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6\V - 2026\Jezici\"/>
    </mc:Choice>
  </mc:AlternateContent>
  <xr:revisionPtr revIDLastSave="0" documentId="13_ncr:1_{C8A19CA8-85F9-4C25-9A76-48F737AC277D}" xr6:coauthVersionLast="47" xr6:coauthVersionMax="47" xr10:uidLastSave="{00000000-0000-0000-0000-000000000000}"/>
  <bookViews>
    <workbookView xWindow="-120" yWindow="-120" windowWidth="19440" windowHeight="14880" activeTab="3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2" i="21" l="1"/>
  <c r="E37" i="21"/>
  <c r="E32" i="21"/>
  <c r="E37" i="22"/>
  <c r="E33" i="22"/>
  <c r="E32" i="22"/>
  <c r="C38" i="22"/>
  <c r="C33" i="22"/>
  <c r="C32" i="22"/>
  <c r="E32" i="23"/>
  <c r="C38" i="23"/>
  <c r="C37" i="23"/>
  <c r="C32" i="23"/>
  <c r="C37" i="22"/>
  <c r="E37" i="23"/>
  <c r="E38" i="23" l="1"/>
  <c r="D35" i="23"/>
  <c r="E38" i="22" l="1"/>
  <c r="D19" i="22"/>
  <c r="D27" i="23"/>
  <c r="D34" i="23"/>
  <c r="D36" i="23"/>
  <c r="D33" i="23"/>
  <c r="D16" i="23"/>
  <c r="D28" i="23"/>
  <c r="D17" i="23"/>
  <c r="D29" i="23"/>
  <c r="D18" i="23"/>
  <c r="D30" i="23"/>
  <c r="D19" i="23"/>
  <c r="D31" i="23"/>
  <c r="D20" i="23"/>
  <c r="D22" i="23"/>
  <c r="D14" i="23"/>
  <c r="D26" i="23"/>
  <c r="D21" i="23"/>
  <c r="D23" i="23"/>
  <c r="D24" i="23"/>
  <c r="D25" i="23"/>
  <c r="D15" i="23"/>
  <c r="E34" i="2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D30" i="22" l="1"/>
  <c r="D20" i="22"/>
  <c r="D14" i="22"/>
  <c r="D27" i="22"/>
  <c r="D29" i="22"/>
  <c r="D31" i="22"/>
  <c r="D23" i="22"/>
  <c r="D26" i="22"/>
  <c r="D35" i="22"/>
  <c r="D25" i="22"/>
  <c r="D17" i="22"/>
  <c r="D32" i="22"/>
  <c r="D18" i="22"/>
  <c r="D22" i="22"/>
  <c r="D34" i="22"/>
  <c r="D21" i="22"/>
  <c r="D33" i="22"/>
  <c r="D24" i="22"/>
  <c r="D16" i="22"/>
  <c r="D28" i="22"/>
  <c r="D36" i="22"/>
  <c r="D15" i="22"/>
  <c r="D37" i="22"/>
  <c r="E33" i="21"/>
  <c r="F32" i="22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D38" i="22" l="1"/>
  <c r="E38" i="21"/>
  <c r="F18" i="21" s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4" i="21"/>
  <c r="C33" i="21"/>
  <c r="C35" i="21"/>
  <c r="C36" i="21"/>
  <c r="C37" i="21" l="1"/>
  <c r="C38" i="21" s="1"/>
  <c r="F24" i="2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F38" i="21" l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D38" i="21" l="1"/>
  <c r="D32" i="23" l="1"/>
  <c r="D37" i="23"/>
  <c r="D38" i="23" l="1"/>
</calcChain>
</file>

<file path=xl/sharedStrings.xml><?xml version="1.0" encoding="utf-8"?>
<sst xmlns="http://schemas.openxmlformats.org/spreadsheetml/2006/main" count="331" uniqueCount="76">
  <si>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</si>
  <si>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</si>
  <si>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</si>
  <si>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</si>
  <si>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</si>
  <si>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</si>
  <si>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</si>
  <si>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</si>
  <si>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</si>
  <si>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</si>
  <si>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</si>
  <si>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</si>
  <si>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</si>
  <si>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</si>
  <si>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</si>
  <si>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</si>
  <si>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</si>
  <si>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</si>
  <si>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</si>
  <si>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</si>
  <si>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</si>
  <si>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</si>
  <si>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</si>
  <si>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</si>
  <si>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</si>
  <si>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</si>
  <si>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</si>
  <si>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</si>
  <si>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</si>
  <si>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</si>
  <si>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</si>
  <si>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</si>
  <si>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</si>
  <si>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</si>
  <si>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</si>
  <si>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</si>
  <si>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</si>
  <si>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</si>
  <si>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</si>
  <si>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</si>
  <si>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</si>
  <si>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</si>
  <si>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</si>
  <si>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</si>
  <si>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</si>
  <si>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</si>
  <si>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</si>
  <si>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</si>
  <si>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</si>
  <si>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</si>
  <si>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</si>
  <si>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</si>
  <si>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</si>
  <si>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</si>
  <si>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</si>
  <si>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</si>
  <si>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</si>
  <si>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</si>
  <si>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</si>
  <si>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</si>
  <si>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</si>
  <si>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</si>
  <si>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</si>
  <si>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</si>
  <si>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</si>
  <si>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</si>
  <si>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</si>
  <si>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</si>
  <si>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</si>
  <si>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</si>
  <si>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PREMIJA PO VRSTAMA OSIGURANJA U BOSNI I HERCEGOVINI*</t>
  </si>
  <si>
    <t>*Podaci su dati na osnovu nerevidiranih izvještaja društava za sjedištem u Federaciji Bosne i Hercegovine i Republici Srpskoj.</t>
  </si>
  <si>
    <t>**Triglav osiguranje a.d. je u 2026. godini promijenilo vrstu poslovanja</t>
  </si>
  <si>
    <t>NEŽIVOTNA I ŽIVOTNA OSIGURANJA**</t>
  </si>
  <si>
    <t>I-V-2025</t>
  </si>
  <si>
    <t>I-V-2026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</si>
</sst>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name val="Cambria"/>
      <family val="1"/>
      <scheme val="major"/>
    </font>
    <font>
      <sz val="9"/>
      <color theme="1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6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/>
    <xf numFmtId="2" fontId="11" fillId="0" borderId="56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/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1" xfId="0" applyNumberFormat="1" applyBorder="1"/>
    <xf numFmtId="3" fontId="12" fillId="4" borderId="59" xfId="0" applyNumberFormat="1" applyFont="1" applyFill="1" applyBorder="1" applyAlignment="1">
      <alignment horizontal="right" vertical="center"/>
    </xf>
    <xf numFmtId="167" fontId="11" fillId="0" borderId="0" xfId="0" applyNumberFormat="1" applyFont="1" applyBorder="1" applyAlignment="1">
      <alignment horizontal="right" vertical="center" wrapText="1"/>
    </xf>
    <xf numFmtId="167" fontId="11" fillId="0" borderId="0" xfId="0" applyNumberFormat="1" applyFont="1" applyBorder="1" applyAlignment="1">
      <alignment horizontal="right" vertical="center"/>
    </xf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horizontal="right" vertical="center"/>
    </xf>
    <xf numFmtId="4" fontId="44" fillId="0" borderId="0" xfId="0" applyNumberFormat="1" applyFont="1" applyAlignment="1">
      <alignment vertical="center"/>
    </xf>
    <xf numFmtId="0" fontId="43" fillId="0" borderId="0" xfId="0" applyFont="1" applyAlignment="1">
      <alignment vertical="center"/>
    </xf>
    <xf numFmtId="4" fontId="45" fillId="0" borderId="0" xfId="0" applyNumberFormat="1" applyFont="1" applyAlignment="1">
      <alignment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showGridLines="0" showRuler="0" view="pageLayout" zoomScaleNormal="70" workbookViewId="0">
      <selection activeCell="C38" sqref="C38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3" t="s">
        <v>70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101" t="s">
        <v>35</v>
      </c>
      <c r="D11" s="101"/>
      <c r="E11" s="101"/>
      <c r="F11" s="102"/>
    </row>
    <row r="12" spans="1:6" s="1" customFormat="1" ht="26.25" customHeight="1" x14ac:dyDescent="0.2">
      <c r="A12" s="66" t="s">
        <v>31</v>
      </c>
      <c r="B12" s="40" t="s">
        <v>32</v>
      </c>
      <c r="C12" s="63" t="s">
        <v>33</v>
      </c>
      <c r="D12" s="90" t="s">
        <v>34</v>
      </c>
      <c r="E12" s="90" t="s">
        <v>33</v>
      </c>
      <c r="F12" s="67" t="s">
        <v>34</v>
      </c>
    </row>
    <row r="13" spans="1:6" s="1" customFormat="1" ht="24.75" customHeight="1" thickBot="1" x14ac:dyDescent="0.25">
      <c r="A13" s="68"/>
      <c r="B13" s="69"/>
      <c r="C13" s="70" t="s">
        <v>74</v>
      </c>
      <c r="D13" s="91" t="s">
        <v>25</v>
      </c>
      <c r="E13" s="70" t="s">
        <v>75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40</v>
      </c>
      <c r="C14" s="48">
        <f>FBiH!C14+RS!C14</f>
        <v>30105690</v>
      </c>
      <c r="D14" s="84">
        <f t="shared" ref="D14:D37" si="0">C14/C$38*100</f>
        <v>6.1932944806836501</v>
      </c>
      <c r="E14" s="48">
        <f>FBiH!E14+RS!E14</f>
        <v>33126346</v>
      </c>
      <c r="F14" s="84">
        <f t="shared" ref="F14:F37" si="1">E14/E$38*100</f>
        <v>6.5275364395248614</v>
      </c>
    </row>
    <row r="15" spans="1:6" s="1" customFormat="1" ht="17.100000000000001" customHeight="1" x14ac:dyDescent="0.2">
      <c r="A15" s="22" t="s">
        <v>1</v>
      </c>
      <c r="B15" s="12" t="s">
        <v>41</v>
      </c>
      <c r="C15" s="48">
        <f>FBiH!C15+RS!C15</f>
        <v>9785256</v>
      </c>
      <c r="D15" s="85">
        <f t="shared" si="0"/>
        <v>2.0130072413844879</v>
      </c>
      <c r="E15" s="48">
        <f>FBiH!E15+RS!E15</f>
        <v>10657083</v>
      </c>
      <c r="F15" s="85">
        <f t="shared" si="1"/>
        <v>2.0999749752520525</v>
      </c>
    </row>
    <row r="16" spans="1:6" s="1" customFormat="1" ht="17.100000000000001" customHeight="1" x14ac:dyDescent="0.2">
      <c r="A16" s="22" t="s">
        <v>2</v>
      </c>
      <c r="B16" s="12" t="s">
        <v>42</v>
      </c>
      <c r="C16" s="48">
        <f>FBiH!C16+RS!C16</f>
        <v>57465900</v>
      </c>
      <c r="D16" s="85">
        <f t="shared" si="0"/>
        <v>11.82179319914337</v>
      </c>
      <c r="E16" s="48">
        <f>FBiH!E16+RS!E16</f>
        <v>61358439</v>
      </c>
      <c r="F16" s="85">
        <f t="shared" si="1"/>
        <v>12.090661808726608</v>
      </c>
    </row>
    <row r="17" spans="1:6" s="1" customFormat="1" ht="17.100000000000001" customHeight="1" x14ac:dyDescent="0.2">
      <c r="A17" s="19" t="s">
        <v>3</v>
      </c>
      <c r="B17" s="12" t="s">
        <v>43</v>
      </c>
      <c r="C17" s="48">
        <f>FBiH!C17+RS!C17</f>
        <v>0</v>
      </c>
      <c r="D17" s="85">
        <f t="shared" si="0"/>
        <v>0</v>
      </c>
      <c r="E17" s="48">
        <f>FBiH!E17+RS!E17</f>
        <v>0</v>
      </c>
      <c r="F17" s="85">
        <f t="shared" si="1"/>
        <v>0</v>
      </c>
    </row>
    <row r="18" spans="1:6" s="1" customFormat="1" ht="17.100000000000001" customHeight="1" x14ac:dyDescent="0.2">
      <c r="A18" s="19" t="s">
        <v>4</v>
      </c>
      <c r="B18" s="12" t="s">
        <v>44</v>
      </c>
      <c r="C18" s="48">
        <f>FBiH!C18+RS!C18</f>
        <v>1602</v>
      </c>
      <c r="D18" s="85">
        <f t="shared" si="0"/>
        <v>3.2956088228023364E-4</v>
      </c>
      <c r="E18" s="48">
        <f>FBiH!E18+RS!E18</f>
        <v>1580.34</v>
      </c>
      <c r="F18" s="85">
        <f t="shared" si="1"/>
        <v>3.1140551803808119E-4</v>
      </c>
    </row>
    <row r="19" spans="1:6" s="1" customFormat="1" ht="17.100000000000001" customHeight="1" x14ac:dyDescent="0.2">
      <c r="A19" s="19" t="s">
        <v>5</v>
      </c>
      <c r="B19" s="12" t="s">
        <v>45</v>
      </c>
      <c r="C19" s="48">
        <f>FBiH!C19+RS!C19</f>
        <v>5442</v>
      </c>
      <c r="D19" s="85">
        <f t="shared" si="0"/>
        <v>1.1195195514163742E-3</v>
      </c>
      <c r="E19" s="48">
        <f>FBiH!E19+RS!E19</f>
        <v>4358</v>
      </c>
      <c r="F19" s="85">
        <f t="shared" si="1"/>
        <v>8.5874257919812068E-4</v>
      </c>
    </row>
    <row r="20" spans="1:6" s="1" customFormat="1" ht="17.100000000000001" customHeight="1" x14ac:dyDescent="0.2">
      <c r="A20" s="19" t="s">
        <v>6</v>
      </c>
      <c r="B20" s="12" t="s">
        <v>46</v>
      </c>
      <c r="C20" s="48">
        <f>FBiH!C20+RS!C20</f>
        <v>2687984</v>
      </c>
      <c r="D20" s="85">
        <f t="shared" si="0"/>
        <v>0.55296777690084364</v>
      </c>
      <c r="E20" s="48">
        <f>FBiH!E20+RS!E20</f>
        <v>3425244</v>
      </c>
      <c r="F20" s="85">
        <f t="shared" si="1"/>
        <v>0.67494329209336568</v>
      </c>
    </row>
    <row r="21" spans="1:6" s="1" customFormat="1" ht="17.100000000000001" customHeight="1" x14ac:dyDescent="0.2">
      <c r="A21" s="19" t="s">
        <v>7</v>
      </c>
      <c r="B21" s="12" t="s">
        <v>47</v>
      </c>
      <c r="C21" s="48">
        <f>FBiH!C21+RS!C21</f>
        <v>24123388</v>
      </c>
      <c r="D21" s="85">
        <f t="shared" si="0"/>
        <v>4.9626248644621729</v>
      </c>
      <c r="E21" s="48">
        <f>FBiH!E21+RS!E21</f>
        <v>24547239</v>
      </c>
      <c r="F21" s="85">
        <f t="shared" si="1"/>
        <v>4.8370260052897418</v>
      </c>
    </row>
    <row r="22" spans="1:6" s="1" customFormat="1" ht="17.100000000000001" customHeight="1" x14ac:dyDescent="0.2">
      <c r="A22" s="19" t="s">
        <v>8</v>
      </c>
      <c r="B22" s="12" t="s">
        <v>48</v>
      </c>
      <c r="C22" s="48">
        <f>FBiH!C22+RS!C22</f>
        <v>24489550</v>
      </c>
      <c r="D22" s="85">
        <f t="shared" si="0"/>
        <v>5.0379511264955656</v>
      </c>
      <c r="E22" s="48">
        <f>FBiH!E22+RS!E22</f>
        <v>22200689</v>
      </c>
      <c r="F22" s="85">
        <f t="shared" si="1"/>
        <v>4.3746390389709369</v>
      </c>
    </row>
    <row r="23" spans="1:6" s="1" customFormat="1" ht="17.100000000000001" customHeight="1" x14ac:dyDescent="0.2">
      <c r="A23" s="19" t="s">
        <v>9</v>
      </c>
      <c r="B23" s="12" t="s">
        <v>49</v>
      </c>
      <c r="C23" s="48">
        <f>FBiH!C23+RS!C23</f>
        <v>229624273</v>
      </c>
      <c r="D23" s="85">
        <f t="shared" si="0"/>
        <v>47.237938828237972</v>
      </c>
      <c r="E23" s="48">
        <f>FBiH!E23+RS!E23</f>
        <v>242283572</v>
      </c>
      <c r="F23" s="85">
        <f t="shared" si="1"/>
        <v>47.741904432449189</v>
      </c>
    </row>
    <row r="24" spans="1:6" s="1" customFormat="1" ht="17.100000000000001" customHeight="1" x14ac:dyDescent="0.2">
      <c r="A24" s="19" t="s">
        <v>10</v>
      </c>
      <c r="B24" s="12" t="s">
        <v>50</v>
      </c>
      <c r="C24" s="48">
        <f>FBiH!C24+RS!C24</f>
        <v>85294</v>
      </c>
      <c r="D24" s="85">
        <f t="shared" si="0"/>
        <v>1.7546545501379681E-2</v>
      </c>
      <c r="E24" s="48">
        <f>FBiH!E24+RS!E24</f>
        <v>104317</v>
      </c>
      <c r="F24" s="85">
        <f>E24/E$38*100</f>
        <v>2.0555633234100583E-2</v>
      </c>
    </row>
    <row r="25" spans="1:6" s="1" customFormat="1" ht="17.100000000000001" customHeight="1" x14ac:dyDescent="0.2">
      <c r="A25" s="19" t="s">
        <v>11</v>
      </c>
      <c r="B25" s="12" t="s">
        <v>51</v>
      </c>
      <c r="C25" s="48">
        <f>FBiH!C25+RS!C25</f>
        <v>14534</v>
      </c>
      <c r="D25" s="85">
        <f t="shared" si="0"/>
        <v>2.989911275318924E-3</v>
      </c>
      <c r="E25" s="48">
        <f>FBiH!E25+RS!E25</f>
        <v>18828</v>
      </c>
      <c r="F25" s="85">
        <f t="shared" si="1"/>
        <v>3.7100516936994527E-3</v>
      </c>
    </row>
    <row r="26" spans="1:6" s="1" customFormat="1" ht="17.100000000000001" customHeight="1" x14ac:dyDescent="0.2">
      <c r="A26" s="19" t="s">
        <v>12</v>
      </c>
      <c r="B26" s="12" t="s">
        <v>52</v>
      </c>
      <c r="C26" s="48">
        <f>FBiH!C26+RS!C26</f>
        <v>7697275</v>
      </c>
      <c r="D26" s="85">
        <f t="shared" si="0"/>
        <v>1.5834711236913768</v>
      </c>
      <c r="E26" s="48">
        <f>FBiH!E26+RS!E26</f>
        <v>7903929</v>
      </c>
      <c r="F26" s="85">
        <f t="shared" si="1"/>
        <v>1.5574668139648515</v>
      </c>
    </row>
    <row r="27" spans="1:6" s="1" customFormat="1" ht="17.100000000000001" customHeight="1" x14ac:dyDescent="0.2">
      <c r="A27" s="19" t="s">
        <v>13</v>
      </c>
      <c r="B27" s="12" t="s">
        <v>53</v>
      </c>
      <c r="C27" s="48">
        <f>FBiH!C27+RS!C27</f>
        <v>3769796</v>
      </c>
      <c r="D27" s="85">
        <f t="shared" si="0"/>
        <v>0.77551641434238183</v>
      </c>
      <c r="E27" s="48">
        <f>FBiH!E27+RS!E27</f>
        <v>2925218</v>
      </c>
      <c r="F27" s="85">
        <f t="shared" si="1"/>
        <v>0.57641332033886372</v>
      </c>
    </row>
    <row r="28" spans="1:6" s="1" customFormat="1" ht="17.100000000000001" customHeight="1" x14ac:dyDescent="0.2">
      <c r="A28" s="19" t="s">
        <v>14</v>
      </c>
      <c r="B28" s="12" t="s">
        <v>54</v>
      </c>
      <c r="C28" s="48">
        <f>FBiH!C28+RS!C28</f>
        <v>332033</v>
      </c>
      <c r="D28" s="85">
        <f t="shared" si="0"/>
        <v>6.8305298643041704E-2</v>
      </c>
      <c r="E28" s="48">
        <f>FBiH!E28+RS!E28</f>
        <v>379490</v>
      </c>
      <c r="F28" s="85">
        <f t="shared" si="1"/>
        <v>7.4778389485978605E-2</v>
      </c>
    </row>
    <row r="29" spans="1:6" s="1" customFormat="1" ht="17.100000000000001" customHeight="1" x14ac:dyDescent="0.2">
      <c r="A29" s="19" t="s">
        <v>15</v>
      </c>
      <c r="B29" s="12" t="s">
        <v>55</v>
      </c>
      <c r="C29" s="48">
        <f>FBiH!C29+RS!C29</f>
        <v>6491573</v>
      </c>
      <c r="D29" s="85">
        <f t="shared" si="0"/>
        <v>1.335436033250027</v>
      </c>
      <c r="E29" s="48">
        <f>FBiH!E29+RS!E29</f>
        <v>5061451</v>
      </c>
      <c r="F29" s="85">
        <f t="shared" si="1"/>
        <v>0.99735738554954256</v>
      </c>
    </row>
    <row r="30" spans="1:6" s="1" customFormat="1" ht="17.100000000000001" customHeight="1" x14ac:dyDescent="0.2">
      <c r="A30" s="19" t="s">
        <v>16</v>
      </c>
      <c r="B30" s="12" t="s">
        <v>56</v>
      </c>
      <c r="C30" s="48">
        <f>FBiH!C30+RS!C30</f>
        <v>163611</v>
      </c>
      <c r="D30" s="85">
        <f t="shared" si="0"/>
        <v>3.3657793702091952E-2</v>
      </c>
      <c r="E30" s="48">
        <f>FBiH!E30+RS!E30</f>
        <v>178643</v>
      </c>
      <c r="F30" s="85">
        <f t="shared" si="1"/>
        <v>3.5201549007730579E-2</v>
      </c>
    </row>
    <row r="31" spans="1:6" s="1" customFormat="1" ht="17.100000000000001" customHeight="1" x14ac:dyDescent="0.2">
      <c r="A31" s="19" t="s">
        <v>17</v>
      </c>
      <c r="B31" s="12" t="s">
        <v>57</v>
      </c>
      <c r="C31" s="48">
        <f>FBiH!C31+RS!C31</f>
        <v>1834141</v>
      </c>
      <c r="D31" s="85">
        <f t="shared" si="0"/>
        <v>0.37731655816875781</v>
      </c>
      <c r="E31" s="48">
        <f>FBiH!E31+RS!E31</f>
        <v>2087386</v>
      </c>
      <c r="F31" s="85">
        <f t="shared" si="1"/>
        <v>0.411318778664995</v>
      </c>
    </row>
    <row r="32" spans="1:6" s="1" customFormat="1" ht="17.100000000000001" customHeight="1" x14ac:dyDescent="0.2">
      <c r="A32" s="20" t="s">
        <v>23</v>
      </c>
      <c r="B32" s="6" t="s">
        <v>58</v>
      </c>
      <c r="C32" s="49">
        <f>SUM(C14:C31)-3</f>
        <v>398677339</v>
      </c>
      <c r="D32" s="86">
        <f t="shared" si="0"/>
        <v>82.015265659160917</v>
      </c>
      <c r="E32" s="49">
        <f>SUM(E14:E31)+3</f>
        <v>416263815.34000003</v>
      </c>
      <c r="F32" s="86">
        <f t="shared" si="1"/>
        <v>82.02465865349285</v>
      </c>
    </row>
    <row r="33" spans="1:6" s="1" customFormat="1" ht="17.100000000000001" customHeight="1" x14ac:dyDescent="0.2">
      <c r="A33" s="21" t="s">
        <v>22</v>
      </c>
      <c r="B33" s="4" t="s">
        <v>59</v>
      </c>
      <c r="C33" s="48">
        <f>FBiH!C33+RS!C33</f>
        <v>75396238</v>
      </c>
      <c r="D33" s="85">
        <f t="shared" si="0"/>
        <v>15.510393705299924</v>
      </c>
      <c r="E33" s="48">
        <f>FBiH!E33+RS!E33</f>
        <v>80808591</v>
      </c>
      <c r="F33" s="85">
        <f t="shared" si="1"/>
        <v>15.923308365467195</v>
      </c>
    </row>
    <row r="34" spans="1:6" s="1" customFormat="1" ht="17.100000000000001" customHeight="1" x14ac:dyDescent="0.2">
      <c r="A34" s="21" t="s">
        <v>20</v>
      </c>
      <c r="B34" s="5" t="s">
        <v>60</v>
      </c>
      <c r="C34" s="48">
        <f>FBiH!C34+RS!C34</f>
        <v>81435</v>
      </c>
      <c r="D34" s="85">
        <f t="shared" si="0"/>
        <v>1.6752678182578543E-2</v>
      </c>
      <c r="E34" s="48">
        <f>FBiH!E34+RS!E34</f>
        <v>129833</v>
      </c>
      <c r="F34" s="85">
        <f t="shared" si="1"/>
        <v>2.5583553300832861E-2</v>
      </c>
    </row>
    <row r="35" spans="1:6" s="1" customFormat="1" ht="17.100000000000001" customHeight="1" x14ac:dyDescent="0.2">
      <c r="A35" s="21" t="s">
        <v>21</v>
      </c>
      <c r="B35" s="15" t="s">
        <v>61</v>
      </c>
      <c r="C35" s="48">
        <f>FBiH!C35+RS!C35</f>
        <v>11946369</v>
      </c>
      <c r="D35" s="85">
        <f t="shared" si="0"/>
        <v>2.4575879573565746</v>
      </c>
      <c r="E35" s="48">
        <f>FBiH!E35+RS!E35</f>
        <v>10283950</v>
      </c>
      <c r="F35" s="85">
        <f t="shared" si="1"/>
        <v>2.0264492306894248</v>
      </c>
    </row>
    <row r="36" spans="1:6" s="1" customFormat="1" ht="17.100000000000001" customHeight="1" x14ac:dyDescent="0.2">
      <c r="A36" s="19" t="s">
        <v>19</v>
      </c>
      <c r="B36" s="15" t="s">
        <v>62</v>
      </c>
      <c r="C36" s="48">
        <f>FBiH!C36+RS!C36</f>
        <v>0</v>
      </c>
      <c r="D36" s="85">
        <f t="shared" si="0"/>
        <v>0</v>
      </c>
      <c r="E36" s="48">
        <f>FBiH!E36+RS!E36</f>
        <v>0</v>
      </c>
      <c r="F36" s="85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63</v>
      </c>
      <c r="C37" s="51">
        <f>SUM(C33:C36)</f>
        <v>87424042</v>
      </c>
      <c r="D37" s="86">
        <f t="shared" si="0"/>
        <v>17.984734340839076</v>
      </c>
      <c r="E37" s="51">
        <f>SUM(E33:E36)+1</f>
        <v>91222375</v>
      </c>
      <c r="F37" s="86">
        <f t="shared" si="1"/>
        <v>17.97534134650715</v>
      </c>
    </row>
    <row r="38" spans="1:6" s="1" customFormat="1" ht="17.100000000000001" customHeight="1" x14ac:dyDescent="0.2">
      <c r="A38" s="16" t="s">
        <v>24</v>
      </c>
      <c r="B38" s="17" t="s">
        <v>73</v>
      </c>
      <c r="C38" s="25">
        <f>(C32+C37)</f>
        <v>486101381</v>
      </c>
      <c r="D38" s="78">
        <f>D32+D37</f>
        <v>100</v>
      </c>
      <c r="E38" s="25">
        <f>E32+E37</f>
        <v>507486190.34000003</v>
      </c>
      <c r="F38" s="78">
        <f>F32+F37</f>
        <v>100</v>
      </c>
    </row>
    <row r="40" spans="1:6" s="99" customFormat="1" ht="12" x14ac:dyDescent="0.25">
      <c r="A40" s="99" t="s">
        <v>71</v>
      </c>
      <c r="B40" s="97"/>
      <c r="C40" s="98"/>
      <c r="E40" s="98"/>
    </row>
    <row r="41" spans="1:6" s="99" customFormat="1" ht="12" x14ac:dyDescent="0.25">
      <c r="A41" s="99" t="s">
        <v>72</v>
      </c>
      <c r="C41" s="100"/>
      <c r="E41" s="100"/>
    </row>
    <row r="42" spans="1:6" x14ac:dyDescent="0.25">
      <c r="C42" s="38"/>
      <c r="E42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31.05.2026. godine.</oddFooter>
  </headerFooter>
  <ignoredErrors>
    <ignoredError sqref="A14:A31 A34:A37" numberStoredAsText="1"/>
    <ignoredError sqref="A32:A33 A38" twoDigitTextYear="1" numberStoredAsText="1"/>
    <ignoredError sqref="E14:E31 D32:D37 E33:E36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4"/>
  <sheetViews>
    <sheetView showGridLines="0" showRuler="0" view="pageLayout" zoomScaleNormal="70" workbookViewId="0">
      <selection activeCell="E38" sqref="E38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68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101" t="s">
        <v>35</v>
      </c>
      <c r="D11" s="101"/>
      <c r="E11" s="101"/>
      <c r="F11" s="102"/>
    </row>
    <row r="12" spans="1:9" s="1" customFormat="1" ht="26.25" customHeight="1" x14ac:dyDescent="0.2">
      <c r="A12" s="66" t="s">
        <v>31</v>
      </c>
      <c r="B12" s="40" t="s">
        <v>32</v>
      </c>
      <c r="C12" s="63" t="s">
        <v>33</v>
      </c>
      <c r="D12" s="90" t="s">
        <v>34</v>
      </c>
      <c r="E12" s="90" t="s">
        <v>33</v>
      </c>
      <c r="F12" s="67" t="s">
        <v>34</v>
      </c>
    </row>
    <row r="13" spans="1:9" s="1" customFormat="1" ht="24.75" customHeight="1" thickBot="1" x14ac:dyDescent="0.25">
      <c r="A13" s="71"/>
      <c r="B13" s="14"/>
      <c r="C13" s="70" t="s">
        <v>74</v>
      </c>
      <c r="D13" s="91" t="s">
        <v>25</v>
      </c>
      <c r="E13" s="70" t="s">
        <v>75</v>
      </c>
      <c r="F13" s="77" t="s">
        <v>25</v>
      </c>
    </row>
    <row r="14" spans="1:9" s="1" customFormat="1" ht="16.5" customHeight="1" x14ac:dyDescent="0.2">
      <c r="A14" s="72" t="s">
        <v>0</v>
      </c>
      <c r="B14" s="12" t="s">
        <v>40</v>
      </c>
      <c r="C14" s="94">
        <v>17908708</v>
      </c>
      <c r="D14" s="87">
        <f>C14/C$38*100</f>
        <v>5.1761242792297777</v>
      </c>
      <c r="E14" s="94">
        <v>19635645</v>
      </c>
      <c r="F14" s="87">
        <f>E14/E$38*100</f>
        <v>5.4180724403532174</v>
      </c>
      <c r="H14" s="45"/>
      <c r="I14" s="45"/>
    </row>
    <row r="15" spans="1:9" s="1" customFormat="1" ht="17.100000000000001" customHeight="1" x14ac:dyDescent="0.2">
      <c r="A15" s="73" t="s">
        <v>1</v>
      </c>
      <c r="B15" s="12" t="s">
        <v>41</v>
      </c>
      <c r="C15" s="94">
        <v>8960186</v>
      </c>
      <c r="D15" s="85">
        <f t="shared" ref="D15:D37" si="0">C15/C$38*100</f>
        <v>2.589747752937551</v>
      </c>
      <c r="E15" s="94">
        <v>9642454</v>
      </c>
      <c r="F15" s="85">
        <f t="shared" ref="F15:F37" si="1">E15/E$38*100</f>
        <v>2.6606467103460898</v>
      </c>
      <c r="H15" s="45"/>
      <c r="I15" s="45"/>
    </row>
    <row r="16" spans="1:9" s="1" customFormat="1" ht="17.100000000000001" customHeight="1" x14ac:dyDescent="0.2">
      <c r="A16" s="73" t="s">
        <v>2</v>
      </c>
      <c r="B16" s="12" t="s">
        <v>42</v>
      </c>
      <c r="C16" s="94">
        <v>47058328</v>
      </c>
      <c r="D16" s="85">
        <f t="shared" si="0"/>
        <v>13.601190778293915</v>
      </c>
      <c r="E16" s="94">
        <v>50736818</v>
      </c>
      <c r="F16" s="85">
        <f t="shared" si="1"/>
        <v>13.999833227633573</v>
      </c>
      <c r="H16" s="45"/>
      <c r="I16" s="45"/>
    </row>
    <row r="17" spans="1:9" s="1" customFormat="1" ht="17.100000000000001" customHeight="1" x14ac:dyDescent="0.2">
      <c r="A17" s="74" t="s">
        <v>3</v>
      </c>
      <c r="B17" s="12" t="s">
        <v>43</v>
      </c>
      <c r="C17" s="94">
        <v>0</v>
      </c>
      <c r="D17" s="85">
        <f t="shared" si="0"/>
        <v>0</v>
      </c>
      <c r="E17" s="94">
        <v>0</v>
      </c>
      <c r="F17" s="85">
        <f t="shared" si="1"/>
        <v>0</v>
      </c>
      <c r="H17" s="45"/>
      <c r="I17" s="45"/>
    </row>
    <row r="18" spans="1:9" s="1" customFormat="1" ht="17.100000000000001" customHeight="1" x14ac:dyDescent="0.2">
      <c r="A18" s="74" t="s">
        <v>4</v>
      </c>
      <c r="B18" s="12" t="s">
        <v>44</v>
      </c>
      <c r="C18" s="94">
        <v>0</v>
      </c>
      <c r="D18" s="85">
        <f t="shared" si="0"/>
        <v>0</v>
      </c>
      <c r="E18" s="94">
        <v>0</v>
      </c>
      <c r="F18" s="85">
        <f t="shared" si="1"/>
        <v>0</v>
      </c>
      <c r="H18" s="45"/>
      <c r="I18" s="45"/>
    </row>
    <row r="19" spans="1:9" s="1" customFormat="1" ht="17.100000000000001" customHeight="1" x14ac:dyDescent="0.2">
      <c r="A19" s="74" t="s">
        <v>5</v>
      </c>
      <c r="B19" s="12" t="s">
        <v>45</v>
      </c>
      <c r="C19" s="94">
        <v>3510</v>
      </c>
      <c r="D19" s="85">
        <f t="shared" si="0"/>
        <v>1.0144894997504298E-3</v>
      </c>
      <c r="E19" s="94">
        <v>3510</v>
      </c>
      <c r="F19" s="85">
        <f t="shared" si="1"/>
        <v>9.6851589370452529E-4</v>
      </c>
      <c r="H19" s="45"/>
      <c r="I19" s="45"/>
    </row>
    <row r="20" spans="1:9" s="1" customFormat="1" ht="17.100000000000001" customHeight="1" x14ac:dyDescent="0.2">
      <c r="A20" s="74" t="s">
        <v>6</v>
      </c>
      <c r="B20" s="12" t="s">
        <v>46</v>
      </c>
      <c r="C20" s="94">
        <v>2445545</v>
      </c>
      <c r="D20" s="85">
        <f t="shared" si="0"/>
        <v>0.70683183010460537</v>
      </c>
      <c r="E20" s="94">
        <v>2866486</v>
      </c>
      <c r="F20" s="85">
        <f t="shared" si="1"/>
        <v>0.79095078349900561</v>
      </c>
      <c r="H20" s="45"/>
      <c r="I20" s="45"/>
    </row>
    <row r="21" spans="1:9" s="1" customFormat="1" ht="17.100000000000001" customHeight="1" x14ac:dyDescent="0.2">
      <c r="A21" s="74" t="s">
        <v>7</v>
      </c>
      <c r="B21" s="12" t="s">
        <v>47</v>
      </c>
      <c r="C21" s="94">
        <v>19328211</v>
      </c>
      <c r="D21" s="85">
        <f t="shared" si="0"/>
        <v>5.5864008856013543</v>
      </c>
      <c r="E21" s="94">
        <v>18387869</v>
      </c>
      <c r="F21" s="85">
        <f t="shared" si="1"/>
        <v>5.0737730421244267</v>
      </c>
      <c r="H21" s="45"/>
      <c r="I21" s="45"/>
    </row>
    <row r="22" spans="1:9" s="1" customFormat="1" ht="17.100000000000001" customHeight="1" x14ac:dyDescent="0.2">
      <c r="A22" s="74" t="s">
        <v>8</v>
      </c>
      <c r="B22" s="12" t="s">
        <v>48</v>
      </c>
      <c r="C22" s="94">
        <v>14261942</v>
      </c>
      <c r="D22" s="85">
        <f t="shared" si="0"/>
        <v>4.1221055285041714</v>
      </c>
      <c r="E22" s="94">
        <v>13611165</v>
      </c>
      <c r="F22" s="85">
        <f t="shared" si="1"/>
        <v>3.7557349385569103</v>
      </c>
      <c r="H22" s="45"/>
      <c r="I22" s="45"/>
    </row>
    <row r="23" spans="1:9" s="1" customFormat="1" ht="17.100000000000001" customHeight="1" x14ac:dyDescent="0.2">
      <c r="A23" s="74" t="s">
        <v>9</v>
      </c>
      <c r="B23" s="12" t="s">
        <v>49</v>
      </c>
      <c r="C23" s="94">
        <v>143931294</v>
      </c>
      <c r="D23" s="85">
        <f t="shared" si="0"/>
        <v>41.600224059399444</v>
      </c>
      <c r="E23" s="94">
        <v>153024067</v>
      </c>
      <c r="F23" s="85">
        <f t="shared" si="1"/>
        <v>42.224000287409162</v>
      </c>
      <c r="H23" s="45"/>
      <c r="I23" s="45"/>
    </row>
    <row r="24" spans="1:9" s="1" customFormat="1" ht="17.100000000000001" customHeight="1" x14ac:dyDescent="0.2">
      <c r="A24" s="74" t="s">
        <v>10</v>
      </c>
      <c r="B24" s="12" t="s">
        <v>50</v>
      </c>
      <c r="C24" s="94">
        <v>13978</v>
      </c>
      <c r="D24" s="85">
        <f t="shared" si="0"/>
        <v>4.04003824145627E-3</v>
      </c>
      <c r="E24" s="94">
        <v>14445</v>
      </c>
      <c r="F24" s="85">
        <f t="shared" si="1"/>
        <v>3.9858154087070849E-3</v>
      </c>
      <c r="H24" s="45"/>
      <c r="I24" s="45"/>
    </row>
    <row r="25" spans="1:9" s="1" customFormat="1" ht="17.100000000000001" customHeight="1" x14ac:dyDescent="0.2">
      <c r="A25" s="74" t="s">
        <v>11</v>
      </c>
      <c r="B25" s="12" t="s">
        <v>51</v>
      </c>
      <c r="C25" s="94">
        <v>9919</v>
      </c>
      <c r="D25" s="85">
        <f t="shared" si="0"/>
        <v>2.8668721789243626E-3</v>
      </c>
      <c r="E25" s="94">
        <v>12974</v>
      </c>
      <c r="F25" s="85">
        <f t="shared" si="1"/>
        <v>3.5799217108041345E-3</v>
      </c>
      <c r="H25" s="45"/>
      <c r="I25" s="45"/>
    </row>
    <row r="26" spans="1:9" s="1" customFormat="1" ht="17.100000000000001" customHeight="1" x14ac:dyDescent="0.2">
      <c r="A26" s="74" t="s">
        <v>12</v>
      </c>
      <c r="B26" s="12" t="s">
        <v>52</v>
      </c>
      <c r="C26" s="94">
        <v>6048163</v>
      </c>
      <c r="D26" s="85">
        <f t="shared" si="0"/>
        <v>1.7480905573444612</v>
      </c>
      <c r="E26" s="94">
        <v>6236221</v>
      </c>
      <c r="F26" s="85">
        <f t="shared" si="1"/>
        <v>1.7207632920666465</v>
      </c>
      <c r="H26" s="45"/>
      <c r="I26" s="45"/>
    </row>
    <row r="27" spans="1:9" s="1" customFormat="1" ht="17.100000000000001" customHeight="1" x14ac:dyDescent="0.2">
      <c r="A27" s="74" t="s">
        <v>13</v>
      </c>
      <c r="B27" s="12" t="s">
        <v>53</v>
      </c>
      <c r="C27" s="94">
        <v>2310787</v>
      </c>
      <c r="D27" s="85">
        <f t="shared" si="0"/>
        <v>0.66788294805122406</v>
      </c>
      <c r="E27" s="94">
        <v>1975475</v>
      </c>
      <c r="F27" s="85">
        <f t="shared" si="1"/>
        <v>0.54509371370824711</v>
      </c>
      <c r="H27" s="45"/>
      <c r="I27" s="45"/>
    </row>
    <row r="28" spans="1:9" s="1" customFormat="1" ht="17.100000000000001" customHeight="1" x14ac:dyDescent="0.2">
      <c r="A28" s="74" t="s">
        <v>14</v>
      </c>
      <c r="B28" s="12" t="s">
        <v>54</v>
      </c>
      <c r="C28" s="94">
        <v>332033</v>
      </c>
      <c r="D28" s="85">
        <f t="shared" si="0"/>
        <v>9.596694930787307E-2</v>
      </c>
      <c r="E28" s="94">
        <v>379090</v>
      </c>
      <c r="F28" s="85">
        <f t="shared" si="1"/>
        <v>0.1046024758246292</v>
      </c>
      <c r="H28" s="45"/>
      <c r="I28" s="45"/>
    </row>
    <row r="29" spans="1:9" s="1" customFormat="1" ht="17.100000000000001" customHeight="1" x14ac:dyDescent="0.2">
      <c r="A29" s="74" t="s">
        <v>15</v>
      </c>
      <c r="B29" s="12" t="s">
        <v>55</v>
      </c>
      <c r="C29" s="94">
        <v>5522771</v>
      </c>
      <c r="D29" s="85">
        <f t="shared" si="0"/>
        <v>1.5962373757909347</v>
      </c>
      <c r="E29" s="94">
        <v>3993342</v>
      </c>
      <c r="F29" s="85">
        <f t="shared" si="1"/>
        <v>1.1018846712244492</v>
      </c>
      <c r="H29" s="45"/>
      <c r="I29" s="45"/>
    </row>
    <row r="30" spans="1:9" s="1" customFormat="1" ht="17.100000000000001" customHeight="1" x14ac:dyDescent="0.2">
      <c r="A30" s="74" t="s">
        <v>16</v>
      </c>
      <c r="B30" s="12" t="s">
        <v>56</v>
      </c>
      <c r="C30" s="94">
        <v>97376</v>
      </c>
      <c r="D30" s="85">
        <f t="shared" si="0"/>
        <v>2.8144424366865487E-2</v>
      </c>
      <c r="E30" s="94">
        <v>116713</v>
      </c>
      <c r="F30" s="85">
        <f t="shared" si="1"/>
        <v>3.2204671083172723E-2</v>
      </c>
      <c r="H30" s="45"/>
      <c r="I30" s="45"/>
    </row>
    <row r="31" spans="1:9" s="1" customFormat="1" ht="17.100000000000001" customHeight="1" x14ac:dyDescent="0.2">
      <c r="A31" s="74" t="s">
        <v>17</v>
      </c>
      <c r="B31" s="12" t="s">
        <v>57</v>
      </c>
      <c r="C31" s="94">
        <v>1427853</v>
      </c>
      <c r="D31" s="85">
        <f t="shared" si="0"/>
        <v>0.41268999307326226</v>
      </c>
      <c r="E31" s="94">
        <v>1672056</v>
      </c>
      <c r="F31" s="85">
        <f t="shared" si="1"/>
        <v>0.46137117127179872</v>
      </c>
      <c r="H31" s="45"/>
      <c r="I31" s="45"/>
    </row>
    <row r="32" spans="1:9" s="1" customFormat="1" ht="17.100000000000001" customHeight="1" x14ac:dyDescent="0.2">
      <c r="A32" s="75" t="s">
        <v>23</v>
      </c>
      <c r="B32" s="6" t="s">
        <v>58</v>
      </c>
      <c r="C32" s="49">
        <f>SUM(C14:C31)-3</f>
        <v>269660601</v>
      </c>
      <c r="D32" s="86">
        <f t="shared" si="0"/>
        <v>77.939557894840533</v>
      </c>
      <c r="E32" s="49">
        <f>SUM(E14:E31)+3</f>
        <v>282308333</v>
      </c>
      <c r="F32" s="86">
        <f t="shared" si="1"/>
        <v>77.897466505905911</v>
      </c>
      <c r="H32" s="45"/>
      <c r="I32" s="45"/>
    </row>
    <row r="33" spans="1:9" s="1" customFormat="1" ht="17.100000000000001" customHeight="1" x14ac:dyDescent="0.2">
      <c r="A33" s="76" t="s">
        <v>22</v>
      </c>
      <c r="B33" s="4" t="s">
        <v>59</v>
      </c>
      <c r="C33" s="95">
        <f>64191216+1373241</f>
        <v>65564457</v>
      </c>
      <c r="D33" s="85">
        <f t="shared" si="0"/>
        <v>18.949986661919819</v>
      </c>
      <c r="E33" s="95">
        <f>69410756+1541620</f>
        <v>70952376</v>
      </c>
      <c r="F33" s="85">
        <f t="shared" si="1"/>
        <v>19.577921325384477</v>
      </c>
      <c r="H33" s="45"/>
      <c r="I33" s="45"/>
    </row>
    <row r="34" spans="1:9" s="1" customFormat="1" ht="17.100000000000001" customHeight="1" x14ac:dyDescent="0.2">
      <c r="A34" s="76" t="s">
        <v>20</v>
      </c>
      <c r="B34" s="5" t="s">
        <v>60</v>
      </c>
      <c r="C34" s="95">
        <v>61038</v>
      </c>
      <c r="D34" s="85">
        <f t="shared" si="0"/>
        <v>1.7641712275147218E-2</v>
      </c>
      <c r="E34" s="95">
        <v>128313</v>
      </c>
      <c r="F34" s="85">
        <f t="shared" si="1"/>
        <v>3.5405464350116454E-2</v>
      </c>
      <c r="H34" s="45"/>
      <c r="I34" s="45"/>
    </row>
    <row r="35" spans="1:9" s="1" customFormat="1" ht="17.100000000000001" customHeight="1" x14ac:dyDescent="0.2">
      <c r="A35" s="76" t="s">
        <v>21</v>
      </c>
      <c r="B35" s="15" t="s">
        <v>61</v>
      </c>
      <c r="C35" s="95">
        <v>10700728</v>
      </c>
      <c r="D35" s="85">
        <f t="shared" si="0"/>
        <v>3.0928137309645063</v>
      </c>
      <c r="E35" s="95">
        <v>9021137</v>
      </c>
      <c r="F35" s="85">
        <f t="shared" si="1"/>
        <v>2.4892064284290485</v>
      </c>
      <c r="H35" s="45"/>
      <c r="I35" s="45"/>
    </row>
    <row r="36" spans="1:9" s="1" customFormat="1" ht="17.100000000000001" customHeight="1" x14ac:dyDescent="0.2">
      <c r="A36" s="74" t="s">
        <v>19</v>
      </c>
      <c r="B36" s="15" t="s">
        <v>62</v>
      </c>
      <c r="C36" s="95">
        <v>0</v>
      </c>
      <c r="D36" s="85">
        <f t="shared" si="0"/>
        <v>0</v>
      </c>
      <c r="E36" s="95">
        <v>0</v>
      </c>
      <c r="F36" s="85">
        <f t="shared" si="1"/>
        <v>0</v>
      </c>
      <c r="H36" s="45"/>
      <c r="I36" s="45"/>
    </row>
    <row r="37" spans="1:9" s="1" customFormat="1" ht="17.100000000000001" customHeight="1" x14ac:dyDescent="0.2">
      <c r="A37" s="75" t="s">
        <v>18</v>
      </c>
      <c r="B37" s="7" t="s">
        <v>63</v>
      </c>
      <c r="C37" s="51">
        <f>SUM(C33:C36)</f>
        <v>76326223</v>
      </c>
      <c r="D37" s="88">
        <f t="shared" si="0"/>
        <v>22.060442105159474</v>
      </c>
      <c r="E37" s="51">
        <f>SUM(E33:E36)+1</f>
        <v>80101827</v>
      </c>
      <c r="F37" s="88">
        <f t="shared" si="1"/>
        <v>22.102533494094097</v>
      </c>
    </row>
    <row r="38" spans="1:9" s="1" customFormat="1" ht="17.100000000000001" customHeight="1" x14ac:dyDescent="0.2">
      <c r="A38" s="80" t="s">
        <v>24</v>
      </c>
      <c r="B38" s="81" t="s">
        <v>64</v>
      </c>
      <c r="C38" s="93">
        <f>(C32+C37)</f>
        <v>345986824</v>
      </c>
      <c r="D38" s="82">
        <f>D32+D37</f>
        <v>100</v>
      </c>
      <c r="E38" s="93">
        <f>E32+E37</f>
        <v>362410160</v>
      </c>
      <c r="F38" s="82">
        <f>F32+F37</f>
        <v>100</v>
      </c>
    </row>
    <row r="40" spans="1:9" s="99" customFormat="1" ht="12" x14ac:dyDescent="0.25">
      <c r="A40" s="96" t="s">
        <v>69</v>
      </c>
      <c r="B40" s="97"/>
      <c r="C40" s="98"/>
      <c r="E40" s="98"/>
    </row>
    <row r="41" spans="1:9" x14ac:dyDescent="0.25">
      <c r="C41" s="38"/>
      <c r="E41" s="38"/>
    </row>
    <row r="42" spans="1:9" x14ac:dyDescent="0.25">
      <c r="C42" s="38"/>
      <c r="E42" s="38"/>
    </row>
    <row r="49" spans="3:6" x14ac:dyDescent="0.25">
      <c r="C49" s="44"/>
      <c r="D49" s="44"/>
      <c r="E49" s="44"/>
      <c r="F49" s="44"/>
    </row>
    <row r="50" spans="3:6" x14ac:dyDescent="0.25">
      <c r="C50" s="45"/>
      <c r="D50" s="45"/>
      <c r="E50" s="45"/>
      <c r="F50" s="45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7"/>
      <c r="D55" s="45"/>
      <c r="E55" s="47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4"/>
      <c r="D68" s="44"/>
      <c r="E68" s="44"/>
      <c r="F68" s="44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5:F67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31.05.2026. godine.</oddFooter>
  </headerFooter>
  <ignoredErrors>
    <ignoredError sqref="A14:A31 A37" numberStoredAsText="1"/>
    <ignoredError sqref="A32:A33 A38" twoDigitTextYear="1" numberStoredAsText="1"/>
    <ignoredError sqref="F14:F38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29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03" t="s">
        <v>35</v>
      </c>
      <c r="D7" s="103"/>
      <c r="E7" s="103"/>
      <c r="F7" s="103"/>
      <c r="G7" s="103"/>
      <c r="H7" s="103"/>
      <c r="I7" s="104"/>
    </row>
    <row r="8" spans="1:9" s="1" customFormat="1" ht="26.25" customHeight="1" x14ac:dyDescent="0.2">
      <c r="A8" s="39" t="s">
        <v>31</v>
      </c>
      <c r="B8" s="40" t="s">
        <v>32</v>
      </c>
      <c r="C8" s="58" t="s">
        <v>33</v>
      </c>
      <c r="D8" s="58" t="s">
        <v>34</v>
      </c>
      <c r="E8" s="58" t="s">
        <v>33</v>
      </c>
      <c r="F8" s="58" t="s">
        <v>34</v>
      </c>
      <c r="G8" s="105" t="s">
        <v>36</v>
      </c>
      <c r="H8" s="105"/>
      <c r="I8" s="10" t="s">
        <v>37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65</v>
      </c>
      <c r="F9" s="11" t="s">
        <v>25</v>
      </c>
      <c r="G9" s="8" t="s">
        <v>38</v>
      </c>
      <c r="H9" s="11" t="s">
        <v>39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40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41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42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43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44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45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46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47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48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49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50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51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52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53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54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55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56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57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58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59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60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61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62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63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64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2"/>
  <sheetViews>
    <sheetView showGridLines="0" tabSelected="1" showRuler="0" view="pageLayout" zoomScaleNormal="70" workbookViewId="0">
      <selection activeCell="E38" sqref="E38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67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101" t="s">
        <v>35</v>
      </c>
      <c r="D11" s="101"/>
      <c r="E11" s="101"/>
      <c r="F11" s="102"/>
    </row>
    <row r="12" spans="1:6" s="1" customFormat="1" ht="26.25" customHeight="1" x14ac:dyDescent="0.2">
      <c r="A12" s="66" t="s">
        <v>31</v>
      </c>
      <c r="B12" s="40" t="s">
        <v>32</v>
      </c>
      <c r="C12" s="63" t="s">
        <v>33</v>
      </c>
      <c r="D12" s="90" t="s">
        <v>34</v>
      </c>
      <c r="E12" s="90" t="s">
        <v>33</v>
      </c>
      <c r="F12" s="67" t="s">
        <v>34</v>
      </c>
    </row>
    <row r="13" spans="1:6" s="1" customFormat="1" ht="24.75" customHeight="1" thickBot="1" x14ac:dyDescent="0.25">
      <c r="A13" s="68"/>
      <c r="B13" s="69"/>
      <c r="C13" s="70" t="s">
        <v>74</v>
      </c>
      <c r="D13" s="91" t="s">
        <v>25</v>
      </c>
      <c r="E13" s="70" t="s">
        <v>75</v>
      </c>
      <c r="F13" s="77" t="s">
        <v>25</v>
      </c>
    </row>
    <row r="14" spans="1:6" s="1" customFormat="1" ht="16.5" customHeight="1" x14ac:dyDescent="0.25">
      <c r="A14" s="19" t="s">
        <v>0</v>
      </c>
      <c r="B14" s="12" t="s">
        <v>40</v>
      </c>
      <c r="C14" s="92">
        <v>12196982</v>
      </c>
      <c r="D14" s="84">
        <f>C14/C$38*100</f>
        <v>8.7050070036620095</v>
      </c>
      <c r="E14" s="92">
        <v>13490701</v>
      </c>
      <c r="F14" s="84">
        <f>E14/E$38*100</f>
        <v>9.2990557264302396</v>
      </c>
    </row>
    <row r="15" spans="1:6" s="1" customFormat="1" ht="17.100000000000001" customHeight="1" x14ac:dyDescent="0.25">
      <c r="A15" s="22" t="s">
        <v>1</v>
      </c>
      <c r="B15" s="12" t="s">
        <v>41</v>
      </c>
      <c r="C15" s="59">
        <v>825070</v>
      </c>
      <c r="D15" s="85">
        <f t="shared" ref="D15:D31" si="0">C15/C$38*100</f>
        <v>0.58885387618932417</v>
      </c>
      <c r="E15" s="59">
        <v>1014629</v>
      </c>
      <c r="F15" s="85">
        <f t="shared" ref="F15:F37" si="1">E15/E$38*100</f>
        <v>0.69937741653693075</v>
      </c>
    </row>
    <row r="16" spans="1:6" s="1" customFormat="1" ht="17.100000000000001" customHeight="1" x14ac:dyDescent="0.25">
      <c r="A16" s="22" t="s">
        <v>2</v>
      </c>
      <c r="B16" s="12" t="s">
        <v>42</v>
      </c>
      <c r="C16" s="59">
        <v>10407572</v>
      </c>
      <c r="D16" s="85">
        <f t="shared" si="0"/>
        <v>7.4279020130649247</v>
      </c>
      <c r="E16" s="59">
        <v>10621621</v>
      </c>
      <c r="F16" s="85">
        <f t="shared" si="1"/>
        <v>7.3214168473544632</v>
      </c>
    </row>
    <row r="17" spans="1:6" s="1" customFormat="1" ht="17.100000000000001" customHeight="1" x14ac:dyDescent="0.25">
      <c r="A17" s="19" t="s">
        <v>3</v>
      </c>
      <c r="B17" s="12" t="s">
        <v>43</v>
      </c>
      <c r="C17" s="59">
        <v>0</v>
      </c>
      <c r="D17" s="85">
        <f t="shared" si="0"/>
        <v>0</v>
      </c>
      <c r="E17" s="59">
        <v>0</v>
      </c>
      <c r="F17" s="85">
        <f t="shared" si="1"/>
        <v>0</v>
      </c>
    </row>
    <row r="18" spans="1:6" s="1" customFormat="1" ht="17.100000000000001" customHeight="1" x14ac:dyDescent="0.25">
      <c r="A18" s="19" t="s">
        <v>4</v>
      </c>
      <c r="B18" s="12" t="s">
        <v>44</v>
      </c>
      <c r="C18" s="59">
        <v>1602</v>
      </c>
      <c r="D18" s="85">
        <f t="shared" si="0"/>
        <v>1.14335015169052E-3</v>
      </c>
      <c r="E18" s="59">
        <v>1580.34</v>
      </c>
      <c r="F18" s="85">
        <f t="shared" si="1"/>
        <v>1.0893184666020516E-3</v>
      </c>
    </row>
    <row r="19" spans="1:6" s="1" customFormat="1" ht="17.100000000000001" customHeight="1" x14ac:dyDescent="0.25">
      <c r="A19" s="19" t="s">
        <v>5</v>
      </c>
      <c r="B19" s="12" t="s">
        <v>45</v>
      </c>
      <c r="C19" s="59">
        <v>1932</v>
      </c>
      <c r="D19" s="85">
        <f t="shared" si="0"/>
        <v>1.3788717185181552E-3</v>
      </c>
      <c r="E19" s="59">
        <v>848</v>
      </c>
      <c r="F19" s="85">
        <f t="shared" si="1"/>
        <v>5.8452109019485664E-4</v>
      </c>
    </row>
    <row r="20" spans="1:6" s="1" customFormat="1" ht="16.5" customHeight="1" x14ac:dyDescent="0.25">
      <c r="A20" s="19" t="s">
        <v>6</v>
      </c>
      <c r="B20" s="12" t="s">
        <v>46</v>
      </c>
      <c r="C20" s="59">
        <v>242439</v>
      </c>
      <c r="D20" s="85">
        <f t="shared" si="0"/>
        <v>0.17302913072765166</v>
      </c>
      <c r="E20" s="59">
        <v>558758</v>
      </c>
      <c r="F20" s="85">
        <f t="shared" si="1"/>
        <v>0.38514839070176621</v>
      </c>
    </row>
    <row r="21" spans="1:6" s="1" customFormat="1" ht="17.100000000000001" customHeight="1" x14ac:dyDescent="0.25">
      <c r="A21" s="19" t="s">
        <v>7</v>
      </c>
      <c r="B21" s="12" t="s">
        <v>47</v>
      </c>
      <c r="C21" s="59">
        <v>4795177</v>
      </c>
      <c r="D21" s="85">
        <f t="shared" si="0"/>
        <v>3.4223260613813311</v>
      </c>
      <c r="E21" s="59">
        <v>6159370</v>
      </c>
      <c r="F21" s="85">
        <f t="shared" si="1"/>
        <v>4.2456151737187433</v>
      </c>
    </row>
    <row r="22" spans="1:6" s="1" customFormat="1" ht="16.5" customHeight="1" x14ac:dyDescent="0.25">
      <c r="A22" s="19" t="s">
        <v>8</v>
      </c>
      <c r="B22" s="12" t="s">
        <v>48</v>
      </c>
      <c r="C22" s="59">
        <v>10227608</v>
      </c>
      <c r="D22" s="85">
        <f t="shared" si="0"/>
        <v>7.2994613971480495</v>
      </c>
      <c r="E22" s="59">
        <v>8589524</v>
      </c>
      <c r="F22" s="85">
        <f t="shared" si="1"/>
        <v>5.9207051093571774</v>
      </c>
    </row>
    <row r="23" spans="1:6" s="1" customFormat="1" ht="16.5" customHeight="1" x14ac:dyDescent="0.25">
      <c r="A23" s="19" t="s">
        <v>9</v>
      </c>
      <c r="B23" s="12" t="s">
        <v>49</v>
      </c>
      <c r="C23" s="59">
        <v>85692979</v>
      </c>
      <c r="D23" s="85">
        <f t="shared" si="0"/>
        <v>61.159226303659509</v>
      </c>
      <c r="E23" s="59">
        <v>89259505</v>
      </c>
      <c r="F23" s="85">
        <f t="shared" si="1"/>
        <v>61.52601789251564</v>
      </c>
    </row>
    <row r="24" spans="1:6" s="1" customFormat="1" ht="16.5" customHeight="1" x14ac:dyDescent="0.25">
      <c r="A24" s="19" t="s">
        <v>10</v>
      </c>
      <c r="B24" s="12" t="s">
        <v>50</v>
      </c>
      <c r="C24" s="59">
        <v>71316</v>
      </c>
      <c r="D24" s="85">
        <f t="shared" si="0"/>
        <v>5.0898351696604949E-2</v>
      </c>
      <c r="E24" s="59">
        <v>89872</v>
      </c>
      <c r="F24" s="85">
        <f t="shared" si="1"/>
        <v>6.1948206860839815E-2</v>
      </c>
    </row>
    <row r="25" spans="1:6" s="1" customFormat="1" ht="16.5" customHeight="1" x14ac:dyDescent="0.25">
      <c r="A25" s="19" t="s">
        <v>11</v>
      </c>
      <c r="B25" s="12" t="s">
        <v>51</v>
      </c>
      <c r="C25" s="59">
        <v>4615</v>
      </c>
      <c r="D25" s="85">
        <f t="shared" si="0"/>
        <v>3.293733426998595E-3</v>
      </c>
      <c r="E25" s="59">
        <v>5854</v>
      </c>
      <c r="F25" s="85">
        <f t="shared" si="1"/>
        <v>4.0351255448121352E-3</v>
      </c>
    </row>
    <row r="26" spans="1:6" s="1" customFormat="1" ht="17.100000000000001" customHeight="1" x14ac:dyDescent="0.25">
      <c r="A26" s="19" t="s">
        <v>12</v>
      </c>
      <c r="B26" s="12" t="s">
        <v>52</v>
      </c>
      <c r="C26" s="59">
        <v>1649112</v>
      </c>
      <c r="D26" s="85">
        <f t="shared" si="0"/>
        <v>1.1769740670128943</v>
      </c>
      <c r="E26" s="59">
        <v>1667708</v>
      </c>
      <c r="F26" s="85">
        <f t="shared" si="1"/>
        <v>1.1495406819418443</v>
      </c>
    </row>
    <row r="27" spans="1:6" s="1" customFormat="1" ht="17.100000000000001" customHeight="1" x14ac:dyDescent="0.25">
      <c r="A27" s="19" t="s">
        <v>13</v>
      </c>
      <c r="B27" s="12" t="s">
        <v>53</v>
      </c>
      <c r="C27" s="59">
        <v>1459009</v>
      </c>
      <c r="D27" s="85">
        <f t="shared" si="0"/>
        <v>1.0412972293806702</v>
      </c>
      <c r="E27" s="59">
        <v>949743</v>
      </c>
      <c r="F27" s="85">
        <f t="shared" si="1"/>
        <v>0.65465190302468601</v>
      </c>
    </row>
    <row r="28" spans="1:6" s="1" customFormat="1" ht="17.100000000000001" customHeight="1" x14ac:dyDescent="0.25">
      <c r="A28" s="19" t="s">
        <v>14</v>
      </c>
      <c r="B28" s="12" t="s">
        <v>54</v>
      </c>
      <c r="C28" s="59">
        <v>0</v>
      </c>
      <c r="D28" s="85">
        <f t="shared" si="0"/>
        <v>0</v>
      </c>
      <c r="E28" s="59">
        <v>400</v>
      </c>
      <c r="F28" s="85">
        <f t="shared" si="1"/>
        <v>2.757174953749324E-4</v>
      </c>
    </row>
    <row r="29" spans="1:6" s="1" customFormat="1" ht="17.100000000000001" customHeight="1" x14ac:dyDescent="0.25">
      <c r="A29" s="19" t="s">
        <v>15</v>
      </c>
      <c r="B29" s="12" t="s">
        <v>55</v>
      </c>
      <c r="C29" s="59">
        <v>968802</v>
      </c>
      <c r="D29" s="85">
        <f t="shared" si="0"/>
        <v>0.69143565147195951</v>
      </c>
      <c r="E29" s="59">
        <v>1068109</v>
      </c>
      <c r="F29" s="85">
        <f t="shared" si="1"/>
        <v>0.73624084566855919</v>
      </c>
    </row>
    <row r="30" spans="1:6" s="1" customFormat="1" ht="17.100000000000001" customHeight="1" x14ac:dyDescent="0.25">
      <c r="A30" s="19" t="s">
        <v>16</v>
      </c>
      <c r="B30" s="12" t="s">
        <v>56</v>
      </c>
      <c r="C30" s="59">
        <v>66235</v>
      </c>
      <c r="D30" s="85">
        <f t="shared" si="0"/>
        <v>4.7272033269177019E-2</v>
      </c>
      <c r="E30" s="59">
        <v>61930</v>
      </c>
      <c r="F30" s="85">
        <f t="shared" si="1"/>
        <v>4.268796122142391E-2</v>
      </c>
    </row>
    <row r="31" spans="1:6" s="1" customFormat="1" ht="17.100000000000001" customHeight="1" x14ac:dyDescent="0.25">
      <c r="A31" s="19" t="s">
        <v>17</v>
      </c>
      <c r="B31" s="12" t="s">
        <v>57</v>
      </c>
      <c r="C31" s="59">
        <v>406288</v>
      </c>
      <c r="D31" s="85">
        <f t="shared" si="0"/>
        <v>0.28996844346444317</v>
      </c>
      <c r="E31" s="59">
        <v>415330</v>
      </c>
      <c r="F31" s="85">
        <f t="shared" si="1"/>
        <v>0.28628436838517668</v>
      </c>
    </row>
    <row r="32" spans="1:6" s="1" customFormat="1" ht="17.100000000000001" customHeight="1" x14ac:dyDescent="0.2">
      <c r="A32" s="20" t="s">
        <v>23</v>
      </c>
      <c r="B32" s="6" t="s">
        <v>58</v>
      </c>
      <c r="C32" s="49">
        <f>SUM(C14:C31)</f>
        <v>129016738</v>
      </c>
      <c r="D32" s="86">
        <f t="shared" ref="D32:D37" si="2">C32/C$38*100</f>
        <v>92.079467517425755</v>
      </c>
      <c r="E32" s="49">
        <f>SUM(E14:E31)+1</f>
        <v>133955483.34</v>
      </c>
      <c r="F32" s="86">
        <f t="shared" si="1"/>
        <v>92.334675895608214</v>
      </c>
    </row>
    <row r="33" spans="1:6" s="1" customFormat="1" ht="17.100000000000001" customHeight="1" x14ac:dyDescent="0.2">
      <c r="A33" s="21" t="s">
        <v>22</v>
      </c>
      <c r="B33" s="4" t="s">
        <v>59</v>
      </c>
      <c r="C33" s="89">
        <v>9831781</v>
      </c>
      <c r="D33" s="85">
        <f t="shared" si="2"/>
        <v>7.0169589873520426</v>
      </c>
      <c r="E33" s="89">
        <v>9856215</v>
      </c>
      <c r="F33" s="85">
        <f t="shared" si="1"/>
        <v>6.7938272841920986</v>
      </c>
    </row>
    <row r="34" spans="1:6" s="1" customFormat="1" ht="17.100000000000001" customHeight="1" x14ac:dyDescent="0.2">
      <c r="A34" s="21" t="s">
        <v>20</v>
      </c>
      <c r="B34" s="5" t="s">
        <v>60</v>
      </c>
      <c r="C34" s="89">
        <v>20397</v>
      </c>
      <c r="D34" s="85">
        <f t="shared" si="2"/>
        <v>1.4557373935100834E-2</v>
      </c>
      <c r="E34" s="89">
        <v>1520</v>
      </c>
      <c r="F34" s="85">
        <f t="shared" si="1"/>
        <v>1.0477264824247431E-3</v>
      </c>
    </row>
    <row r="35" spans="1:6" s="1" customFormat="1" ht="17.100000000000001" customHeight="1" x14ac:dyDescent="0.2">
      <c r="A35" s="21" t="s">
        <v>21</v>
      </c>
      <c r="B35" s="15" t="s">
        <v>61</v>
      </c>
      <c r="C35" s="89">
        <v>1245641</v>
      </c>
      <c r="D35" s="85">
        <f t="shared" si="2"/>
        <v>0.88901612128709806</v>
      </c>
      <c r="E35" s="89">
        <v>1262813</v>
      </c>
      <c r="F35" s="85">
        <f t="shared" si="1"/>
        <v>0.87044909371726131</v>
      </c>
    </row>
    <row r="36" spans="1:6" s="1" customFormat="1" ht="17.100000000000001" customHeight="1" x14ac:dyDescent="0.2">
      <c r="A36" s="19" t="s">
        <v>19</v>
      </c>
      <c r="B36" s="15" t="s">
        <v>62</v>
      </c>
      <c r="C36" s="89">
        <v>0</v>
      </c>
      <c r="D36" s="85">
        <f t="shared" si="2"/>
        <v>0</v>
      </c>
      <c r="E36" s="89">
        <v>0</v>
      </c>
      <c r="F36" s="85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63</v>
      </c>
      <c r="C37" s="51">
        <f>SUM(C33:C36)</f>
        <v>11097819</v>
      </c>
      <c r="D37" s="79">
        <f t="shared" si="2"/>
        <v>7.9205324825742416</v>
      </c>
      <c r="E37" s="51">
        <f>SUM(E33:E36)</f>
        <v>11120548</v>
      </c>
      <c r="F37" s="79">
        <f t="shared" si="1"/>
        <v>7.665324104391785</v>
      </c>
    </row>
    <row r="38" spans="1:6" s="1" customFormat="1" ht="17.100000000000001" customHeight="1" x14ac:dyDescent="0.2">
      <c r="A38" s="16" t="s">
        <v>24</v>
      </c>
      <c r="B38" s="17" t="s">
        <v>73</v>
      </c>
      <c r="C38" s="25">
        <f>SUM(C32,C37)</f>
        <v>140114557</v>
      </c>
      <c r="D38" s="78">
        <f>D32+D37</f>
        <v>100</v>
      </c>
      <c r="E38" s="25">
        <f>(E32+E37)</f>
        <v>145076031.34</v>
      </c>
      <c r="F38" s="78">
        <f>F32+F37</f>
        <v>100</v>
      </c>
    </row>
    <row r="40" spans="1:6" s="99" customFormat="1" ht="12" x14ac:dyDescent="0.25">
      <c r="A40" s="96" t="s">
        <v>66</v>
      </c>
      <c r="B40" s="97"/>
      <c r="C40" s="98"/>
      <c r="E40" s="98"/>
    </row>
    <row r="41" spans="1:6" s="99" customFormat="1" ht="12" x14ac:dyDescent="0.25">
      <c r="A41" s="99" t="s">
        <v>72</v>
      </c>
      <c r="C41" s="100"/>
      <c r="E41" s="100"/>
    </row>
    <row r="42" spans="1:6" x14ac:dyDescent="0.25">
      <c r="C42" s="38"/>
      <c r="E42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31.05.2026.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 D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03" t="s">
        <v>35</v>
      </c>
      <c r="D7" s="103"/>
      <c r="E7" s="103"/>
      <c r="F7" s="103"/>
      <c r="G7" s="103"/>
      <c r="H7" s="103"/>
      <c r="I7" s="104"/>
    </row>
    <row r="8" spans="1:9" s="1" customFormat="1" ht="26.25" customHeight="1" x14ac:dyDescent="0.2">
      <c r="A8" s="39" t="s">
        <v>31</v>
      </c>
      <c r="B8" s="40" t="s">
        <v>32</v>
      </c>
      <c r="C8" s="58" t="s">
        <v>33</v>
      </c>
      <c r="D8" s="58" t="s">
        <v>34</v>
      </c>
      <c r="E8" s="58" t="s">
        <v>33</v>
      </c>
      <c r="F8" s="58" t="s">
        <v>34</v>
      </c>
      <c r="G8" s="105" t="s">
        <v>36</v>
      </c>
      <c r="H8" s="105"/>
      <c r="I8" s="10" t="s">
        <v>37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65</v>
      </c>
      <c r="F9" s="11" t="s">
        <v>25</v>
      </c>
      <c r="G9" s="8" t="s">
        <v>38</v>
      </c>
      <c r="H9" s="11" t="s">
        <v>39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40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41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42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43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44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45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46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47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48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49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50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51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52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53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54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55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56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57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58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59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60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61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62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63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64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2026-07-01T09:03:21Z</cp:lastPrinted>
  <dcterms:created xsi:type="dcterms:W3CDTF">2018-01-08T12:56:16Z</dcterms:created>
  <dcterms:modified xsi:type="dcterms:W3CDTF">2026-07-01T10:04:43Z</dcterms:modified>
</cp:coreProperties>
</file>