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V - 2026\Jezici\"/>
    </mc:Choice>
  </mc:AlternateContent>
  <xr:revisionPtr revIDLastSave="0" documentId="13_ncr:1_{8B02AEFA-50C7-4F91-A577-6E0FFD47FA4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6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5" i="24" l="1"/>
  <c r="I25" i="24"/>
  <c r="M24" i="24"/>
  <c r="D20" i="24"/>
  <c r="D21" i="24" l="1"/>
  <c r="D22" i="24"/>
  <c r="D11" i="24"/>
  <c r="D23" i="24"/>
  <c r="D12" i="24"/>
  <c r="D24" i="24"/>
  <c r="D13" i="24"/>
  <c r="D14" i="24"/>
  <c r="D15" i="24"/>
  <c r="D16" i="24"/>
  <c r="D17" i="24"/>
  <c r="D18" i="24"/>
  <c r="D19" i="24"/>
  <c r="G12" i="23"/>
  <c r="G13" i="23"/>
  <c r="G14" i="23"/>
  <c r="G15" i="23"/>
  <c r="G16" i="23"/>
  <c r="G17" i="23"/>
  <c r="G18" i="23"/>
  <c r="G19" i="23"/>
  <c r="G20" i="23"/>
  <c r="G11" i="23"/>
  <c r="M15" i="24"/>
  <c r="E25" i="24"/>
  <c r="G11" i="24"/>
  <c r="G12" i="24"/>
  <c r="G14" i="24"/>
  <c r="G15" i="24"/>
  <c r="G16" i="24"/>
  <c r="G17" i="24"/>
  <c r="G18" i="24"/>
  <c r="G19" i="24"/>
  <c r="G20" i="24"/>
  <c r="G21" i="24"/>
  <c r="G22" i="24"/>
  <c r="G23" i="24"/>
  <c r="G24" i="24"/>
  <c r="G13" i="24"/>
  <c r="K21" i="23"/>
  <c r="E21" i="23"/>
  <c r="C21" i="23"/>
  <c r="F17" i="23" l="1"/>
  <c r="F16" i="23"/>
  <c r="F15" i="23"/>
  <c r="F14" i="23"/>
  <c r="F11" i="23"/>
  <c r="F13" i="23"/>
  <c r="F12" i="23"/>
  <c r="F20" i="23"/>
  <c r="F19" i="23"/>
  <c r="F18" i="23"/>
  <c r="D16" i="23"/>
  <c r="D15" i="23"/>
  <c r="D14" i="23"/>
  <c r="D13" i="23"/>
  <c r="D12" i="23"/>
  <c r="D11" i="23"/>
  <c r="D20" i="23"/>
  <c r="D19" i="23"/>
  <c r="D17" i="23"/>
  <c r="D18" i="23"/>
  <c r="G21" i="23"/>
  <c r="H19" i="23" s="1"/>
  <c r="G25" i="24"/>
  <c r="I21" i="23"/>
  <c r="F21" i="23" l="1"/>
  <c r="H14" i="23"/>
  <c r="H18" i="23"/>
  <c r="H12" i="23"/>
  <c r="H17" i="23"/>
  <c r="H13" i="23"/>
  <c r="H15" i="23"/>
  <c r="H20" i="23"/>
  <c r="H11" i="23"/>
  <c r="H16" i="23"/>
  <c r="D21" i="23"/>
  <c r="C30" i="26"/>
  <c r="C31" i="26"/>
  <c r="H21" i="23" l="1"/>
  <c r="K34" i="26"/>
  <c r="K33" i="26"/>
  <c r="K32" i="26"/>
  <c r="K31" i="26"/>
  <c r="K30" i="26"/>
  <c r="K29" i="26"/>
  <c r="K28" i="26"/>
  <c r="K27" i="26"/>
  <c r="K26" i="26"/>
  <c r="K25" i="26"/>
  <c r="K24" i="26"/>
  <c r="K23" i="26"/>
  <c r="K22" i="26"/>
  <c r="K21" i="26"/>
  <c r="K20" i="26"/>
  <c r="K19" i="26"/>
  <c r="K18" i="26"/>
  <c r="K17" i="26"/>
  <c r="K16" i="26"/>
  <c r="K15" i="26"/>
  <c r="K14" i="26"/>
  <c r="K13" i="26"/>
  <c r="K12" i="26"/>
  <c r="K11" i="26"/>
  <c r="I34" i="26"/>
  <c r="I33" i="26"/>
  <c r="I32" i="26"/>
  <c r="I31" i="26"/>
  <c r="I30" i="26"/>
  <c r="I29" i="26"/>
  <c r="I28" i="26"/>
  <c r="I27" i="26"/>
  <c r="I26" i="26"/>
  <c r="I25" i="26"/>
  <c r="I24" i="26"/>
  <c r="M24" i="26" s="1"/>
  <c r="I23" i="26"/>
  <c r="M23" i="26" s="1"/>
  <c r="I22" i="26"/>
  <c r="M22" i="26" s="1"/>
  <c r="I21" i="26"/>
  <c r="I20" i="26"/>
  <c r="M20" i="26" s="1"/>
  <c r="I19" i="26"/>
  <c r="M19" i="26" s="1"/>
  <c r="I18" i="26"/>
  <c r="M18" i="26" s="1"/>
  <c r="I17" i="26"/>
  <c r="M17" i="26" s="1"/>
  <c r="I16" i="26"/>
  <c r="I15" i="26"/>
  <c r="I14" i="26"/>
  <c r="I13" i="26"/>
  <c r="M13" i="26" s="1"/>
  <c r="I12" i="26"/>
  <c r="I11" i="26"/>
  <c r="E34" i="26"/>
  <c r="E33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C34" i="26"/>
  <c r="C33" i="26"/>
  <c r="C32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C12" i="26"/>
  <c r="C11" i="26"/>
  <c r="M12" i="26" l="1"/>
  <c r="M33" i="26"/>
  <c r="M21" i="26"/>
  <c r="M15" i="26"/>
  <c r="M11" i="26"/>
  <c r="M16" i="26"/>
  <c r="M34" i="26"/>
  <c r="M14" i="26"/>
  <c r="I35" i="26"/>
  <c r="J28" i="26" s="1"/>
  <c r="G26" i="26"/>
  <c r="G12" i="26"/>
  <c r="G16" i="26"/>
  <c r="G18" i="26"/>
  <c r="G22" i="26"/>
  <c r="G24" i="26"/>
  <c r="G31" i="26"/>
  <c r="M26" i="26"/>
  <c r="G29" i="26"/>
  <c r="M31" i="26"/>
  <c r="G34" i="26"/>
  <c r="G14" i="26"/>
  <c r="G20" i="26"/>
  <c r="M28" i="26"/>
  <c r="G27" i="26"/>
  <c r="M30" i="26"/>
  <c r="M29" i="26"/>
  <c r="G32" i="26"/>
  <c r="G11" i="26"/>
  <c r="G13" i="26"/>
  <c r="G15" i="26"/>
  <c r="G17" i="26"/>
  <c r="G19" i="26"/>
  <c r="G21" i="26"/>
  <c r="G23" i="26"/>
  <c r="G25" i="26"/>
  <c r="M27" i="26"/>
  <c r="G30" i="26"/>
  <c r="M32" i="26"/>
  <c r="C35" i="26"/>
  <c r="D29" i="26" s="1"/>
  <c r="K35" i="26"/>
  <c r="L23" i="26" s="1"/>
  <c r="M25" i="26"/>
  <c r="G28" i="26"/>
  <c r="E35" i="26"/>
  <c r="F14" i="26" s="1"/>
  <c r="G33" i="26"/>
  <c r="L14" i="26" l="1"/>
  <c r="L21" i="26"/>
  <c r="L34" i="26"/>
  <c r="L32" i="26"/>
  <c r="L19" i="26"/>
  <c r="L28" i="26"/>
  <c r="L26" i="26"/>
  <c r="L25" i="26"/>
  <c r="L27" i="26"/>
  <c r="L17" i="26"/>
  <c r="L15" i="26"/>
  <c r="L33" i="26"/>
  <c r="L13" i="26"/>
  <c r="L31" i="26"/>
  <c r="L24" i="26"/>
  <c r="L22" i="26"/>
  <c r="L11" i="26"/>
  <c r="L16" i="26"/>
  <c r="J32" i="26"/>
  <c r="J33" i="26"/>
  <c r="J18" i="26"/>
  <c r="J19" i="26"/>
  <c r="J21" i="26"/>
  <c r="J29" i="26"/>
  <c r="J17" i="26"/>
  <c r="J20" i="26"/>
  <c r="J30" i="26"/>
  <c r="J31" i="26"/>
  <c r="J12" i="26"/>
  <c r="J24" i="26"/>
  <c r="J13" i="26"/>
  <c r="J25" i="26"/>
  <c r="J11" i="26"/>
  <c r="J14" i="26"/>
  <c r="J15" i="26"/>
  <c r="J27" i="26"/>
  <c r="J22" i="26"/>
  <c r="J34" i="26"/>
  <c r="J23" i="26"/>
  <c r="J26" i="26"/>
  <c r="J16" i="26"/>
  <c r="F25" i="26"/>
  <c r="F29" i="26"/>
  <c r="F17" i="26"/>
  <c r="F34" i="26"/>
  <c r="F33" i="26"/>
  <c r="F31" i="26"/>
  <c r="F24" i="26"/>
  <c r="F16" i="26"/>
  <c r="D25" i="26"/>
  <c r="D28" i="26"/>
  <c r="D27" i="26"/>
  <c r="D13" i="26"/>
  <c r="D24" i="26"/>
  <c r="D26" i="26"/>
  <c r="G35" i="26"/>
  <c r="H24" i="26" s="1"/>
  <c r="D11" i="26"/>
  <c r="D22" i="26"/>
  <c r="D23" i="26"/>
  <c r="F23" i="26"/>
  <c r="D32" i="26"/>
  <c r="F22" i="26"/>
  <c r="D18" i="26"/>
  <c r="F21" i="26"/>
  <c r="D21" i="26"/>
  <c r="L20" i="26"/>
  <c r="F20" i="26"/>
  <c r="F19" i="26"/>
  <c r="L29" i="26"/>
  <c r="D20" i="26"/>
  <c r="L18" i="26"/>
  <c r="F18" i="26"/>
  <c r="D19" i="26"/>
  <c r="D16" i="26"/>
  <c r="F15" i="26"/>
  <c r="F27" i="26"/>
  <c r="D14" i="26"/>
  <c r="F12" i="26"/>
  <c r="D12" i="26"/>
  <c r="F13" i="26"/>
  <c r="D17" i="26"/>
  <c r="L30" i="26"/>
  <c r="M35" i="26"/>
  <c r="N27" i="26" s="1"/>
  <c r="L12" i="26"/>
  <c r="F30" i="26"/>
  <c r="F11" i="26"/>
  <c r="D15" i="26"/>
  <c r="D31" i="26"/>
  <c r="D33" i="26"/>
  <c r="D30" i="26"/>
  <c r="F32" i="26"/>
  <c r="F28" i="26"/>
  <c r="D34" i="26"/>
  <c r="F26" i="26"/>
  <c r="L35" i="26" l="1"/>
  <c r="J35" i="26"/>
  <c r="N28" i="26"/>
  <c r="H27" i="26"/>
  <c r="H25" i="26"/>
  <c r="H26" i="26"/>
  <c r="H31" i="26"/>
  <c r="H20" i="26"/>
  <c r="H16" i="26"/>
  <c r="H21" i="26"/>
  <c r="H22" i="26"/>
  <c r="H12" i="26"/>
  <c r="H14" i="26"/>
  <c r="H32" i="26"/>
  <c r="H23" i="26"/>
  <c r="H18" i="26"/>
  <c r="H28" i="26"/>
  <c r="H15" i="26"/>
  <c r="H13" i="26"/>
  <c r="H29" i="26"/>
  <c r="H33" i="26"/>
  <c r="H34" i="26"/>
  <c r="H11" i="26"/>
  <c r="H19" i="26"/>
  <c r="H17" i="26"/>
  <c r="H30" i="26"/>
  <c r="N24" i="26"/>
  <c r="N22" i="26"/>
  <c r="N20" i="26"/>
  <c r="N18" i="26"/>
  <c r="N16" i="26"/>
  <c r="N14" i="26"/>
  <c r="N12" i="26"/>
  <c r="N34" i="26"/>
  <c r="N33" i="26"/>
  <c r="N17" i="26"/>
  <c r="N15" i="26"/>
  <c r="N13" i="26"/>
  <c r="N11" i="26"/>
  <c r="N23" i="26"/>
  <c r="N19" i="26"/>
  <c r="N21" i="26"/>
  <c r="N29" i="26"/>
  <c r="N26" i="26"/>
  <c r="N32" i="26"/>
  <c r="N31" i="26"/>
  <c r="N30" i="26"/>
  <c r="F35" i="26"/>
  <c r="D35" i="26"/>
  <c r="N25" i="26"/>
  <c r="H35" i="26" l="1"/>
  <c r="N35" i="26"/>
  <c r="K25" i="24" l="1"/>
  <c r="L20" i="24" s="1"/>
  <c r="J23" i="24"/>
  <c r="M23" i="24"/>
  <c r="M22" i="24"/>
  <c r="M21" i="24"/>
  <c r="M20" i="24"/>
  <c r="M19" i="24"/>
  <c r="M18" i="24"/>
  <c r="M17" i="24"/>
  <c r="M16" i="24"/>
  <c r="M14" i="24"/>
  <c r="M13" i="24"/>
  <c r="M12" i="24"/>
  <c r="M11" i="24"/>
  <c r="L19" i="23"/>
  <c r="J11" i="23"/>
  <c r="M20" i="23"/>
  <c r="M19" i="23"/>
  <c r="M18" i="23"/>
  <c r="M17" i="23"/>
  <c r="M16" i="23"/>
  <c r="M15" i="23"/>
  <c r="M14" i="23"/>
  <c r="M13" i="23"/>
  <c r="M12" i="23"/>
  <c r="M11" i="23"/>
  <c r="M25" i="24" l="1"/>
  <c r="J20" i="23"/>
  <c r="J13" i="23"/>
  <c r="J19" i="23"/>
  <c r="J14" i="23"/>
  <c r="J17" i="23"/>
  <c r="J12" i="23"/>
  <c r="J18" i="23"/>
  <c r="J13" i="24"/>
  <c r="J15" i="23"/>
  <c r="J16" i="23"/>
  <c r="M21" i="23"/>
  <c r="N15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L12" i="24"/>
  <c r="L15" i="24"/>
  <c r="L18" i="24"/>
  <c r="L21" i="24"/>
  <c r="L24" i="24"/>
  <c r="L22" i="24"/>
  <c r="L12" i="23"/>
  <c r="L14" i="23"/>
  <c r="L17" i="23"/>
  <c r="L20" i="23"/>
  <c r="L13" i="23"/>
  <c r="L15" i="23"/>
  <c r="L18" i="23"/>
  <c r="L11" i="23"/>
  <c r="L16" i="23"/>
  <c r="N18" i="24" l="1"/>
  <c r="N12" i="24"/>
  <c r="J21" i="23"/>
  <c r="N11" i="23"/>
  <c r="N19" i="23"/>
  <c r="N13" i="23"/>
  <c r="N16" i="24"/>
  <c r="N13" i="24"/>
  <c r="N23" i="24"/>
  <c r="N20" i="24"/>
  <c r="N17" i="24"/>
  <c r="N18" i="23"/>
  <c r="N12" i="23"/>
  <c r="N20" i="23"/>
  <c r="N17" i="23"/>
  <c r="N14" i="23"/>
  <c r="N16" i="23"/>
  <c r="N19" i="24"/>
  <c r="N15" i="24"/>
  <c r="N21" i="24"/>
  <c r="N11" i="24"/>
  <c r="N24" i="24"/>
  <c r="N22" i="24"/>
  <c r="N14" i="24"/>
  <c r="L25" i="24"/>
  <c r="J25" i="24"/>
  <c r="L21" i="23"/>
  <c r="N21" i="23" l="1"/>
  <c r="N25" i="24"/>
  <c r="C37" i="21" l="1"/>
  <c r="C32" i="22"/>
  <c r="D32" i="22"/>
  <c r="J20" i="22" l="1"/>
  <c r="E20" i="22"/>
  <c r="E18" i="22"/>
  <c r="E24" i="22"/>
  <c r="E25" i="22"/>
  <c r="J25" i="22"/>
  <c r="G25" i="22"/>
  <c r="F18" i="22"/>
  <c r="E30" i="22"/>
  <c r="G18" i="22" l="1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J32" i="21" l="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<sst xmlns="http://schemas.openxmlformats.org/spreadsheetml/2006/main" count="332" uniqueCount="88">
  <si>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</si>
  <si>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</si>
  <si>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</si>
  <si>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</si>
  <si>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</si>
  <si>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</si>
  <si>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</si>
  <si>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</si>
  <si>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</si>
  <si>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</si>
  <si>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</si>
  <si>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</si>
  <si>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</si>
  <si>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</si>
  <si>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</si>
  <si>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</si>
  <si>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</si>
  <si>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</si>
  <si>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</si>
  <si>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</si>
  <si>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</si>
  <si>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</si>
  <si>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</si>
  <si>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</si>
  <si>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</si>
  <si>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</si>
  <si>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</si>
  <si>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</si>
  <si>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</si>
  <si>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</si>
  <si>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</si>
  <si>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</si>
  <si>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</si>
  <si>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</si>
  <si>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</si>
  <si>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</si>
  <si>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</si>
  <si>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</si>
  <si>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</si>
  <si>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</si>
  <si>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</si>
  <si>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</si>
  <si>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</si>
  <si>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</si>
  <si>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</si>
  <si>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</si>
  <si>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</si>
  <si>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</si>
  <si>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</si>
  <si>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</si>
  <si>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</si>
  <si>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</si>
  <si>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</si>
  <si>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</si>
  <si>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</si>
  <si>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</si>
  <si>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</si>
  <si>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</si>
  <si>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</si>
  <si>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</si>
  <si>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</si>
  <si>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</si>
  <si>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</si>
  <si>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</si>
  <si>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</si>
  <si>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</si>
  <si>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</si>
  <si>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</si>
  <si>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</si>
  <si>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</si>
  <si>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</si>
  <si>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</si>
  <si>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</si>
  <si>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</si>
  <si>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</si>
  <si>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</si>
  <si>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</si>
  <si>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</si>
  <si>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</si>
  <si>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</si>
  <si>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</si>
  <si>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PREMIJA PO DRUŠTVIMA ZA OSIGURANJE U BOSNI I HERCEGOVINI*</t>
  </si>
  <si>
    <t>ASA Central osiguranje d.d.</t>
  </si>
  <si>
    <t>*Podaci su dati na osnovu nerevidiranih izvještaja društava za sjedištem u Federaciji Bosne i Hercegovine i Republici Srpskoj.</t>
  </si>
  <si>
    <t>Triglav osiguranje a.d.**</t>
  </si>
  <si>
    <t>**Triglav osiguranje a.d. je u 2026. godini promijenilo vrstu poslovanja</t>
  </si>
  <si>
    <t>I-V-2025</t>
  </si>
  <si>
    <t>I-V-2026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</si>
</sst>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  <numFmt numFmtId="170" formatCode="[$-1141A]#,##0"/>
  </numFmts>
  <fonts count="3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9"/>
      <color theme="1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Cambria"/>
      <family val="1"/>
      <scheme val="major"/>
    </font>
    <font>
      <sz val="9"/>
      <color theme="0"/>
      <name val="Calibri"/>
      <family val="2"/>
      <charset val="238"/>
      <scheme val="min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29" fillId="0" borderId="0"/>
  </cellStyleXfs>
  <cellXfs count="112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3" fontId="11" fillId="0" borderId="0" xfId="0" applyNumberFormat="1" applyFont="1"/>
    <xf numFmtId="3" fontId="23" fillId="0" borderId="0" xfId="1" applyNumberFormat="1" applyFont="1" applyFill="1" applyBorder="1" applyAlignment="1" applyProtection="1">
      <alignment horizontal="right" vertical="center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5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5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6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26" fillId="0" borderId="0" xfId="0" applyNumberFormat="1" applyFont="1"/>
    <xf numFmtId="3" fontId="27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8" fillId="0" borderId="0" xfId="0" applyFont="1"/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0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0" fillId="0" borderId="13" xfId="0" applyBorder="1"/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5" xfId="1" applyFont="1" applyBorder="1" applyAlignment="1">
      <alignment horizontal="center" vertical="center"/>
    </xf>
    <xf numFmtId="169" fontId="11" fillId="0" borderId="0" xfId="0" applyNumberFormat="1" applyFont="1"/>
    <xf numFmtId="0" fontId="15" fillId="0" borderId="0" xfId="0" applyFont="1"/>
    <xf numFmtId="169" fontId="15" fillId="0" borderId="0" xfId="0" applyNumberFormat="1" applyFont="1"/>
    <xf numFmtId="169" fontId="24" fillId="0" borderId="0" xfId="1" applyNumberFormat="1" applyFont="1" applyAlignment="1">
      <alignment vertical="center" wrapText="1"/>
    </xf>
    <xf numFmtId="0" fontId="9" fillId="0" borderId="0" xfId="2" applyFont="1" applyAlignment="1">
      <alignment horizontal="left" vertical="center" indent="1"/>
    </xf>
    <xf numFmtId="3" fontId="0" fillId="0" borderId="0" xfId="0" applyNumberFormat="1"/>
    <xf numFmtId="0" fontId="14" fillId="0" borderId="0" xfId="1" applyFont="1" applyAlignment="1">
      <alignment vertical="center" wrapText="1"/>
    </xf>
    <xf numFmtId="169" fontId="10" fillId="0" borderId="0" xfId="1" applyNumberFormat="1" applyFont="1" applyAlignment="1">
      <alignment horizontal="center" vertical="center" wrapText="1"/>
    </xf>
    <xf numFmtId="170" fontId="3" fillId="0" borderId="0" xfId="6" applyNumberFormat="1" applyFont="1" applyBorder="1" applyAlignment="1">
      <alignment horizontal="right" vertical="center"/>
    </xf>
    <xf numFmtId="3" fontId="32" fillId="0" borderId="0" xfId="1" applyNumberFormat="1" applyFont="1" applyFill="1" applyBorder="1" applyAlignment="1" applyProtection="1">
      <alignment horizontal="right" vertical="center"/>
    </xf>
    <xf numFmtId="165" fontId="34" fillId="0" borderId="0" xfId="6" applyNumberFormat="1" applyFont="1" applyFill="1" applyBorder="1" applyAlignment="1">
      <alignment horizontal="left" vertical="center"/>
    </xf>
    <xf numFmtId="169" fontId="33" fillId="0" borderId="0" xfId="1" applyNumberFormat="1" applyFont="1" applyAlignment="1">
      <alignment vertical="center" wrapText="1"/>
    </xf>
    <xf numFmtId="169" fontId="32" fillId="0" borderId="0" xfId="1" applyNumberFormat="1" applyFont="1" applyAlignment="1">
      <alignment vertical="center" wrapText="1"/>
    </xf>
    <xf numFmtId="169" fontId="31" fillId="0" borderId="0" xfId="1" applyNumberFormat="1" applyFont="1" applyAlignment="1">
      <alignment vertical="center" wrapText="1"/>
    </xf>
    <xf numFmtId="0" fontId="33" fillId="0" borderId="0" xfId="0" applyFont="1" applyAlignment="1">
      <alignment vertical="center"/>
    </xf>
    <xf numFmtId="169" fontId="33" fillId="0" borderId="0" xfId="0" applyNumberFormat="1" applyFont="1" applyAlignment="1">
      <alignment vertical="center"/>
    </xf>
    <xf numFmtId="0" fontId="35" fillId="0" borderId="0" xfId="0" applyFont="1" applyAlignment="1">
      <alignment vertical="center"/>
    </xf>
    <xf numFmtId="169" fontId="35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165" fontId="21" fillId="0" borderId="15" xfId="6" applyNumberFormat="1" applyFont="1" applyBorder="1" applyAlignment="1">
      <alignment horizontal="right" vertical="center"/>
    </xf>
    <xf numFmtId="165" fontId="21" fillId="0" borderId="16" xfId="6" applyNumberFormat="1" applyFont="1" applyBorder="1" applyAlignment="1">
      <alignment horizontal="right" vertical="center"/>
    </xf>
    <xf numFmtId="169" fontId="2" fillId="0" borderId="0" xfId="6" applyNumberFormat="1" applyFont="1" applyBorder="1" applyAlignment="1">
      <alignment horizontal="right" vertical="center"/>
    </xf>
    <xf numFmtId="165" fontId="2" fillId="0" borderId="4" xfId="6" applyNumberFormat="1" applyFont="1" applyFill="1" applyBorder="1" applyAlignment="1">
      <alignment horizontal="right" vertical="center"/>
    </xf>
    <xf numFmtId="2" fontId="2" fillId="0" borderId="6" xfId="6" applyNumberFormat="1" applyFont="1" applyBorder="1" applyAlignment="1">
      <alignment horizontal="right" vertical="center"/>
    </xf>
    <xf numFmtId="165" fontId="2" fillId="0" borderId="6" xfId="6" applyNumberFormat="1" applyFont="1" applyBorder="1" applyAlignment="1">
      <alignment horizontal="right" vertical="center"/>
    </xf>
    <xf numFmtId="169" fontId="36" fillId="3" borderId="2" xfId="6" applyNumberFormat="1" applyFont="1" applyFill="1" applyBorder="1" applyAlignment="1">
      <alignment horizontal="right" vertical="center"/>
    </xf>
    <xf numFmtId="1" fontId="36" fillId="3" borderId="2" xfId="6" applyNumberFormat="1" applyFont="1" applyFill="1" applyBorder="1" applyAlignment="1">
      <alignment horizontal="right" vertical="center"/>
    </xf>
    <xf numFmtId="1" fontId="36" fillId="3" borderId="3" xfId="6" applyNumberFormat="1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A7CC0-5140-438A-B8D2-6310383A13A6}">
  <dimension ref="A1:O42"/>
  <sheetViews>
    <sheetView showGridLines="0" tabSelected="1" showRuler="0" view="pageLayout" zoomScaleNormal="70" workbookViewId="0">
      <selection activeCell="H37" sqref="H37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>
      <c r="A1" s="1"/>
    </row>
    <row r="2" spans="1:14" ht="15" customHeight="1" x14ac:dyDescent="0.25">
      <c r="A2" s="1"/>
    </row>
    <row r="3" spans="1:14" ht="15" customHeight="1" x14ac:dyDescent="0.25">
      <c r="A3" s="1"/>
    </row>
    <row r="4" spans="1:14" ht="15" customHeight="1" x14ac:dyDescent="0.25">
      <c r="A4" s="1"/>
    </row>
    <row r="5" spans="1:14" ht="15" customHeight="1" x14ac:dyDescent="0.25">
      <c r="A5" s="1"/>
      <c r="C5" s="54" t="s">
        <v>81</v>
      </c>
      <c r="I5" s="54"/>
    </row>
    <row r="6" spans="1:14" ht="15" customHeight="1" x14ac:dyDescent="0.25">
      <c r="A6" s="1"/>
      <c r="C6" s="67"/>
      <c r="D6" s="67"/>
      <c r="I6" s="67"/>
      <c r="J6" s="67"/>
    </row>
    <row r="7" spans="1:14" ht="15" customHeight="1" thickBot="1" x14ac:dyDescent="0.3">
      <c r="A7" s="1"/>
      <c r="B7" s="63"/>
      <c r="C7" s="63"/>
      <c r="D7" s="63"/>
      <c r="E7" s="63"/>
      <c r="F7" s="63"/>
      <c r="G7" s="63"/>
      <c r="H7" s="63"/>
    </row>
    <row r="8" spans="1:14" ht="24.75" customHeight="1" x14ac:dyDescent="0.25">
      <c r="A8" s="97" t="s">
        <v>58</v>
      </c>
      <c r="B8" s="100" t="s">
        <v>10</v>
      </c>
      <c r="C8" s="103" t="s">
        <v>77</v>
      </c>
      <c r="D8" s="103"/>
      <c r="E8" s="103" t="s">
        <v>76</v>
      </c>
      <c r="F8" s="103"/>
      <c r="G8" s="103" t="s">
        <v>78</v>
      </c>
      <c r="H8" s="103"/>
      <c r="I8" s="103" t="s">
        <v>77</v>
      </c>
      <c r="J8" s="103"/>
      <c r="K8" s="103" t="s">
        <v>76</v>
      </c>
      <c r="L8" s="103"/>
      <c r="M8" s="103" t="s">
        <v>78</v>
      </c>
      <c r="N8" s="104"/>
    </row>
    <row r="9" spans="1:14" ht="21.75" customHeight="1" x14ac:dyDescent="0.25">
      <c r="A9" s="98"/>
      <c r="B9" s="101"/>
      <c r="C9" s="101" t="s">
        <v>86</v>
      </c>
      <c r="D9" s="101"/>
      <c r="E9" s="101" t="s">
        <v>86</v>
      </c>
      <c r="F9" s="101"/>
      <c r="G9" s="101" t="s">
        <v>86</v>
      </c>
      <c r="H9" s="101"/>
      <c r="I9" s="101" t="s">
        <v>87</v>
      </c>
      <c r="J9" s="101"/>
      <c r="K9" s="101" t="s">
        <v>87</v>
      </c>
      <c r="L9" s="101"/>
      <c r="M9" s="105" t="s">
        <v>87</v>
      </c>
      <c r="N9" s="106"/>
    </row>
    <row r="10" spans="1:14" ht="18.75" customHeight="1" thickBot="1" x14ac:dyDescent="0.3">
      <c r="A10" s="99"/>
      <c r="B10" s="102"/>
      <c r="C10" s="56" t="s">
        <v>26</v>
      </c>
      <c r="D10" s="66" t="s">
        <v>75</v>
      </c>
      <c r="E10" s="56" t="s">
        <v>26</v>
      </c>
      <c r="F10" s="66" t="s">
        <v>75</v>
      </c>
      <c r="G10" s="56" t="s">
        <v>26</v>
      </c>
      <c r="H10" s="66" t="s">
        <v>75</v>
      </c>
      <c r="I10" s="56" t="s">
        <v>26</v>
      </c>
      <c r="J10" s="66" t="s">
        <v>75</v>
      </c>
      <c r="K10" s="56" t="s">
        <v>26</v>
      </c>
      <c r="L10" s="66" t="s">
        <v>75</v>
      </c>
      <c r="M10" s="56" t="s">
        <v>26</v>
      </c>
      <c r="N10" s="55" t="s">
        <v>75</v>
      </c>
    </row>
    <row r="11" spans="1:14" x14ac:dyDescent="0.25">
      <c r="A11" s="68" t="s">
        <v>27</v>
      </c>
      <c r="B11" s="7" t="s">
        <v>62</v>
      </c>
      <c r="C11" s="52">
        <f>FBiH!C11</f>
        <v>47178525</v>
      </c>
      <c r="D11" s="58">
        <f t="shared" ref="D11:D34" si="0">C11/C$35*100</f>
        <v>11.833761386673649</v>
      </c>
      <c r="E11" s="52">
        <f>FBiH!E11</f>
        <v>3882136</v>
      </c>
      <c r="F11" s="59">
        <f t="shared" ref="F11:F34" si="1">E11/E$35*100</f>
        <v>4.4405816880441193</v>
      </c>
      <c r="G11" s="52">
        <f>C11+E11</f>
        <v>51060661</v>
      </c>
      <c r="H11" s="59">
        <f t="shared" ref="H11:H34" si="2">G11/G$35*100</f>
        <v>10.50411765853428</v>
      </c>
      <c r="I11" s="52">
        <f>FBiH!I11</f>
        <v>50971673</v>
      </c>
      <c r="J11" s="58">
        <f t="shared" ref="J11:J34" si="3">I11/I$35*100</f>
        <v>12.245040563999058</v>
      </c>
      <c r="K11" s="52">
        <f>FBiH!K11</f>
        <v>3703612</v>
      </c>
      <c r="L11" s="59">
        <f t="shared" ref="L11:L34" si="4">K11/K$35*100</f>
        <v>4.0599819945490347</v>
      </c>
      <c r="M11" s="52">
        <f t="shared" ref="M11:M34" si="5">I11+K11</f>
        <v>54675285</v>
      </c>
      <c r="N11" s="59">
        <f t="shared" ref="N11:N34" si="6">M11/M$35*100</f>
        <v>10.773748345743162</v>
      </c>
    </row>
    <row r="12" spans="1:14" x14ac:dyDescent="0.25">
      <c r="A12" s="68" t="s">
        <v>28</v>
      </c>
      <c r="B12" s="7" t="s">
        <v>82</v>
      </c>
      <c r="C12" s="52">
        <f>FBiH!C12</f>
        <v>59411501</v>
      </c>
      <c r="D12" s="58">
        <f t="shared" si="0"/>
        <v>14.90215148646811</v>
      </c>
      <c r="E12" s="52">
        <f>FBiH!E12</f>
        <v>0</v>
      </c>
      <c r="F12" s="59">
        <f t="shared" si="1"/>
        <v>0</v>
      </c>
      <c r="G12" s="52">
        <f t="shared" ref="G12:G34" si="7">C12+E12</f>
        <v>59411501</v>
      </c>
      <c r="H12" s="59">
        <f t="shared" si="2"/>
        <v>12.222039130557418</v>
      </c>
      <c r="I12" s="52">
        <f>FBiH!I12</f>
        <v>65471715</v>
      </c>
      <c r="J12" s="58">
        <f t="shared" si="3"/>
        <v>15.7284185270824</v>
      </c>
      <c r="K12" s="52">
        <f>FBiH!K12</f>
        <v>0</v>
      </c>
      <c r="L12" s="59">
        <f t="shared" si="4"/>
        <v>0</v>
      </c>
      <c r="M12" s="52">
        <f t="shared" si="5"/>
        <v>65471715</v>
      </c>
      <c r="N12" s="59">
        <f t="shared" si="6"/>
        <v>12.901181606537904</v>
      </c>
    </row>
    <row r="13" spans="1:14" ht="14.25" customHeight="1" x14ac:dyDescent="0.25">
      <c r="A13" s="68" t="s">
        <v>29</v>
      </c>
      <c r="B13" s="7" t="s">
        <v>12</v>
      </c>
      <c r="C13" s="52">
        <f>RS!C11</f>
        <v>8031307</v>
      </c>
      <c r="D13" s="58">
        <f t="shared" si="0"/>
        <v>2.0144879616546252</v>
      </c>
      <c r="E13" s="52">
        <f>RS!E11</f>
        <v>0</v>
      </c>
      <c r="F13" s="59">
        <f t="shared" si="1"/>
        <v>0</v>
      </c>
      <c r="G13" s="52">
        <f t="shared" si="7"/>
        <v>8031307</v>
      </c>
      <c r="H13" s="59">
        <f t="shared" si="2"/>
        <v>1.6521876534228566</v>
      </c>
      <c r="I13" s="52">
        <f>RS!I11</f>
        <v>7654784</v>
      </c>
      <c r="J13" s="58">
        <f t="shared" si="3"/>
        <v>1.8389261146804221</v>
      </c>
      <c r="K13" s="52">
        <f>RS!K11</f>
        <v>0</v>
      </c>
      <c r="L13" s="59">
        <f t="shared" si="4"/>
        <v>0</v>
      </c>
      <c r="M13" s="52">
        <f t="shared" si="5"/>
        <v>7654784</v>
      </c>
      <c r="N13" s="59">
        <f t="shared" si="6"/>
        <v>1.5083728682350943</v>
      </c>
    </row>
    <row r="14" spans="1:14" ht="15.75" customHeight="1" x14ac:dyDescent="0.25">
      <c r="A14" s="68" t="s">
        <v>30</v>
      </c>
      <c r="B14" s="7" t="s">
        <v>1</v>
      </c>
      <c r="C14" s="52">
        <f>FBiH!C13</f>
        <v>14461040</v>
      </c>
      <c r="D14" s="58">
        <f t="shared" si="0"/>
        <v>3.6272540687345161</v>
      </c>
      <c r="E14" s="52">
        <f>FBiH!E13</f>
        <v>0</v>
      </c>
      <c r="F14" s="59">
        <f t="shared" si="1"/>
        <v>0</v>
      </c>
      <c r="G14" s="52">
        <f t="shared" si="7"/>
        <v>14461040</v>
      </c>
      <c r="H14" s="59">
        <f t="shared" si="2"/>
        <v>2.9749020606053369</v>
      </c>
      <c r="I14" s="52">
        <f>FBiH!I13</f>
        <v>15148835</v>
      </c>
      <c r="J14" s="58">
        <f t="shared" si="3"/>
        <v>3.6392389763688686</v>
      </c>
      <c r="K14" s="52">
        <f>FBiH!K13</f>
        <v>0</v>
      </c>
      <c r="L14" s="59">
        <f t="shared" si="4"/>
        <v>0</v>
      </c>
      <c r="M14" s="52">
        <f t="shared" si="5"/>
        <v>15148835</v>
      </c>
      <c r="N14" s="59">
        <f t="shared" si="6"/>
        <v>2.9850733475131608</v>
      </c>
    </row>
    <row r="15" spans="1:14" ht="15" customHeight="1" x14ac:dyDescent="0.25">
      <c r="A15" s="68" t="s">
        <v>31</v>
      </c>
      <c r="B15" s="7" t="s">
        <v>2</v>
      </c>
      <c r="C15" s="52">
        <f>FBiH!C14</f>
        <v>20770884</v>
      </c>
      <c r="D15" s="58">
        <f t="shared" si="0"/>
        <v>5.2099484891966732</v>
      </c>
      <c r="E15" s="52">
        <f>FBiH!E14</f>
        <v>4402598</v>
      </c>
      <c r="F15" s="59">
        <f t="shared" si="1"/>
        <v>5.0359122036475963</v>
      </c>
      <c r="G15" s="52">
        <f t="shared" si="7"/>
        <v>25173482</v>
      </c>
      <c r="H15" s="59">
        <f t="shared" si="2"/>
        <v>5.1786485255840082</v>
      </c>
      <c r="I15" s="52">
        <f>FBiH!I14</f>
        <v>22588593</v>
      </c>
      <c r="J15" s="58">
        <f t="shared" si="3"/>
        <v>5.4265089075782384</v>
      </c>
      <c r="K15" s="52">
        <f>FBiH!K14</f>
        <v>3442031</v>
      </c>
      <c r="L15" s="59">
        <f t="shared" si="4"/>
        <v>3.773231074064888</v>
      </c>
      <c r="M15" s="52">
        <f t="shared" si="5"/>
        <v>26030624</v>
      </c>
      <c r="N15" s="59">
        <f t="shared" si="6"/>
        <v>5.1293265733989726</v>
      </c>
    </row>
    <row r="16" spans="1:14" ht="15.75" customHeight="1" x14ac:dyDescent="0.25">
      <c r="A16" s="68" t="s">
        <v>32</v>
      </c>
      <c r="B16" s="7" t="s">
        <v>13</v>
      </c>
      <c r="C16" s="52">
        <f>RS!C12</f>
        <v>10884897</v>
      </c>
      <c r="D16" s="58">
        <f t="shared" si="0"/>
        <v>2.7302522454129252</v>
      </c>
      <c r="E16" s="52">
        <f>RS!E12</f>
        <v>0</v>
      </c>
      <c r="F16" s="59">
        <f t="shared" si="1"/>
        <v>0</v>
      </c>
      <c r="G16" s="52">
        <f t="shared" si="7"/>
        <v>10884897</v>
      </c>
      <c r="H16" s="59">
        <f t="shared" si="2"/>
        <v>2.2392236322406172</v>
      </c>
      <c r="I16" s="52">
        <f>RS!I12</f>
        <v>10599222</v>
      </c>
      <c r="J16" s="58">
        <f t="shared" si="3"/>
        <v>2.5462751308325946</v>
      </c>
      <c r="K16" s="52">
        <f>RS!K12</f>
        <v>0</v>
      </c>
      <c r="L16" s="59">
        <f t="shared" si="4"/>
        <v>0</v>
      </c>
      <c r="M16" s="52">
        <f t="shared" si="5"/>
        <v>10599222</v>
      </c>
      <c r="N16" s="59">
        <f t="shared" si="6"/>
        <v>2.0885734841375685</v>
      </c>
    </row>
    <row r="17" spans="1:15" x14ac:dyDescent="0.25">
      <c r="A17" s="68" t="s">
        <v>33</v>
      </c>
      <c r="B17" s="7" t="s">
        <v>14</v>
      </c>
      <c r="C17" s="52">
        <f>RS!C13</f>
        <v>16286546</v>
      </c>
      <c r="D17" s="58">
        <f t="shared" si="0"/>
        <v>4.0851446537822911</v>
      </c>
      <c r="E17" s="52">
        <f>RS!E13</f>
        <v>0</v>
      </c>
      <c r="F17" s="59">
        <f t="shared" si="1"/>
        <v>0</v>
      </c>
      <c r="G17" s="52">
        <f t="shared" si="7"/>
        <v>16286546</v>
      </c>
      <c r="H17" s="59">
        <f t="shared" si="2"/>
        <v>3.3504422403605556</v>
      </c>
      <c r="I17" s="52">
        <f>RS!I13</f>
        <v>16552739</v>
      </c>
      <c r="J17" s="58">
        <f t="shared" si="3"/>
        <v>3.9765020171162369</v>
      </c>
      <c r="K17" s="52">
        <f>RS!K13</f>
        <v>0</v>
      </c>
      <c r="L17" s="59">
        <f t="shared" si="4"/>
        <v>0</v>
      </c>
      <c r="M17" s="52">
        <f t="shared" si="5"/>
        <v>16552739</v>
      </c>
      <c r="N17" s="59">
        <f t="shared" si="6"/>
        <v>3.2617122054099639</v>
      </c>
    </row>
    <row r="18" spans="1:15" x14ac:dyDescent="0.25">
      <c r="A18" s="68" t="s">
        <v>34</v>
      </c>
      <c r="B18" s="7" t="s">
        <v>3</v>
      </c>
      <c r="C18" s="52">
        <f>FBiH!C15</f>
        <v>40422656</v>
      </c>
      <c r="D18" s="58">
        <f t="shared" si="0"/>
        <v>10.139190780542458</v>
      </c>
      <c r="E18" s="52">
        <f>FBiH!E15</f>
        <v>0</v>
      </c>
      <c r="F18" s="59">
        <f t="shared" si="1"/>
        <v>0</v>
      </c>
      <c r="G18" s="52">
        <f t="shared" si="7"/>
        <v>40422656</v>
      </c>
      <c r="H18" s="59">
        <f t="shared" si="2"/>
        <v>8.3156842543510479</v>
      </c>
      <c r="I18" s="52">
        <f>FBiH!I15</f>
        <v>43290298</v>
      </c>
      <c r="J18" s="58">
        <f t="shared" si="3"/>
        <v>10.399726433103487</v>
      </c>
      <c r="K18" s="52">
        <f>FBiH!K15</f>
        <v>0</v>
      </c>
      <c r="L18" s="59">
        <f t="shared" si="4"/>
        <v>0</v>
      </c>
      <c r="M18" s="52">
        <f t="shared" si="5"/>
        <v>43290298</v>
      </c>
      <c r="N18" s="59">
        <f t="shared" si="6"/>
        <v>8.5303401063977731</v>
      </c>
    </row>
    <row r="19" spans="1:15" x14ac:dyDescent="0.25">
      <c r="A19" s="68" t="s">
        <v>35</v>
      </c>
      <c r="B19" s="7" t="s">
        <v>23</v>
      </c>
      <c r="C19" s="52">
        <f>RS!C14</f>
        <v>6948308</v>
      </c>
      <c r="D19" s="58">
        <f t="shared" si="0"/>
        <v>1.7428399661311071</v>
      </c>
      <c r="E19" s="52">
        <f>RS!E14</f>
        <v>0</v>
      </c>
      <c r="F19" s="59">
        <f t="shared" si="1"/>
        <v>0</v>
      </c>
      <c r="G19" s="52">
        <f t="shared" si="7"/>
        <v>6948308</v>
      </c>
      <c r="H19" s="59">
        <f t="shared" si="2"/>
        <v>1.4293948282364579</v>
      </c>
      <c r="I19" s="52">
        <f>RS!I14</f>
        <v>7679929</v>
      </c>
      <c r="J19" s="58">
        <f t="shared" si="3"/>
        <v>1.8449667550373072</v>
      </c>
      <c r="K19" s="52">
        <f>RS!K14</f>
        <v>0</v>
      </c>
      <c r="L19" s="59">
        <f t="shared" si="4"/>
        <v>0</v>
      </c>
      <c r="M19" s="52">
        <f t="shared" si="5"/>
        <v>7679929</v>
      </c>
      <c r="N19" s="59">
        <f t="shared" si="6"/>
        <v>1.513327682867587</v>
      </c>
    </row>
    <row r="20" spans="1:15" x14ac:dyDescent="0.25">
      <c r="A20" s="68" t="s">
        <v>36</v>
      </c>
      <c r="B20" s="7" t="s">
        <v>16</v>
      </c>
      <c r="C20" s="52">
        <f>RS!C15</f>
        <v>6070536</v>
      </c>
      <c r="D20" s="58">
        <f t="shared" si="0"/>
        <v>1.5226689370473601</v>
      </c>
      <c r="E20" s="52">
        <f>RS!E15</f>
        <v>10020546</v>
      </c>
      <c r="F20" s="59">
        <f t="shared" si="1"/>
        <v>11.462002637672599</v>
      </c>
      <c r="G20" s="52">
        <f t="shared" si="7"/>
        <v>16091082</v>
      </c>
      <c r="H20" s="59">
        <f t="shared" si="2"/>
        <v>3.3102316983542988</v>
      </c>
      <c r="I20" s="52">
        <f>RS!I15</f>
        <v>6214841</v>
      </c>
      <c r="J20" s="58">
        <f t="shared" si="3"/>
        <v>1.493005343258097</v>
      </c>
      <c r="K20" s="52">
        <f>RS!K15</f>
        <v>10099879</v>
      </c>
      <c r="L20" s="59">
        <f t="shared" si="4"/>
        <v>11.071712395122359</v>
      </c>
      <c r="M20" s="52">
        <f t="shared" si="5"/>
        <v>16314720</v>
      </c>
      <c r="N20" s="59">
        <f t="shared" si="6"/>
        <v>3.2148106335662066</v>
      </c>
    </row>
    <row r="21" spans="1:15" x14ac:dyDescent="0.25">
      <c r="A21" s="68" t="s">
        <v>37</v>
      </c>
      <c r="B21" s="7" t="s">
        <v>4</v>
      </c>
      <c r="C21" s="52">
        <f>FBiH!C16</f>
        <v>10743926</v>
      </c>
      <c r="D21" s="58">
        <f t="shared" si="0"/>
        <v>2.694892573264617</v>
      </c>
      <c r="E21" s="52">
        <f>FBiH!E16</f>
        <v>13504027</v>
      </c>
      <c r="F21" s="59">
        <f t="shared" si="1"/>
        <v>15.44658276038072</v>
      </c>
      <c r="G21" s="52">
        <f t="shared" si="7"/>
        <v>24247953</v>
      </c>
      <c r="H21" s="59">
        <f t="shared" si="2"/>
        <v>4.9882501773842938</v>
      </c>
      <c r="I21" s="52">
        <f>FBiH!I16</f>
        <v>11581005</v>
      </c>
      <c r="J21" s="58">
        <f t="shared" si="3"/>
        <v>2.7821310867484361</v>
      </c>
      <c r="K21" s="52">
        <f>FBiH!K16</f>
        <v>13443390</v>
      </c>
      <c r="L21" s="59">
        <f t="shared" si="4"/>
        <v>14.736943650063925</v>
      </c>
      <c r="M21" s="52">
        <f t="shared" si="5"/>
        <v>25024395</v>
      </c>
      <c r="N21" s="59">
        <f t="shared" si="6"/>
        <v>4.9310494537792255</v>
      </c>
      <c r="O21" s="8"/>
    </row>
    <row r="22" spans="1:15" x14ac:dyDescent="0.25">
      <c r="A22" s="68" t="s">
        <v>38</v>
      </c>
      <c r="B22" s="7" t="s">
        <v>17</v>
      </c>
      <c r="C22" s="52">
        <f>RS!C16</f>
        <v>6810399</v>
      </c>
      <c r="D22" s="58">
        <f t="shared" si="0"/>
        <v>1.7082483336229952</v>
      </c>
      <c r="E22" s="52">
        <f>RS!E16</f>
        <v>0</v>
      </c>
      <c r="F22" s="59">
        <f t="shared" si="1"/>
        <v>0</v>
      </c>
      <c r="G22" s="52">
        <f t="shared" si="7"/>
        <v>6810399</v>
      </c>
      <c r="H22" s="59">
        <f t="shared" si="2"/>
        <v>1.4010244089390893</v>
      </c>
      <c r="I22" s="52">
        <f>RS!I16</f>
        <v>7565109</v>
      </c>
      <c r="J22" s="58">
        <f t="shared" si="3"/>
        <v>1.8173832861258912</v>
      </c>
      <c r="K22" s="52">
        <f>RS!K16</f>
        <v>0</v>
      </c>
      <c r="L22" s="59">
        <f t="shared" si="4"/>
        <v>0</v>
      </c>
      <c r="M22" s="52">
        <f t="shared" si="5"/>
        <v>7565109</v>
      </c>
      <c r="N22" s="59">
        <f t="shared" si="6"/>
        <v>1.4907024366515274</v>
      </c>
    </row>
    <row r="23" spans="1:15" x14ac:dyDescent="0.25">
      <c r="A23" s="68" t="s">
        <v>39</v>
      </c>
      <c r="B23" s="7" t="s">
        <v>18</v>
      </c>
      <c r="C23" s="52">
        <f>RS!C17</f>
        <v>10185545</v>
      </c>
      <c r="D23" s="58">
        <f t="shared" si="0"/>
        <v>2.5548341988908478</v>
      </c>
      <c r="E23" s="52">
        <f>RS!E17</f>
        <v>0</v>
      </c>
      <c r="F23" s="59">
        <f t="shared" si="1"/>
        <v>0</v>
      </c>
      <c r="G23" s="52">
        <f t="shared" si="7"/>
        <v>10185545</v>
      </c>
      <c r="H23" s="59">
        <f t="shared" si="2"/>
        <v>2.0953540553714247</v>
      </c>
      <c r="I23" s="52">
        <f>RS!I17</f>
        <v>10685272</v>
      </c>
      <c r="J23" s="58">
        <f t="shared" si="3"/>
        <v>2.5669471174187937</v>
      </c>
      <c r="K23" s="52">
        <f>RS!K17</f>
        <v>0</v>
      </c>
      <c r="L23" s="59">
        <f t="shared" si="4"/>
        <v>0</v>
      </c>
      <c r="M23" s="52">
        <f t="shared" si="5"/>
        <v>10685272</v>
      </c>
      <c r="N23" s="59">
        <f t="shared" si="6"/>
        <v>2.1055296105693042</v>
      </c>
    </row>
    <row r="24" spans="1:15" x14ac:dyDescent="0.25">
      <c r="A24" s="68" t="s">
        <v>40</v>
      </c>
      <c r="B24" s="7" t="s">
        <v>19</v>
      </c>
      <c r="C24" s="52">
        <f>RS!C18</f>
        <v>7969679</v>
      </c>
      <c r="D24" s="58">
        <f t="shared" si="0"/>
        <v>1.9990298470412937</v>
      </c>
      <c r="E24" s="52">
        <f>RS!E18</f>
        <v>0</v>
      </c>
      <c r="F24" s="59">
        <f t="shared" si="1"/>
        <v>0</v>
      </c>
      <c r="G24" s="52">
        <f t="shared" si="7"/>
        <v>7969679</v>
      </c>
      <c r="H24" s="59">
        <f t="shared" si="2"/>
        <v>1.6395096396568352</v>
      </c>
      <c r="I24" s="52">
        <f>RS!I18</f>
        <v>7731684</v>
      </c>
      <c r="J24" s="58">
        <f t="shared" si="3"/>
        <v>1.8573999760224174</v>
      </c>
      <c r="K24" s="52">
        <f>RS!K18</f>
        <v>0</v>
      </c>
      <c r="L24" s="59">
        <f t="shared" si="4"/>
        <v>0</v>
      </c>
      <c r="M24" s="52">
        <f t="shared" si="5"/>
        <v>7731684</v>
      </c>
      <c r="N24" s="59">
        <f t="shared" si="6"/>
        <v>1.5235259899387608</v>
      </c>
    </row>
    <row r="25" spans="1:15" x14ac:dyDescent="0.25">
      <c r="A25" s="68" t="s">
        <v>41</v>
      </c>
      <c r="B25" s="7" t="s">
        <v>11</v>
      </c>
      <c r="C25" s="52">
        <f>RS!C19</f>
        <v>11937753</v>
      </c>
      <c r="D25" s="58">
        <f t="shared" si="0"/>
        <v>2.9943394901609897</v>
      </c>
      <c r="E25" s="52">
        <f>RS!E19</f>
        <v>0</v>
      </c>
      <c r="F25" s="59">
        <f t="shared" si="1"/>
        <v>0</v>
      </c>
      <c r="G25" s="52">
        <f t="shared" si="7"/>
        <v>11937753</v>
      </c>
      <c r="H25" s="59">
        <f t="shared" si="2"/>
        <v>2.4558154875927003</v>
      </c>
      <c r="I25" s="52">
        <f>RS!I19</f>
        <v>11058862</v>
      </c>
      <c r="J25" s="58">
        <f t="shared" si="3"/>
        <v>2.6566954900944251</v>
      </c>
      <c r="K25" s="52">
        <f>RS!K19</f>
        <v>0</v>
      </c>
      <c r="L25" s="59">
        <f t="shared" si="4"/>
        <v>0</v>
      </c>
      <c r="M25" s="52">
        <f t="shared" si="5"/>
        <v>11058862</v>
      </c>
      <c r="N25" s="59">
        <f t="shared" si="6"/>
        <v>2.1791454068927472</v>
      </c>
    </row>
    <row r="26" spans="1:15" x14ac:dyDescent="0.25">
      <c r="A26" s="68" t="s">
        <v>42</v>
      </c>
      <c r="B26" s="7" t="s">
        <v>15</v>
      </c>
      <c r="C26" s="52">
        <f>RS!C20</f>
        <v>6095135</v>
      </c>
      <c r="D26" s="58">
        <f t="shared" si="0"/>
        <v>1.528839089597716</v>
      </c>
      <c r="E26" s="52">
        <f>RS!E20</f>
        <v>0</v>
      </c>
      <c r="F26" s="59">
        <f t="shared" si="1"/>
        <v>0</v>
      </c>
      <c r="G26" s="52">
        <f t="shared" si="7"/>
        <v>6095135</v>
      </c>
      <c r="H26" s="59">
        <f t="shared" si="2"/>
        <v>1.2538814408346639</v>
      </c>
      <c r="I26" s="52">
        <f>RS!I20</f>
        <v>7178014</v>
      </c>
      <c r="J26" s="58">
        <f t="shared" si="3"/>
        <v>1.7243905766827223</v>
      </c>
      <c r="K26" s="52">
        <f>RS!K20</f>
        <v>0</v>
      </c>
      <c r="L26" s="59">
        <f t="shared" si="4"/>
        <v>0</v>
      </c>
      <c r="M26" s="52">
        <f t="shared" si="5"/>
        <v>7178014</v>
      </c>
      <c r="N26" s="59">
        <f t="shared" si="6"/>
        <v>1.4144254841693329</v>
      </c>
    </row>
    <row r="27" spans="1:15" x14ac:dyDescent="0.25">
      <c r="A27" s="68" t="s">
        <v>43</v>
      </c>
      <c r="B27" s="7" t="s">
        <v>65</v>
      </c>
      <c r="C27" s="52">
        <f>RS!C21</f>
        <v>14313681</v>
      </c>
      <c r="D27" s="58">
        <f t="shared" si="0"/>
        <v>3.5902920983427151</v>
      </c>
      <c r="E27" s="52">
        <f>RS!E21</f>
        <v>0</v>
      </c>
      <c r="F27" s="59">
        <f t="shared" si="1"/>
        <v>0</v>
      </c>
      <c r="G27" s="52">
        <f t="shared" si="7"/>
        <v>14313681</v>
      </c>
      <c r="H27" s="59">
        <f t="shared" si="2"/>
        <v>2.9445876023956408</v>
      </c>
      <c r="I27" s="52">
        <f>RS!I21</f>
        <v>16530206</v>
      </c>
      <c r="J27" s="58">
        <f t="shared" si="3"/>
        <v>3.9710888634410848</v>
      </c>
      <c r="K27" s="52">
        <f>RS!K21</f>
        <v>0</v>
      </c>
      <c r="L27" s="59">
        <f t="shared" si="4"/>
        <v>0</v>
      </c>
      <c r="M27" s="52">
        <f t="shared" si="5"/>
        <v>16530206</v>
      </c>
      <c r="N27" s="59">
        <f t="shared" si="6"/>
        <v>3.2572720845861838</v>
      </c>
    </row>
    <row r="28" spans="1:15" x14ac:dyDescent="0.25">
      <c r="A28" s="68" t="s">
        <v>44</v>
      </c>
      <c r="B28" s="7" t="s">
        <v>5</v>
      </c>
      <c r="C28" s="52">
        <f>FBiH!C17</f>
        <v>35480271</v>
      </c>
      <c r="D28" s="58">
        <f t="shared" si="0"/>
        <v>8.8994952883439407</v>
      </c>
      <c r="E28" s="52">
        <f>FBiH!E17</f>
        <v>1878169</v>
      </c>
      <c r="F28" s="59">
        <f t="shared" si="1"/>
        <v>2.1483438159951471</v>
      </c>
      <c r="G28" s="52">
        <f t="shared" si="7"/>
        <v>37358440</v>
      </c>
      <c r="H28" s="59">
        <f t="shared" si="2"/>
        <v>7.685318631094364</v>
      </c>
      <c r="I28" s="52">
        <f>FBiH!I17</f>
        <v>31218542</v>
      </c>
      <c r="J28" s="58">
        <f t="shared" si="3"/>
        <v>7.4997011210306619</v>
      </c>
      <c r="K28" s="52">
        <f>FBiH!K17</f>
        <v>1755116</v>
      </c>
      <c r="L28" s="59">
        <f t="shared" si="4"/>
        <v>1.9239972649254089</v>
      </c>
      <c r="M28" s="52">
        <f t="shared" si="5"/>
        <v>32973658</v>
      </c>
      <c r="N28" s="59">
        <f t="shared" si="6"/>
        <v>6.4974493197539038</v>
      </c>
    </row>
    <row r="29" spans="1:15" x14ac:dyDescent="0.25">
      <c r="A29" s="68" t="s">
        <v>45</v>
      </c>
      <c r="B29" s="7" t="s">
        <v>22</v>
      </c>
      <c r="C29" s="52">
        <f>RS!C22</f>
        <v>1800273</v>
      </c>
      <c r="D29" s="58">
        <f t="shared" si="0"/>
        <v>0.45156140665421668</v>
      </c>
      <c r="E29" s="52">
        <f>RS!E22</f>
        <v>0</v>
      </c>
      <c r="F29" s="59">
        <f t="shared" si="1"/>
        <v>0</v>
      </c>
      <c r="G29" s="52">
        <f t="shared" si="7"/>
        <v>1800273</v>
      </c>
      <c r="H29" s="59">
        <f t="shared" si="2"/>
        <v>0.3703492872816998</v>
      </c>
      <c r="I29" s="52">
        <f>RS!I22</f>
        <v>1999046</v>
      </c>
      <c r="J29" s="58">
        <f t="shared" si="3"/>
        <v>0.48023535266931616</v>
      </c>
      <c r="K29" s="52">
        <f>RS!K22</f>
        <v>0</v>
      </c>
      <c r="L29" s="59">
        <f t="shared" si="4"/>
        <v>0</v>
      </c>
      <c r="M29" s="52">
        <f t="shared" si="5"/>
        <v>1999046</v>
      </c>
      <c r="N29" s="59">
        <f t="shared" si="6"/>
        <v>0.3939114087025698</v>
      </c>
    </row>
    <row r="30" spans="1:15" x14ac:dyDescent="0.25">
      <c r="A30" s="68" t="s">
        <v>46</v>
      </c>
      <c r="B30" s="7" t="s">
        <v>84</v>
      </c>
      <c r="C30" s="52">
        <f>RS!C23</f>
        <v>-39761</v>
      </c>
      <c r="D30" s="58">
        <f t="shared" si="0"/>
        <v>-9.973227999296945E-3</v>
      </c>
      <c r="E30" s="52">
        <f>RS!E23</f>
        <v>0</v>
      </c>
      <c r="F30" s="59">
        <f t="shared" si="1"/>
        <v>0</v>
      </c>
      <c r="G30" s="52">
        <f t="shared" si="7"/>
        <v>-39761</v>
      </c>
      <c r="H30" s="59">
        <f t="shared" si="2"/>
        <v>-8.1795694384172099E-3</v>
      </c>
      <c r="I30" s="52">
        <f>RS!I23</f>
        <v>0</v>
      </c>
      <c r="J30" s="58">
        <f t="shared" si="3"/>
        <v>0</v>
      </c>
      <c r="K30" s="52">
        <f>RS!K23</f>
        <v>0</v>
      </c>
      <c r="L30" s="59">
        <f t="shared" si="4"/>
        <v>0</v>
      </c>
      <c r="M30" s="52">
        <f t="shared" si="5"/>
        <v>0</v>
      </c>
      <c r="N30" s="59">
        <f t="shared" si="6"/>
        <v>0</v>
      </c>
    </row>
    <row r="31" spans="1:15" x14ac:dyDescent="0.25">
      <c r="A31" s="68" t="s">
        <v>47</v>
      </c>
      <c r="B31" s="7" t="s">
        <v>6</v>
      </c>
      <c r="C31" s="52">
        <f>FBiH!C18</f>
        <v>23130008</v>
      </c>
      <c r="D31" s="58">
        <f t="shared" si="0"/>
        <v>5.8016861600453291</v>
      </c>
      <c r="E31" s="52">
        <f>FBiH!E18</f>
        <v>14399505</v>
      </c>
      <c r="F31" s="59">
        <f t="shared" si="1"/>
        <v>16.470875368585681</v>
      </c>
      <c r="G31" s="52">
        <f t="shared" si="7"/>
        <v>37529513</v>
      </c>
      <c r="H31" s="59">
        <f t="shared" si="2"/>
        <v>7.7205114955227829</v>
      </c>
      <c r="I31" s="52">
        <f>FBiH!I18</f>
        <v>24381553</v>
      </c>
      <c r="J31" s="58">
        <f t="shared" si="3"/>
        <v>5.85723575324461</v>
      </c>
      <c r="K31" s="52">
        <f>FBiH!K18</f>
        <v>15649984</v>
      </c>
      <c r="L31" s="59">
        <f t="shared" si="4"/>
        <v>17.155861157966999</v>
      </c>
      <c r="M31" s="52">
        <f t="shared" si="5"/>
        <v>40031537</v>
      </c>
      <c r="N31" s="59">
        <f t="shared" si="6"/>
        <v>7.8882022385673194</v>
      </c>
    </row>
    <row r="32" spans="1:15" x14ac:dyDescent="0.25">
      <c r="A32" s="68" t="s">
        <v>48</v>
      </c>
      <c r="B32" s="7" t="s">
        <v>7</v>
      </c>
      <c r="C32" s="52">
        <f>FBiH!C19</f>
        <v>17146007</v>
      </c>
      <c r="D32" s="58">
        <f t="shared" si="0"/>
        <v>4.3007227456186063</v>
      </c>
      <c r="E32" s="52">
        <f>FBiH!E19</f>
        <v>20894095</v>
      </c>
      <c r="F32" s="59">
        <f t="shared" si="1"/>
        <v>23.899712850156256</v>
      </c>
      <c r="G32" s="52">
        <f t="shared" si="7"/>
        <v>38040102</v>
      </c>
      <c r="H32" s="59">
        <f t="shared" si="2"/>
        <v>7.8255490494070408</v>
      </c>
      <c r="I32" s="52">
        <f>FBiH!I19</f>
        <v>16386997</v>
      </c>
      <c r="J32" s="58">
        <f t="shared" si="3"/>
        <v>3.9366854406982266</v>
      </c>
      <c r="K32" s="52">
        <f>FBiH!K19</f>
        <v>24649506</v>
      </c>
      <c r="L32" s="59">
        <f t="shared" si="4"/>
        <v>27.021337692643936</v>
      </c>
      <c r="M32" s="52">
        <f t="shared" si="5"/>
        <v>41036503</v>
      </c>
      <c r="N32" s="59">
        <f t="shared" si="6"/>
        <v>8.0862304844196853</v>
      </c>
    </row>
    <row r="33" spans="1:14" x14ac:dyDescent="0.25">
      <c r="A33" s="68" t="s">
        <v>49</v>
      </c>
      <c r="B33" s="7" t="s">
        <v>67</v>
      </c>
      <c r="C33" s="52">
        <f>FBiH!C20</f>
        <v>915783</v>
      </c>
      <c r="D33" s="58">
        <f t="shared" si="0"/>
        <v>0.22970530562310187</v>
      </c>
      <c r="E33" s="52">
        <f>FBiH!E20</f>
        <v>17365693</v>
      </c>
      <c r="F33" s="59">
        <f t="shared" si="1"/>
        <v>19.8637498366868</v>
      </c>
      <c r="G33" s="52">
        <f t="shared" si="7"/>
        <v>18281476</v>
      </c>
      <c r="H33" s="59">
        <f t="shared" si="2"/>
        <v>3.7608360548969517</v>
      </c>
      <c r="I33" s="52">
        <f>FBiH!I20</f>
        <v>1269122</v>
      </c>
      <c r="J33" s="58">
        <f t="shared" si="3"/>
        <v>0.3048840553195814</v>
      </c>
      <c r="K33" s="52">
        <f>FBiH!K20</f>
        <v>17458188</v>
      </c>
      <c r="L33" s="59">
        <f t="shared" si="4"/>
        <v>19.13805467134571</v>
      </c>
      <c r="M33" s="52">
        <f t="shared" si="5"/>
        <v>18727310</v>
      </c>
      <c r="N33" s="59">
        <f t="shared" si="6"/>
        <v>3.6902107621884257</v>
      </c>
    </row>
    <row r="34" spans="1:14" x14ac:dyDescent="0.25">
      <c r="A34" s="68" t="s">
        <v>50</v>
      </c>
      <c r="B34" s="7" t="s">
        <v>25</v>
      </c>
      <c r="C34" s="52">
        <f>RS!C24</f>
        <v>21722440</v>
      </c>
      <c r="D34" s="58">
        <f t="shared" si="0"/>
        <v>5.4486267151492154</v>
      </c>
      <c r="E34" s="52">
        <f>RS!E24</f>
        <v>1077273</v>
      </c>
      <c r="F34" s="59">
        <f t="shared" si="1"/>
        <v>1.232238838831085</v>
      </c>
      <c r="G34" s="52">
        <f t="shared" si="7"/>
        <v>22799713</v>
      </c>
      <c r="H34" s="59">
        <f t="shared" si="2"/>
        <v>4.6903205568140525</v>
      </c>
      <c r="I34" s="52">
        <f>RS!I24</f>
        <v>22505774</v>
      </c>
      <c r="J34" s="58">
        <f t="shared" si="3"/>
        <v>5.4066131114471245</v>
      </c>
      <c r="K34" s="52">
        <f>RS!K24</f>
        <v>1020669</v>
      </c>
      <c r="L34" s="59">
        <f t="shared" si="4"/>
        <v>1.1188800993177386</v>
      </c>
      <c r="M34" s="52">
        <f t="shared" si="5"/>
        <v>23526443</v>
      </c>
      <c r="N34" s="59">
        <f t="shared" si="6"/>
        <v>4.6358784659736259</v>
      </c>
    </row>
    <row r="35" spans="1:14" x14ac:dyDescent="0.25">
      <c r="A35" s="3"/>
      <c r="B35" s="4" t="s">
        <v>56</v>
      </c>
      <c r="C35" s="10">
        <f t="shared" ref="C35:L35" si="8">SUM(C11:C34)</f>
        <v>398677339</v>
      </c>
      <c r="D35" s="10">
        <f t="shared" si="8"/>
        <v>100.00000000000001</v>
      </c>
      <c r="E35" s="10">
        <f t="shared" si="8"/>
        <v>87424042</v>
      </c>
      <c r="F35" s="24">
        <f t="shared" si="8"/>
        <v>100</v>
      </c>
      <c r="G35" s="10">
        <f>SUM(G11:G34)</f>
        <v>486101381</v>
      </c>
      <c r="H35" s="24">
        <f t="shared" si="8"/>
        <v>100.00000000000003</v>
      </c>
      <c r="I35" s="10">
        <f t="shared" si="8"/>
        <v>416263815</v>
      </c>
      <c r="J35" s="10">
        <f t="shared" si="8"/>
        <v>100</v>
      </c>
      <c r="K35" s="10">
        <f t="shared" si="8"/>
        <v>91222375</v>
      </c>
      <c r="L35" s="24">
        <f t="shared" si="8"/>
        <v>100.00000000000001</v>
      </c>
      <c r="M35" s="10">
        <f>SUM(M11:M34)</f>
        <v>507486190</v>
      </c>
      <c r="N35" s="24">
        <f>SUM(N11:N34)</f>
        <v>100</v>
      </c>
    </row>
    <row r="36" spans="1:14" x14ac:dyDescent="0.25">
      <c r="C36" s="69"/>
      <c r="E36" s="45"/>
      <c r="G36" s="45"/>
      <c r="I36" s="69"/>
      <c r="K36" s="45"/>
      <c r="M36" s="45"/>
    </row>
    <row r="37" spans="1:14" s="87" customFormat="1" ht="12" x14ac:dyDescent="0.25">
      <c r="A37" s="83" t="s">
        <v>83</v>
      </c>
      <c r="B37" s="79"/>
      <c r="C37" s="80"/>
      <c r="D37" s="83"/>
      <c r="E37" s="84"/>
      <c r="F37" s="83"/>
      <c r="G37" s="84"/>
      <c r="H37" s="83"/>
      <c r="I37" s="81"/>
      <c r="J37" s="85"/>
      <c r="K37" s="86"/>
      <c r="M37" s="86"/>
    </row>
    <row r="38" spans="1:14" s="87" customFormat="1" ht="12" x14ac:dyDescent="0.25">
      <c r="A38" s="83" t="s">
        <v>85</v>
      </c>
      <c r="B38" s="83"/>
      <c r="C38" s="80"/>
      <c r="D38" s="83"/>
      <c r="E38" s="83"/>
      <c r="F38" s="83"/>
      <c r="G38" s="83"/>
      <c r="H38" s="83"/>
      <c r="I38" s="82"/>
      <c r="J38" s="85"/>
      <c r="K38" s="85"/>
      <c r="M38" s="85"/>
    </row>
    <row r="39" spans="1:14" x14ac:dyDescent="0.25">
      <c r="B39" s="41"/>
      <c r="C39" s="72"/>
      <c r="D39" s="70"/>
      <c r="E39" s="70"/>
      <c r="G39" s="70"/>
      <c r="I39" s="72"/>
      <c r="J39" s="70"/>
      <c r="K39" s="70"/>
      <c r="M39" s="70"/>
    </row>
    <row r="40" spans="1:14" x14ac:dyDescent="0.25">
      <c r="B40" s="73"/>
      <c r="C40" s="74"/>
      <c r="D40" s="70"/>
      <c r="E40" s="71"/>
      <c r="G40" s="71"/>
      <c r="I40" s="74"/>
      <c r="J40" s="70"/>
      <c r="K40" s="71"/>
      <c r="M40" s="71"/>
    </row>
    <row r="41" spans="1:14" x14ac:dyDescent="0.25">
      <c r="B41" s="41"/>
      <c r="C41" s="75"/>
      <c r="I41" s="75"/>
    </row>
    <row r="42" spans="1:14" x14ac:dyDescent="0.25">
      <c r="B42" s="73"/>
      <c r="C42" s="76"/>
      <c r="I42" s="76"/>
    </row>
  </sheetData>
  <mergeCells count="14">
    <mergeCell ref="K8:L8"/>
    <mergeCell ref="M8:N8"/>
    <mergeCell ref="C9:D9"/>
    <mergeCell ref="E9:F9"/>
    <mergeCell ref="G9:H9"/>
    <mergeCell ref="I9:J9"/>
    <mergeCell ref="K9:L9"/>
    <mergeCell ref="M9:N9"/>
    <mergeCell ref="I8:J8"/>
    <mergeCell ref="A8:A10"/>
    <mergeCell ref="B8:B10"/>
    <mergeCell ref="C8:D8"/>
    <mergeCell ref="E8:F8"/>
    <mergeCell ref="G8:H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31.05.2026.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4"/>
  <sheetViews>
    <sheetView showGridLines="0" showRuler="0" view="pageLayout" zoomScaleNormal="70" workbookViewId="0">
      <selection activeCell="K21" sqref="K21"/>
    </sheetView>
  </sheetViews>
  <sheetFormatPr defaultRowHeight="15" x14ac:dyDescent="0.25"/>
  <cols>
    <col min="1" max="1" width="4.7109375" customWidth="1"/>
    <col min="2" max="2" width="25.140625" customWidth="1"/>
    <col min="3" max="5" width="13" customWidth="1"/>
    <col min="6" max="6" width="9.28515625" bestFit="1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57" t="s">
        <v>61</v>
      </c>
      <c r="I5" s="57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97" t="s">
        <v>58</v>
      </c>
      <c r="B8" s="100" t="s">
        <v>10</v>
      </c>
      <c r="C8" s="103" t="s">
        <v>77</v>
      </c>
      <c r="D8" s="103"/>
      <c r="E8" s="103" t="s">
        <v>76</v>
      </c>
      <c r="F8" s="103"/>
      <c r="G8" s="103" t="s">
        <v>78</v>
      </c>
      <c r="H8" s="103"/>
      <c r="I8" s="103" t="s">
        <v>77</v>
      </c>
      <c r="J8" s="103"/>
      <c r="K8" s="103" t="s">
        <v>76</v>
      </c>
      <c r="L8" s="103"/>
      <c r="M8" s="103" t="s">
        <v>78</v>
      </c>
      <c r="N8" s="104"/>
    </row>
    <row r="9" spans="1:14" s="25" customFormat="1" ht="21.75" customHeight="1" x14ac:dyDescent="0.25">
      <c r="A9" s="98"/>
      <c r="B9" s="105"/>
      <c r="C9" s="105" t="s">
        <v>86</v>
      </c>
      <c r="D9" s="105"/>
      <c r="E9" s="105" t="s">
        <v>86</v>
      </c>
      <c r="F9" s="105"/>
      <c r="G9" s="105" t="s">
        <v>86</v>
      </c>
      <c r="H9" s="105"/>
      <c r="I9" s="105" t="s">
        <v>87</v>
      </c>
      <c r="J9" s="105"/>
      <c r="K9" s="105" t="s">
        <v>87</v>
      </c>
      <c r="L9" s="105"/>
      <c r="M9" s="105" t="s">
        <v>87</v>
      </c>
      <c r="N9" s="106"/>
    </row>
    <row r="10" spans="1:14" ht="18.75" customHeight="1" thickBot="1" x14ac:dyDescent="0.3">
      <c r="A10" s="99"/>
      <c r="B10" s="102"/>
      <c r="C10" s="56" t="s">
        <v>26</v>
      </c>
      <c r="D10" s="65" t="s">
        <v>75</v>
      </c>
      <c r="E10" s="56" t="s">
        <v>26</v>
      </c>
      <c r="F10" s="65" t="s">
        <v>75</v>
      </c>
      <c r="G10" s="56" t="s">
        <v>26</v>
      </c>
      <c r="H10" s="65" t="s">
        <v>75</v>
      </c>
      <c r="I10" s="56" t="s">
        <v>26</v>
      </c>
      <c r="J10" s="65" t="s">
        <v>75</v>
      </c>
      <c r="K10" s="56" t="s">
        <v>26</v>
      </c>
      <c r="L10" s="62" t="s">
        <v>75</v>
      </c>
      <c r="M10" s="56" t="s">
        <v>26</v>
      </c>
      <c r="N10" s="55" t="s">
        <v>75</v>
      </c>
    </row>
    <row r="11" spans="1:14" ht="16.5" customHeight="1" x14ac:dyDescent="0.25">
      <c r="A11" s="14" t="s">
        <v>27</v>
      </c>
      <c r="B11" s="7" t="s">
        <v>62</v>
      </c>
      <c r="C11" s="52">
        <v>47178525</v>
      </c>
      <c r="D11" s="60">
        <f>C11/C21*100</f>
        <v>17.495520229890758</v>
      </c>
      <c r="E11" s="52">
        <v>3882136</v>
      </c>
      <c r="F11" s="59">
        <f>E11/E21*100</f>
        <v>5.0862414612078997</v>
      </c>
      <c r="G11" s="52">
        <f>SUM(C11,E11)</f>
        <v>51060661</v>
      </c>
      <c r="H11" s="59">
        <f>G11/G21*100</f>
        <v>14.75797847145763</v>
      </c>
      <c r="I11" s="52">
        <v>50971673</v>
      </c>
      <c r="J11" s="60">
        <f>I11/I21*100</f>
        <v>18.055320031945353</v>
      </c>
      <c r="K11" s="77">
        <v>3703612</v>
      </c>
      <c r="L11" s="59">
        <f>K11/K21*100</f>
        <v>4.623629870514689</v>
      </c>
      <c r="M11" s="52">
        <f>I11+K11</f>
        <v>54675285</v>
      </c>
      <c r="N11" s="59">
        <f>M11/M21*100</f>
        <v>15.086576198540818</v>
      </c>
    </row>
    <row r="12" spans="1:14" ht="16.5" customHeight="1" x14ac:dyDescent="0.25">
      <c r="A12" s="14" t="s">
        <v>28</v>
      </c>
      <c r="B12" s="7" t="s">
        <v>82</v>
      </c>
      <c r="C12" s="52">
        <v>59411501</v>
      </c>
      <c r="D12" s="60">
        <f>C12/C21*100</f>
        <v>22.031954530873421</v>
      </c>
      <c r="E12" s="52">
        <v>0</v>
      </c>
      <c r="F12" s="59">
        <f>E12/E21*100</f>
        <v>0</v>
      </c>
      <c r="G12" s="52">
        <f t="shared" ref="G12:G20" si="0">SUM(C12,E12)</f>
        <v>59411501</v>
      </c>
      <c r="H12" s="59">
        <f>G12/G21*100</f>
        <v>17.171607956955032</v>
      </c>
      <c r="I12" s="52">
        <v>65471715</v>
      </c>
      <c r="J12" s="60">
        <f>I12/I21*100</f>
        <v>23.191563034733377</v>
      </c>
      <c r="K12" s="77">
        <v>0</v>
      </c>
      <c r="L12" s="59">
        <f>K12/K21*100</f>
        <v>0</v>
      </c>
      <c r="M12" s="52">
        <f>I12+K12+0.4</f>
        <v>65471715.399999999</v>
      </c>
      <c r="N12" s="59">
        <f>M12/M21*100</f>
        <v>18.065640137610224</v>
      </c>
    </row>
    <row r="13" spans="1:14" ht="16.5" customHeight="1" x14ac:dyDescent="0.25">
      <c r="A13" s="14" t="s">
        <v>29</v>
      </c>
      <c r="B13" s="7" t="s">
        <v>1</v>
      </c>
      <c r="C13" s="52">
        <v>14461040</v>
      </c>
      <c r="D13" s="60">
        <f>C13/C21*100</f>
        <v>5.3626818105326404</v>
      </c>
      <c r="E13" s="52">
        <v>0</v>
      </c>
      <c r="F13" s="59">
        <f>E13/E21*100</f>
        <v>0</v>
      </c>
      <c r="G13" s="52">
        <f t="shared" si="0"/>
        <v>14461040</v>
      </c>
      <c r="H13" s="59">
        <f>G13/G21*100</f>
        <v>4.1796504944361699</v>
      </c>
      <c r="I13" s="52">
        <v>15148835</v>
      </c>
      <c r="J13" s="60">
        <f>I13/I21*100</f>
        <v>5.3660601651457451</v>
      </c>
      <c r="K13" s="77">
        <v>0</v>
      </c>
      <c r="L13" s="59">
        <f>K13/K21*100</f>
        <v>0</v>
      </c>
      <c r="M13" s="52">
        <f t="shared" ref="M13:M20" si="1">I13+K13</f>
        <v>15148835</v>
      </c>
      <c r="N13" s="59">
        <f>M13/M21*100</f>
        <v>4.1800249152175812</v>
      </c>
    </row>
    <row r="14" spans="1:14" ht="16.5" customHeight="1" x14ac:dyDescent="0.25">
      <c r="A14" s="14" t="s">
        <v>30</v>
      </c>
      <c r="B14" s="7" t="s">
        <v>2</v>
      </c>
      <c r="C14" s="52">
        <v>20770884</v>
      </c>
      <c r="D14" s="60">
        <f>C14/C21*100</f>
        <v>7.7026024280054175</v>
      </c>
      <c r="E14" s="52">
        <v>4402598</v>
      </c>
      <c r="F14" s="59">
        <f>E14/E21*100</f>
        <v>5.7681329259539016</v>
      </c>
      <c r="G14" s="52">
        <f t="shared" si="0"/>
        <v>25173482</v>
      </c>
      <c r="H14" s="59">
        <f>G14/G21*100</f>
        <v>7.2758499034633761</v>
      </c>
      <c r="I14" s="52">
        <v>22588593</v>
      </c>
      <c r="J14" s="60">
        <f>I14/I21*100</f>
        <v>8.0013908055629379</v>
      </c>
      <c r="K14" s="77">
        <v>3442031</v>
      </c>
      <c r="L14" s="59">
        <f>K14/K21*100</f>
        <v>4.2970692790814873</v>
      </c>
      <c r="M14" s="52">
        <f t="shared" si="1"/>
        <v>26030624</v>
      </c>
      <c r="N14" s="59">
        <f>M14/M21*100</f>
        <v>7.1826418915157992</v>
      </c>
    </row>
    <row r="15" spans="1:14" ht="16.5" customHeight="1" x14ac:dyDescent="0.25">
      <c r="A15" s="14" t="s">
        <v>31</v>
      </c>
      <c r="B15" s="7" t="s">
        <v>3</v>
      </c>
      <c r="C15" s="52">
        <v>40422656</v>
      </c>
      <c r="D15" s="60">
        <f>C15/C21*100</f>
        <v>14.990197251692694</v>
      </c>
      <c r="E15" s="52">
        <v>0</v>
      </c>
      <c r="F15" s="59">
        <f>E15/E21*100</f>
        <v>0</v>
      </c>
      <c r="G15" s="52">
        <f t="shared" si="0"/>
        <v>40422656</v>
      </c>
      <c r="H15" s="59">
        <f>G15/G21*100</f>
        <v>11.68329346553382</v>
      </c>
      <c r="I15" s="52">
        <v>43290298</v>
      </c>
      <c r="J15" s="60">
        <f>I15/I21*100</f>
        <v>15.334403182494793</v>
      </c>
      <c r="K15" s="77">
        <v>0</v>
      </c>
      <c r="L15" s="59">
        <f>K15/K21*100</f>
        <v>0</v>
      </c>
      <c r="M15" s="52">
        <f t="shared" si="1"/>
        <v>43290298</v>
      </c>
      <c r="N15" s="59">
        <f>M15/M21*100</f>
        <v>11.945111569780371</v>
      </c>
    </row>
    <row r="16" spans="1:14" ht="16.5" customHeight="1" x14ac:dyDescent="0.25">
      <c r="A16" s="14" t="s">
        <v>32</v>
      </c>
      <c r="B16" s="7" t="s">
        <v>4</v>
      </c>
      <c r="C16" s="52">
        <v>10743926</v>
      </c>
      <c r="D16" s="60">
        <f>C16/C21*100</f>
        <v>3.9842401745592788</v>
      </c>
      <c r="E16" s="52">
        <v>13504027</v>
      </c>
      <c r="F16" s="59">
        <f>E16/E21*100</f>
        <v>17.692513096056121</v>
      </c>
      <c r="G16" s="52">
        <f t="shared" si="0"/>
        <v>24247953</v>
      </c>
      <c r="H16" s="59">
        <f>G16/G21*100</f>
        <v>7.0083457860233427</v>
      </c>
      <c r="I16" s="52">
        <v>11581005</v>
      </c>
      <c r="J16" s="60">
        <f>I16/I21*100</f>
        <v>4.1022540415057467</v>
      </c>
      <c r="K16" s="77">
        <v>13443390</v>
      </c>
      <c r="L16" s="59">
        <f>K16/K21*100</f>
        <v>16.782875626544698</v>
      </c>
      <c r="M16" s="52">
        <f t="shared" si="1"/>
        <v>25024395</v>
      </c>
      <c r="N16" s="59">
        <f>M16/M21*100</f>
        <v>6.9049926669771153</v>
      </c>
    </row>
    <row r="17" spans="1:14" ht="16.5" customHeight="1" x14ac:dyDescent="0.25">
      <c r="A17" s="14" t="s">
        <v>33</v>
      </c>
      <c r="B17" s="7" t="s">
        <v>5</v>
      </c>
      <c r="C17" s="52">
        <v>35480271</v>
      </c>
      <c r="D17" s="60">
        <f>C17/C21*100</f>
        <v>13.157380376824124</v>
      </c>
      <c r="E17" s="52">
        <v>1878169</v>
      </c>
      <c r="F17" s="59">
        <f>E17/E21*100</f>
        <v>2.4607126177329643</v>
      </c>
      <c r="G17" s="52">
        <f t="shared" si="0"/>
        <v>37358440</v>
      </c>
      <c r="H17" s="59">
        <f>G17/G21*100</f>
        <v>10.79764817864856</v>
      </c>
      <c r="I17" s="52">
        <v>31218542</v>
      </c>
      <c r="J17" s="60">
        <f>I17/I21*100</f>
        <v>11.058314031417558</v>
      </c>
      <c r="K17" s="77">
        <v>1755116</v>
      </c>
      <c r="L17" s="59">
        <f>K17/K21*100</f>
        <v>2.1911060780174219</v>
      </c>
      <c r="M17" s="52">
        <f t="shared" si="1"/>
        <v>32973658</v>
      </c>
      <c r="N17" s="59">
        <f>M17/M21*100</f>
        <v>9.0984364134841726</v>
      </c>
    </row>
    <row r="18" spans="1:14" ht="16.5" customHeight="1" x14ac:dyDescent="0.25">
      <c r="A18" s="14" t="s">
        <v>34</v>
      </c>
      <c r="B18" s="7" t="s">
        <v>6</v>
      </c>
      <c r="C18" s="52">
        <v>23130008</v>
      </c>
      <c r="D18" s="60">
        <f>C18/C21*100</f>
        <v>8.5774517724226236</v>
      </c>
      <c r="E18" s="52">
        <v>14399505</v>
      </c>
      <c r="F18" s="59">
        <f>E18/E21*100</f>
        <v>18.865737663974279</v>
      </c>
      <c r="G18" s="52">
        <f t="shared" si="0"/>
        <v>37529513</v>
      </c>
      <c r="H18" s="59">
        <f>G18/G21*100</f>
        <v>10.847093125141667</v>
      </c>
      <c r="I18" s="52">
        <v>24381553</v>
      </c>
      <c r="J18" s="60">
        <f>I18/I21*100</f>
        <v>8.6364978110653219</v>
      </c>
      <c r="K18" s="77">
        <v>15649984</v>
      </c>
      <c r="L18" s="59">
        <f>K18/K21*100</f>
        <v>19.537611795046821</v>
      </c>
      <c r="M18" s="52">
        <f t="shared" si="1"/>
        <v>40031537</v>
      </c>
      <c r="N18" s="59">
        <f>M18/M21*100</f>
        <v>11.045920168412586</v>
      </c>
    </row>
    <row r="19" spans="1:14" ht="16.5" customHeight="1" x14ac:dyDescent="0.25">
      <c r="A19" s="14" t="s">
        <v>35</v>
      </c>
      <c r="B19" s="7" t="s">
        <v>7</v>
      </c>
      <c r="C19" s="52">
        <v>17146007</v>
      </c>
      <c r="D19" s="60">
        <f>C19/C21*100</f>
        <v>6.3583656405186169</v>
      </c>
      <c r="E19" s="52">
        <v>20894095</v>
      </c>
      <c r="F19" s="59">
        <f>E19/E21*100</f>
        <v>27.374726769854707</v>
      </c>
      <c r="G19" s="52">
        <f t="shared" si="0"/>
        <v>38040102</v>
      </c>
      <c r="H19" s="59">
        <f>G19/G21*100</f>
        <v>10.994667820067045</v>
      </c>
      <c r="I19" s="52">
        <v>16386997</v>
      </c>
      <c r="J19" s="60">
        <f>I19/I21*100</f>
        <v>5.8046451643352661</v>
      </c>
      <c r="K19" s="77">
        <v>24649506</v>
      </c>
      <c r="L19" s="59">
        <f>K19/K21*100</f>
        <v>30.772713835852954</v>
      </c>
      <c r="M19" s="52">
        <f t="shared" si="1"/>
        <v>41036503</v>
      </c>
      <c r="N19" s="59">
        <f>M19/M21*100</f>
        <v>11.323220892788193</v>
      </c>
    </row>
    <row r="20" spans="1:14" ht="16.5" customHeight="1" x14ac:dyDescent="0.25">
      <c r="A20" s="14" t="s">
        <v>36</v>
      </c>
      <c r="B20" s="7" t="s">
        <v>67</v>
      </c>
      <c r="C20" s="52">
        <v>915783</v>
      </c>
      <c r="D20" s="60">
        <f>C20/C21*100</f>
        <v>0.33960578468042502</v>
      </c>
      <c r="E20" s="52">
        <v>17365693</v>
      </c>
      <c r="F20" s="59">
        <f>E20/E21*100</f>
        <v>22.751935465220125</v>
      </c>
      <c r="G20" s="52">
        <f t="shared" si="0"/>
        <v>18281476</v>
      </c>
      <c r="H20" s="59">
        <f>G20/G21*100</f>
        <v>5.2838647982733589</v>
      </c>
      <c r="I20" s="52">
        <v>1269122</v>
      </c>
      <c r="J20" s="60">
        <f>I20/I21*100</f>
        <v>0.44955173179390356</v>
      </c>
      <c r="K20" s="77">
        <v>17458188</v>
      </c>
      <c r="L20" s="59">
        <f>K20/K21*100</f>
        <v>21.794993514941925</v>
      </c>
      <c r="M20" s="52">
        <f t="shared" si="1"/>
        <v>18727310</v>
      </c>
      <c r="N20" s="59">
        <f>M20/M21*100</f>
        <v>5.1674351456731404</v>
      </c>
    </row>
    <row r="21" spans="1:14" ht="16.5" customHeight="1" x14ac:dyDescent="0.25">
      <c r="A21" s="3"/>
      <c r="B21" s="4" t="s">
        <v>56</v>
      </c>
      <c r="C21" s="10">
        <f t="shared" ref="C21:I21" si="2">SUM(C11:C20)</f>
        <v>269660601</v>
      </c>
      <c r="D21" s="10">
        <f t="shared" si="2"/>
        <v>100</v>
      </c>
      <c r="E21" s="10">
        <f t="shared" si="2"/>
        <v>76326223</v>
      </c>
      <c r="F21" s="24">
        <f t="shared" si="2"/>
        <v>100</v>
      </c>
      <c r="G21" s="10">
        <f t="shared" si="2"/>
        <v>345986824</v>
      </c>
      <c r="H21" s="24">
        <f t="shared" si="2"/>
        <v>100</v>
      </c>
      <c r="I21" s="10">
        <f t="shared" si="2"/>
        <v>282308333</v>
      </c>
      <c r="J21" s="10">
        <f t="shared" ref="J21:N21" si="3">SUM(J11:J20)</f>
        <v>100.00000000000001</v>
      </c>
      <c r="K21" s="10">
        <f>SUM(K11:K20)</f>
        <v>80101827</v>
      </c>
      <c r="L21" s="24">
        <f t="shared" si="3"/>
        <v>100</v>
      </c>
      <c r="M21" s="10">
        <f t="shared" si="3"/>
        <v>362410160.39999998</v>
      </c>
      <c r="N21" s="24">
        <f t="shared" si="3"/>
        <v>99.999999999999986</v>
      </c>
    </row>
    <row r="22" spans="1:14" x14ac:dyDescent="0.25">
      <c r="A22" s="17"/>
      <c r="B22" s="17"/>
      <c r="C22" s="18"/>
      <c r="D22" s="17"/>
      <c r="E22" s="17"/>
      <c r="F22" s="17"/>
      <c r="G22" s="17"/>
      <c r="H22" s="17"/>
      <c r="I22" s="18"/>
      <c r="J22" s="17"/>
      <c r="K22" s="17"/>
      <c r="L22" s="17"/>
      <c r="M22" s="17"/>
      <c r="N22" s="17"/>
    </row>
    <row r="23" spans="1:14" s="107" customFormat="1" ht="12" x14ac:dyDescent="0.2">
      <c r="A23" s="107" t="s">
        <v>80</v>
      </c>
    </row>
    <row r="24" spans="1:14" x14ac:dyDescent="0.25">
      <c r="A24" s="17"/>
      <c r="B24" s="17"/>
      <c r="C24" s="9"/>
      <c r="D24" s="20"/>
      <c r="E24" s="9"/>
      <c r="F24" s="17"/>
      <c r="G24" s="9"/>
      <c r="H24" s="17"/>
      <c r="I24" s="9"/>
      <c r="J24" s="20"/>
      <c r="K24" s="9"/>
      <c r="L24" s="17"/>
      <c r="M24" s="9"/>
      <c r="N24" s="17"/>
    </row>
    <row r="25" spans="1:14" x14ac:dyDescent="0.25">
      <c r="A25" s="17"/>
      <c r="B25" s="17"/>
      <c r="C25" s="23"/>
      <c r="D25" s="20"/>
      <c r="E25" s="20"/>
      <c r="F25" s="17"/>
      <c r="G25" s="20"/>
      <c r="H25" s="17"/>
      <c r="I25" s="23"/>
      <c r="J25" s="20"/>
      <c r="K25" s="20"/>
      <c r="L25" s="17"/>
      <c r="M25" s="20"/>
      <c r="N25" s="17"/>
    </row>
    <row r="26" spans="1:14" x14ac:dyDescent="0.25">
      <c r="A26" s="17"/>
      <c r="B26" s="16"/>
      <c r="C26" s="9"/>
      <c r="D26" s="20"/>
      <c r="E26" s="19"/>
      <c r="F26" s="17"/>
      <c r="G26" s="19"/>
      <c r="H26" s="17"/>
      <c r="I26" s="9"/>
      <c r="J26" s="20"/>
      <c r="K26" s="19"/>
      <c r="L26" s="17"/>
      <c r="M26" s="19"/>
      <c r="N26" s="17"/>
    </row>
    <row r="27" spans="1:14" x14ac:dyDescent="0.25">
      <c r="A27" s="17"/>
      <c r="B27" s="35"/>
      <c r="C27" s="47"/>
      <c r="D27" s="17"/>
      <c r="I27" s="47"/>
      <c r="J27" s="17"/>
    </row>
    <row r="28" spans="1:14" x14ac:dyDescent="0.25">
      <c r="A28" s="17"/>
      <c r="B28" s="35"/>
      <c r="C28" s="17"/>
      <c r="D28" s="17"/>
      <c r="I28" s="17"/>
      <c r="J28" s="17"/>
    </row>
    <row r="29" spans="1:14" x14ac:dyDescent="0.25">
      <c r="A29" s="17"/>
      <c r="B29" s="35"/>
      <c r="C29" s="17"/>
      <c r="D29" s="17"/>
      <c r="I29" s="17"/>
      <c r="J29" s="17"/>
    </row>
    <row r="30" spans="1:14" x14ac:dyDescent="0.25">
      <c r="A30" s="17"/>
      <c r="B30" s="35"/>
      <c r="C30" s="17"/>
      <c r="D30" s="17"/>
      <c r="I30" s="17"/>
      <c r="J30" s="17"/>
    </row>
    <row r="31" spans="1:14" x14ac:dyDescent="0.25">
      <c r="A31" s="17"/>
      <c r="B31" s="35"/>
      <c r="C31" s="17"/>
      <c r="D31" s="17"/>
      <c r="I31" s="17"/>
      <c r="J31" s="17"/>
    </row>
    <row r="32" spans="1:14" x14ac:dyDescent="0.25">
      <c r="A32" s="17"/>
      <c r="B32" s="35"/>
      <c r="C32" s="17"/>
      <c r="D32" s="17"/>
      <c r="I32" s="17"/>
      <c r="J32" s="17"/>
    </row>
    <row r="33" spans="1:14" x14ac:dyDescent="0.25">
      <c r="A33" s="17"/>
      <c r="B33" s="35"/>
      <c r="C33" s="17"/>
      <c r="D33" s="17"/>
      <c r="I33" s="17"/>
      <c r="J33" s="17"/>
    </row>
    <row r="34" spans="1:14" x14ac:dyDescent="0.25">
      <c r="A34" s="17"/>
      <c r="B34" s="17"/>
      <c r="C34" s="17"/>
      <c r="D34" s="17"/>
      <c r="I34" s="17"/>
      <c r="J34" s="17"/>
    </row>
    <row r="35" spans="1:14" x14ac:dyDescent="0.25">
      <c r="A35" s="15"/>
      <c r="B35" s="15"/>
      <c r="C35" s="15"/>
      <c r="D35" s="15"/>
      <c r="I35" s="15"/>
      <c r="J35" s="15"/>
    </row>
    <row r="36" spans="1:14" x14ac:dyDescent="0.25">
      <c r="A36" s="15"/>
      <c r="B36" s="15"/>
      <c r="C36" s="15"/>
      <c r="D36" s="15"/>
      <c r="I36" s="15"/>
      <c r="J36" s="15"/>
    </row>
    <row r="37" spans="1:14" x14ac:dyDescent="0.25">
      <c r="A37" s="15"/>
      <c r="B37" s="15"/>
      <c r="C37" s="15"/>
      <c r="D37" s="15"/>
      <c r="I37" s="15"/>
      <c r="J37" s="15"/>
    </row>
    <row r="38" spans="1:14" x14ac:dyDescent="0.25">
      <c r="A38" s="15"/>
      <c r="B38" s="15"/>
      <c r="C38" s="15"/>
      <c r="D38" s="15"/>
      <c r="I38" s="15"/>
      <c r="J38" s="15"/>
    </row>
    <row r="39" spans="1:14" x14ac:dyDescent="0.25">
      <c r="A39" s="15"/>
      <c r="B39" s="15"/>
      <c r="C39" s="15"/>
      <c r="D39" s="15"/>
      <c r="I39" s="15"/>
      <c r="J39" s="15"/>
    </row>
    <row r="40" spans="1:14" x14ac:dyDescent="0.25">
      <c r="A40" s="15"/>
      <c r="B40" s="37"/>
      <c r="C40" s="6"/>
      <c r="D40" s="35"/>
      <c r="E40" s="15"/>
      <c r="F40" s="15"/>
      <c r="G40" s="15"/>
      <c r="H40" s="15"/>
      <c r="I40" s="6"/>
      <c r="J40" s="35"/>
      <c r="K40" s="15"/>
      <c r="L40" s="15"/>
      <c r="M40" s="15"/>
      <c r="N40" s="15"/>
    </row>
    <row r="41" spans="1:14" x14ac:dyDescent="0.25">
      <c r="A41" s="15"/>
      <c r="B41" s="37"/>
      <c r="C41" s="6"/>
      <c r="D41" s="35"/>
      <c r="E41" s="15"/>
      <c r="F41" s="15"/>
      <c r="G41" s="15"/>
      <c r="H41" s="15"/>
      <c r="I41" s="6"/>
      <c r="J41" s="35"/>
      <c r="K41" s="15"/>
      <c r="L41" s="15"/>
      <c r="M41" s="15"/>
      <c r="N41" s="15"/>
    </row>
    <row r="42" spans="1:14" x14ac:dyDescent="0.25">
      <c r="A42" s="15"/>
      <c r="B42" s="37"/>
      <c r="C42" s="6"/>
      <c r="D42" s="35"/>
      <c r="E42" s="15"/>
      <c r="F42" s="15"/>
      <c r="G42" s="15"/>
      <c r="H42" s="15"/>
      <c r="I42" s="6"/>
      <c r="J42" s="35"/>
      <c r="K42" s="15"/>
      <c r="L42" s="15"/>
      <c r="M42" s="15"/>
      <c r="N42" s="15"/>
    </row>
    <row r="43" spans="1:14" x14ac:dyDescent="0.25">
      <c r="A43" s="15"/>
      <c r="B43" s="37"/>
      <c r="C43" s="6"/>
      <c r="D43" s="35"/>
      <c r="E43" s="15"/>
      <c r="F43" s="15"/>
      <c r="G43" s="15"/>
      <c r="H43" s="15"/>
      <c r="I43" s="6"/>
      <c r="J43" s="35"/>
      <c r="K43" s="15"/>
      <c r="L43" s="15"/>
      <c r="M43" s="15"/>
      <c r="N43" s="15"/>
    </row>
    <row r="44" spans="1:14" x14ac:dyDescent="0.25">
      <c r="A44" s="15"/>
      <c r="B44" s="37"/>
      <c r="C44" s="6"/>
      <c r="D44" s="35"/>
      <c r="E44" s="15"/>
      <c r="F44" s="15"/>
      <c r="G44" s="15"/>
      <c r="H44" s="15"/>
      <c r="I44" s="6"/>
      <c r="J44" s="35"/>
      <c r="K44" s="15"/>
      <c r="L44" s="15"/>
      <c r="M44" s="15"/>
      <c r="N44" s="15"/>
    </row>
    <row r="45" spans="1:14" x14ac:dyDescent="0.25">
      <c r="A45" s="15"/>
      <c r="B45" s="37"/>
      <c r="C45" s="6"/>
      <c r="D45" s="35"/>
      <c r="E45" s="15"/>
      <c r="F45" s="15"/>
      <c r="G45" s="15"/>
      <c r="H45" s="15"/>
      <c r="I45" s="6"/>
      <c r="J45" s="35"/>
      <c r="K45" s="15"/>
      <c r="L45" s="15"/>
      <c r="M45" s="15"/>
      <c r="N45" s="15"/>
    </row>
    <row r="46" spans="1:14" x14ac:dyDescent="0.25">
      <c r="A46" s="15"/>
      <c r="B46" s="37"/>
      <c r="C46" s="6"/>
      <c r="D46" s="35"/>
      <c r="E46" s="15"/>
      <c r="F46" s="15"/>
      <c r="G46" s="15"/>
      <c r="H46" s="15"/>
      <c r="I46" s="6"/>
      <c r="J46" s="35"/>
      <c r="K46" s="15"/>
      <c r="L46" s="15"/>
      <c r="M46" s="15"/>
      <c r="N46" s="15"/>
    </row>
    <row r="47" spans="1:14" x14ac:dyDescent="0.25">
      <c r="A47" s="15"/>
      <c r="B47" s="37"/>
      <c r="C47" s="6"/>
      <c r="D47" s="17"/>
      <c r="E47" s="15"/>
      <c r="F47" s="15"/>
      <c r="G47" s="15"/>
      <c r="H47" s="15"/>
      <c r="I47" s="6"/>
      <c r="J47" s="17"/>
      <c r="K47" s="15"/>
      <c r="L47" s="15"/>
      <c r="M47" s="15"/>
      <c r="N47" s="15"/>
    </row>
    <row r="48" spans="1:14" x14ac:dyDescent="0.25">
      <c r="A48" s="15"/>
      <c r="B48" s="37"/>
      <c r="C48" s="6"/>
      <c r="D48" s="17"/>
      <c r="E48" s="15"/>
      <c r="F48" s="15"/>
      <c r="G48" s="15"/>
      <c r="H48" s="15"/>
      <c r="I48" s="6"/>
      <c r="J48" s="17"/>
      <c r="K48" s="15"/>
      <c r="L48" s="15"/>
      <c r="M48" s="15"/>
      <c r="N48" s="15"/>
    </row>
    <row r="49" spans="1:14" x14ac:dyDescent="0.25">
      <c r="A49" s="15"/>
      <c r="B49" s="37"/>
      <c r="C49" s="6"/>
      <c r="D49" s="17"/>
      <c r="E49" s="15"/>
      <c r="F49" s="15"/>
      <c r="G49" s="15"/>
      <c r="H49" s="15"/>
      <c r="I49" s="6"/>
      <c r="J49" s="17"/>
      <c r="K49" s="15"/>
      <c r="L49" s="15"/>
      <c r="M49" s="15"/>
      <c r="N49" s="15"/>
    </row>
    <row r="50" spans="1:14" x14ac:dyDescent="0.25">
      <c r="A50" s="15"/>
      <c r="B50" s="37"/>
      <c r="C50" s="6"/>
      <c r="D50" s="17"/>
      <c r="E50" s="15"/>
      <c r="F50" s="15"/>
      <c r="G50" s="15"/>
      <c r="H50" s="15"/>
      <c r="I50" s="6"/>
      <c r="J50" s="17"/>
      <c r="K50" s="15"/>
      <c r="L50" s="15"/>
      <c r="M50" s="15"/>
      <c r="N50" s="15"/>
    </row>
    <row r="51" spans="1:14" x14ac:dyDescent="0.25">
      <c r="A51" s="15"/>
      <c r="B51" s="37"/>
      <c r="C51" s="6"/>
      <c r="D51" s="17"/>
      <c r="E51" s="15"/>
      <c r="F51" s="15"/>
      <c r="G51" s="15"/>
      <c r="H51" s="15"/>
      <c r="I51" s="6"/>
      <c r="J51" s="17"/>
      <c r="K51" s="15"/>
      <c r="L51" s="15"/>
      <c r="M51" s="15"/>
      <c r="N51" s="15"/>
    </row>
    <row r="52" spans="1:14" x14ac:dyDescent="0.25">
      <c r="A52" s="15"/>
      <c r="B52" s="37"/>
      <c r="C52" s="6"/>
      <c r="D52" s="17"/>
      <c r="E52" s="15"/>
      <c r="F52" s="15"/>
      <c r="G52" s="15"/>
      <c r="H52" s="15"/>
      <c r="I52" s="6"/>
      <c r="J52" s="17"/>
      <c r="K52" s="15"/>
      <c r="L52" s="15"/>
      <c r="M52" s="15"/>
      <c r="N52" s="15"/>
    </row>
    <row r="53" spans="1:14" x14ac:dyDescent="0.25">
      <c r="A53" s="15"/>
      <c r="B53" s="38"/>
      <c r="C53" s="17"/>
      <c r="D53" s="17"/>
      <c r="E53" s="15"/>
      <c r="F53" s="15"/>
      <c r="G53" s="15"/>
      <c r="H53" s="15"/>
      <c r="I53" s="17"/>
      <c r="J53" s="17"/>
      <c r="K53" s="15"/>
      <c r="L53" s="15"/>
      <c r="M53" s="15"/>
      <c r="N53" s="15"/>
    </row>
    <row r="54" spans="1:14" x14ac:dyDescent="0.25">
      <c r="A54" s="15"/>
      <c r="B54" s="36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1:14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1:14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1:14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1:14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</row>
    <row r="60" spans="1:14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1:14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1:14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1:14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1:14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1:14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1:14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1:14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1:14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1:14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1:14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1:14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1:14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1:14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1:14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1:14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1:14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</row>
    <row r="82" spans="1:14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1:14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1:14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spans="1:14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1:14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1:14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1:14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1:14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1:14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1:14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1:14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1:14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1:14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1:14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1:14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1:14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1:14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1:14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spans="1:14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1:14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spans="1:14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1:14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1:14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1:14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1:14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1:14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1:14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1:14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</row>
    <row r="112" spans="1:14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1:14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</row>
    <row r="114" spans="1:14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1:14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</row>
    <row r="116" spans="1:14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1:14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1:14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1:14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1:14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spans="1:14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</row>
    <row r="122" spans="1:14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</row>
    <row r="123" spans="1:14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</row>
    <row r="124" spans="1:14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</row>
    <row r="125" spans="1:14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</row>
    <row r="126" spans="1:14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</row>
    <row r="127" spans="1:14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spans="1:14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</row>
    <row r="129" spans="1:14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1:14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spans="1:14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</row>
    <row r="132" spans="1:14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</row>
    <row r="133" spans="1:14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134" spans="1:14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</row>
    <row r="135" spans="1:14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</row>
    <row r="136" spans="1:14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1:14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1:14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</row>
    <row r="139" spans="1:14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</row>
    <row r="140" spans="1:14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</row>
    <row r="141" spans="1:14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</row>
    <row r="142" spans="1:14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</row>
    <row r="143" spans="1:14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</row>
    <row r="144" spans="1:14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</row>
    <row r="145" spans="1:14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</row>
    <row r="146" spans="1:14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</row>
    <row r="147" spans="1:14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</row>
    <row r="148" spans="1:14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</row>
    <row r="149" spans="1:14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</row>
    <row r="150" spans="1:14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</row>
    <row r="151" spans="1:14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</row>
    <row r="152" spans="1:14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</row>
    <row r="153" spans="1:14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</row>
    <row r="154" spans="1:14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</row>
    <row r="155" spans="1:14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</row>
    <row r="156" spans="1:14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</row>
    <row r="157" spans="1:14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</row>
    <row r="158" spans="1:14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</row>
    <row r="159" spans="1:14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</row>
    <row r="160" spans="1:14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</row>
    <row r="161" spans="1:14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</row>
    <row r="162" spans="1:14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</row>
    <row r="163" spans="1:14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</row>
    <row r="164" spans="1:14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</row>
    <row r="165" spans="1:14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</row>
    <row r="166" spans="1:14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</row>
    <row r="167" spans="1:14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</row>
    <row r="168" spans="1:14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</row>
    <row r="169" spans="1:14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</row>
    <row r="170" spans="1:14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</row>
    <row r="171" spans="1:14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</row>
    <row r="172" spans="1:14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</row>
    <row r="173" spans="1:14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</row>
    <row r="174" spans="1:14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</row>
    <row r="175" spans="1:14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</row>
    <row r="176" spans="1:14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</row>
    <row r="177" spans="1:14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</row>
    <row r="178" spans="1:14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</row>
    <row r="179" spans="1:14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</row>
    <row r="180" spans="1:14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</row>
    <row r="181" spans="1:14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</row>
    <row r="182" spans="1:14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</row>
    <row r="183" spans="1:14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</row>
    <row r="184" spans="1:14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</row>
    <row r="185" spans="1:14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</row>
    <row r="186" spans="1:14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</row>
    <row r="187" spans="1:14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</row>
    <row r="188" spans="1:14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</row>
    <row r="189" spans="1:14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</row>
    <row r="190" spans="1:14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</row>
    <row r="191" spans="1:14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</row>
    <row r="192" spans="1:14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</row>
    <row r="193" spans="1:14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</row>
    <row r="194" spans="1:14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</row>
    <row r="195" spans="1:14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</row>
    <row r="196" spans="1:14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</row>
    <row r="197" spans="1:14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</row>
    <row r="198" spans="1:14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</row>
    <row r="199" spans="1:14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</row>
    <row r="200" spans="1:14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</row>
    <row r="201" spans="1:14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</row>
    <row r="202" spans="1:14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</row>
    <row r="203" spans="1:14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</row>
    <row r="204" spans="1:14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</row>
    <row r="205" spans="1:14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</row>
    <row r="206" spans="1:14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</row>
    <row r="207" spans="1:14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</row>
    <row r="208" spans="1:14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</row>
    <row r="209" spans="1:14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</row>
    <row r="210" spans="1:14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</row>
    <row r="211" spans="1:14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</row>
    <row r="212" spans="1:14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</row>
    <row r="213" spans="1:14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</row>
    <row r="214" spans="1:14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</row>
    <row r="215" spans="1:14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</row>
    <row r="216" spans="1:14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</row>
    <row r="217" spans="1:14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</row>
    <row r="218" spans="1:14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</row>
    <row r="219" spans="1:14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</row>
    <row r="220" spans="1:14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</row>
    <row r="221" spans="1:14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</row>
    <row r="222" spans="1:14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</row>
    <row r="223" spans="1:14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</row>
    <row r="224" spans="1:14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</row>
    <row r="225" spans="1:14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</row>
    <row r="226" spans="1:14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</row>
    <row r="227" spans="1:14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</row>
    <row r="228" spans="1:14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</row>
    <row r="229" spans="1:14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</row>
    <row r="230" spans="1:14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</row>
    <row r="231" spans="1:14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</row>
    <row r="232" spans="1:14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</row>
    <row r="233" spans="1:14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</row>
    <row r="234" spans="1:14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</row>
  </sheetData>
  <mergeCells count="15">
    <mergeCell ref="A23:XFD23"/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B27:B33 I26:I27 G24 I40:I52 E24 D40:D46 I24 C26:C27 C40:C52 C24 M24 K24 J40:J46 I11:I20 K11:K20 M11:M20 C11:C20 E11:E20 G11:G20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31.05.2026. godine.</oddFooter>
  </headerFooter>
  <ignoredErrors>
    <ignoredError sqref="M11:M13 M14:M20" formula="1"/>
    <ignoredError sqref="J11:J13 L11:L13 J14:J21 L14:L21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9" t="s">
        <v>61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97" t="s">
        <v>58</v>
      </c>
      <c r="B7" s="100" t="s">
        <v>10</v>
      </c>
      <c r="C7" s="103" t="s">
        <v>54</v>
      </c>
      <c r="D7" s="103"/>
      <c r="E7" s="103"/>
      <c r="F7" s="103"/>
      <c r="G7" s="103"/>
      <c r="H7" s="103" t="s">
        <v>55</v>
      </c>
      <c r="I7" s="103"/>
      <c r="J7" s="103"/>
      <c r="K7" s="103"/>
      <c r="L7" s="104"/>
    </row>
    <row r="8" spans="1:12" s="25" customFormat="1" ht="21.75" customHeight="1" x14ac:dyDescent="0.25">
      <c r="A8" s="98"/>
      <c r="B8" s="105"/>
      <c r="C8" s="108" t="s">
        <v>26</v>
      </c>
      <c r="D8" s="108"/>
      <c r="E8" s="109" t="s">
        <v>59</v>
      </c>
      <c r="F8" s="105" t="s">
        <v>57</v>
      </c>
      <c r="G8" s="105"/>
      <c r="H8" s="108" t="s">
        <v>26</v>
      </c>
      <c r="I8" s="108"/>
      <c r="J8" s="109" t="s">
        <v>60</v>
      </c>
      <c r="K8" s="105" t="s">
        <v>57</v>
      </c>
      <c r="L8" s="106"/>
    </row>
    <row r="9" spans="1:12" ht="19.5" customHeight="1" thickBot="1" x14ac:dyDescent="0.3">
      <c r="A9" s="99"/>
      <c r="B9" s="102"/>
      <c r="C9" s="44" t="s">
        <v>64</v>
      </c>
      <c r="D9" s="44" t="s">
        <v>73</v>
      </c>
      <c r="E9" s="110"/>
      <c r="F9" s="30" t="s">
        <v>66</v>
      </c>
      <c r="G9" s="30" t="s">
        <v>74</v>
      </c>
      <c r="H9" s="44" t="s">
        <v>64</v>
      </c>
      <c r="I9" s="44" t="s">
        <v>73</v>
      </c>
      <c r="J9" s="110"/>
      <c r="K9" s="30" t="s">
        <v>66</v>
      </c>
      <c r="L9" s="31" t="s">
        <v>74</v>
      </c>
    </row>
    <row r="10" spans="1:12" ht="16.5" customHeight="1" x14ac:dyDescent="0.25">
      <c r="A10" s="46" t="s">
        <v>27</v>
      </c>
      <c r="B10" s="7" t="s">
        <v>62</v>
      </c>
      <c r="C10" s="52">
        <v>28680802</v>
      </c>
      <c r="D10" s="52"/>
      <c r="E10" s="39">
        <f>IFERROR((D10-C10)/C10*100, "-")</f>
        <v>-100</v>
      </c>
      <c r="F10" s="39">
        <f t="shared" ref="F10:G17" si="0">C10/C$32*100</f>
        <v>13.598634192892019</v>
      </c>
      <c r="G10" s="39" t="e">
        <f t="shared" si="0"/>
        <v>#DIV/0!</v>
      </c>
      <c r="H10" s="52">
        <v>2177349</v>
      </c>
      <c r="I10" s="52"/>
      <c r="J10" s="11">
        <f t="shared" ref="J10:J31" si="1">IFERROR((I10-H10)/H10*100, "-")</f>
        <v>-100</v>
      </c>
      <c r="K10" s="11">
        <f t="shared" ref="K10:K31" si="2">H10/H$32*100</f>
        <v>3.8185164328602141</v>
      </c>
      <c r="L10" s="11" t="e">
        <f t="shared" ref="L10:L31" si="3">I10/I$32*100</f>
        <v>#DIV/0!</v>
      </c>
    </row>
    <row r="11" spans="1:12" ht="16.5" customHeight="1" x14ac:dyDescent="0.25">
      <c r="A11" s="46" t="s">
        <v>28</v>
      </c>
      <c r="B11" s="7" t="s">
        <v>0</v>
      </c>
      <c r="C11" s="52">
        <v>13266562</v>
      </c>
      <c r="D11" s="52"/>
      <c r="E11" s="39">
        <f>IFERROR((D11-C11)/C11*100, "-")</f>
        <v>-100</v>
      </c>
      <c r="F11" s="39">
        <f t="shared" si="0"/>
        <v>6.2901701157213772</v>
      </c>
      <c r="G11" s="39" t="e">
        <f t="shared" si="0"/>
        <v>#DIV/0!</v>
      </c>
      <c r="H11" s="52">
        <v>0</v>
      </c>
      <c r="I11" s="52"/>
      <c r="J11" s="11" t="str">
        <f>IFERROR((I11-H11)/H11*100, "-")</f>
        <v>-</v>
      </c>
      <c r="K11" s="11">
        <f t="shared" si="2"/>
        <v>0</v>
      </c>
      <c r="L11" s="11" t="e">
        <f t="shared" si="3"/>
        <v>#DIV/0!</v>
      </c>
    </row>
    <row r="12" spans="1:12" ht="16.5" customHeight="1" x14ac:dyDescent="0.25">
      <c r="A12" s="46" t="s">
        <v>29</v>
      </c>
      <c r="B12" s="7" t="s">
        <v>21</v>
      </c>
      <c r="C12" s="52">
        <v>2126555</v>
      </c>
      <c r="D12" s="52"/>
      <c r="E12" s="39">
        <f t="shared" ref="E12:E31" si="4">IFERROR((D12-C12)/C12*100, "-")</f>
        <v>-100</v>
      </c>
      <c r="F12" s="39">
        <f t="shared" si="0"/>
        <v>1.0082787620815306</v>
      </c>
      <c r="G12" s="39" t="e">
        <f t="shared" si="0"/>
        <v>#DIV/0!</v>
      </c>
      <c r="H12" s="52">
        <v>0</v>
      </c>
      <c r="I12" s="52"/>
      <c r="J12" s="11" t="str">
        <f>IFERROR((#REF!-I12)/I12*100, "-")</f>
        <v>-</v>
      </c>
      <c r="K12" s="11">
        <f t="shared" si="2"/>
        <v>0</v>
      </c>
      <c r="L12" s="11" t="e">
        <f t="shared" si="3"/>
        <v>#DIV/0!</v>
      </c>
    </row>
    <row r="13" spans="1:12" ht="16.5" customHeight="1" x14ac:dyDescent="0.25">
      <c r="A13" s="46" t="s">
        <v>30</v>
      </c>
      <c r="B13" s="7" t="s">
        <v>12</v>
      </c>
      <c r="C13" s="52">
        <v>2749392</v>
      </c>
      <c r="D13" s="52"/>
      <c r="E13" s="39">
        <f t="shared" si="4"/>
        <v>-100</v>
      </c>
      <c r="F13" s="39">
        <f t="shared" si="0"/>
        <v>1.3035889324456051</v>
      </c>
      <c r="G13" s="39" t="e">
        <f t="shared" si="0"/>
        <v>#DIV/0!</v>
      </c>
      <c r="H13" s="52">
        <v>0</v>
      </c>
      <c r="I13" s="52"/>
      <c r="J13" s="11" t="str">
        <f t="shared" si="1"/>
        <v>-</v>
      </c>
      <c r="K13" s="11">
        <f t="shared" si="2"/>
        <v>0</v>
      </c>
      <c r="L13" s="11" t="e">
        <f t="shared" si="3"/>
        <v>#DIV/0!</v>
      </c>
    </row>
    <row r="14" spans="1:12" ht="16.5" customHeight="1" x14ac:dyDescent="0.25">
      <c r="A14" s="46" t="s">
        <v>31</v>
      </c>
      <c r="B14" s="7" t="s">
        <v>1</v>
      </c>
      <c r="C14" s="52">
        <v>4439577</v>
      </c>
      <c r="D14" s="52"/>
      <c r="E14" s="39">
        <f t="shared" si="4"/>
        <v>-100</v>
      </c>
      <c r="F14" s="39">
        <f t="shared" si="0"/>
        <v>2.1049684591866353</v>
      </c>
      <c r="G14" s="39" t="e">
        <f t="shared" si="0"/>
        <v>#DIV/0!</v>
      </c>
      <c r="H14" s="52">
        <v>0</v>
      </c>
      <c r="I14" s="52"/>
      <c r="J14" s="11" t="str">
        <f t="shared" si="1"/>
        <v>-</v>
      </c>
      <c r="K14" s="11">
        <f t="shared" si="2"/>
        <v>0</v>
      </c>
      <c r="L14" s="11" t="e">
        <f t="shared" si="3"/>
        <v>#DIV/0!</v>
      </c>
    </row>
    <row r="15" spans="1:12" ht="16.5" customHeight="1" x14ac:dyDescent="0.25">
      <c r="A15" s="46" t="s">
        <v>32</v>
      </c>
      <c r="B15" s="7" t="s">
        <v>24</v>
      </c>
      <c r="C15" s="52">
        <v>16999983</v>
      </c>
      <c r="D15" s="52"/>
      <c r="E15" s="39">
        <f t="shared" si="4"/>
        <v>-100</v>
      </c>
      <c r="F15" s="39">
        <f t="shared" si="0"/>
        <v>8.0603237699693011</v>
      </c>
      <c r="G15" s="39" t="e">
        <f t="shared" si="0"/>
        <v>#DIV/0!</v>
      </c>
      <c r="H15" s="52">
        <v>0</v>
      </c>
      <c r="I15" s="52"/>
      <c r="J15" s="11" t="str">
        <f t="shared" si="1"/>
        <v>-</v>
      </c>
      <c r="K15" s="11">
        <f t="shared" si="2"/>
        <v>0</v>
      </c>
      <c r="L15" s="11" t="e">
        <f t="shared" si="3"/>
        <v>#DIV/0!</v>
      </c>
    </row>
    <row r="16" spans="1:12" ht="16.5" customHeight="1" x14ac:dyDescent="0.25">
      <c r="A16" s="46" t="s">
        <v>33</v>
      </c>
      <c r="B16" s="7" t="s">
        <v>2</v>
      </c>
      <c r="C16" s="52">
        <v>22196298</v>
      </c>
      <c r="D16" s="52"/>
      <c r="E16" s="39">
        <f t="shared" si="4"/>
        <v>-100</v>
      </c>
      <c r="F16" s="39">
        <f t="shared" si="0"/>
        <v>10.52408984024996</v>
      </c>
      <c r="G16" s="39" t="e">
        <f t="shared" si="0"/>
        <v>#DIV/0!</v>
      </c>
      <c r="H16" s="52">
        <v>4288086</v>
      </c>
      <c r="I16" s="52"/>
      <c r="J16" s="11">
        <f t="shared" si="1"/>
        <v>-100</v>
      </c>
      <c r="K16" s="11">
        <f t="shared" si="2"/>
        <v>7.5202123575585826</v>
      </c>
      <c r="L16" s="11" t="e">
        <f t="shared" si="3"/>
        <v>#DIV/0!</v>
      </c>
    </row>
    <row r="17" spans="1:12" ht="16.5" customHeight="1" x14ac:dyDescent="0.25">
      <c r="A17" s="46" t="s">
        <v>34</v>
      </c>
      <c r="B17" s="7" t="s">
        <v>13</v>
      </c>
      <c r="C17" s="52">
        <v>1522440</v>
      </c>
      <c r="D17" s="52"/>
      <c r="E17" s="39">
        <f t="shared" si="4"/>
        <v>-100</v>
      </c>
      <c r="F17" s="39">
        <f t="shared" si="0"/>
        <v>0.7218453877484502</v>
      </c>
      <c r="G17" s="39" t="e">
        <f t="shared" si="0"/>
        <v>#DIV/0!</v>
      </c>
      <c r="H17" s="52">
        <v>0</v>
      </c>
      <c r="I17" s="52"/>
      <c r="J17" s="11" t="str">
        <f t="shared" si="1"/>
        <v>-</v>
      </c>
      <c r="K17" s="11">
        <f t="shared" si="2"/>
        <v>0</v>
      </c>
      <c r="L17" s="11" t="e">
        <f t="shared" si="3"/>
        <v>#DIV/0!</v>
      </c>
    </row>
    <row r="18" spans="1:12" ht="16.5" customHeight="1" x14ac:dyDescent="0.25">
      <c r="A18" s="46" t="s">
        <v>35</v>
      </c>
      <c r="B18" s="7" t="s">
        <v>14</v>
      </c>
      <c r="C18" s="52">
        <v>3121970</v>
      </c>
      <c r="D18" s="52"/>
      <c r="E18" s="39">
        <f t="shared" ref="E18" si="5">IFERROR((D18-C18)/C18*100, "-")</f>
        <v>-100</v>
      </c>
      <c r="F18" s="39">
        <f t="shared" ref="F18" si="6">C18/C$32*100</f>
        <v>1.4802420096614837</v>
      </c>
      <c r="G18" s="39" t="e">
        <f t="shared" ref="G18" si="7">D18/D$32*100</f>
        <v>#DIV/0!</v>
      </c>
      <c r="H18" s="52">
        <v>0</v>
      </c>
      <c r="I18" s="52"/>
      <c r="J18" s="11" t="str">
        <f t="shared" si="1"/>
        <v>-</v>
      </c>
      <c r="K18" s="11">
        <f t="shared" si="2"/>
        <v>0</v>
      </c>
      <c r="L18" s="11" t="e">
        <f t="shared" si="3"/>
        <v>#DIV/0!</v>
      </c>
    </row>
    <row r="19" spans="1:12" ht="16.5" customHeight="1" x14ac:dyDescent="0.25">
      <c r="A19" s="46" t="s">
        <v>36</v>
      </c>
      <c r="B19" s="7" t="s">
        <v>3</v>
      </c>
      <c r="C19" s="52">
        <v>27208327</v>
      </c>
      <c r="D19" s="52"/>
      <c r="E19" s="39">
        <f t="shared" si="4"/>
        <v>-100</v>
      </c>
      <c r="F19" s="39">
        <f>C19/C$32*100</f>
        <v>12.900479068667156</v>
      </c>
      <c r="G19" s="39" t="e">
        <f>D19/D$32*100</f>
        <v>#DIV/0!</v>
      </c>
      <c r="H19" s="52">
        <v>0</v>
      </c>
      <c r="I19" s="52"/>
      <c r="J19" s="11" t="str">
        <f t="shared" si="1"/>
        <v>-</v>
      </c>
      <c r="K19" s="11">
        <f t="shared" si="2"/>
        <v>0</v>
      </c>
      <c r="L19" s="11" t="e">
        <f t="shared" si="3"/>
        <v>#DIV/0!</v>
      </c>
    </row>
    <row r="20" spans="1:12" ht="16.5" customHeight="1" x14ac:dyDescent="0.25">
      <c r="A20" s="46" t="s">
        <v>37</v>
      </c>
      <c r="B20" s="7" t="s">
        <v>23</v>
      </c>
      <c r="C20" s="52">
        <v>491396</v>
      </c>
      <c r="D20" s="52"/>
      <c r="E20" s="39">
        <f>IFERROR((D20-C20)/C20*100, "-")</f>
        <v>-100</v>
      </c>
      <c r="F20" s="39" t="s">
        <v>71</v>
      </c>
      <c r="G20" s="39" t="e">
        <f t="shared" ref="G20:G31" si="8">D20/D$32*100</f>
        <v>#DIV/0!</v>
      </c>
      <c r="H20" s="52">
        <v>0</v>
      </c>
      <c r="I20" s="52"/>
      <c r="J20" s="11" t="str">
        <f>IFERROR((I20-H20)/H20*100, "-")</f>
        <v>-</v>
      </c>
      <c r="K20" s="11">
        <f t="shared" si="2"/>
        <v>0</v>
      </c>
      <c r="L20" s="11" t="e">
        <f t="shared" si="3"/>
        <v>#DIV/0!</v>
      </c>
    </row>
    <row r="21" spans="1:12" ht="16.5" customHeight="1" x14ac:dyDescent="0.25">
      <c r="A21" s="46" t="s">
        <v>38</v>
      </c>
      <c r="B21" s="7" t="s">
        <v>4</v>
      </c>
      <c r="C21" s="52">
        <v>13237492</v>
      </c>
      <c r="D21" s="52"/>
      <c r="E21" s="39">
        <f t="shared" si="4"/>
        <v>-100</v>
      </c>
      <c r="F21" s="39">
        <f>C21/C$32*100</f>
        <v>6.276386948291564</v>
      </c>
      <c r="G21" s="39" t="e">
        <f t="shared" si="8"/>
        <v>#DIV/0!</v>
      </c>
      <c r="H21" s="52">
        <v>13619267</v>
      </c>
      <c r="I21" s="52"/>
      <c r="J21" s="11">
        <f t="shared" si="1"/>
        <v>-100</v>
      </c>
      <c r="K21" s="11">
        <f t="shared" si="2"/>
        <v>23.884730855278978</v>
      </c>
      <c r="L21" s="11" t="e">
        <f t="shared" si="3"/>
        <v>#DIV/0!</v>
      </c>
    </row>
    <row r="22" spans="1:12" ht="16.5" customHeight="1" x14ac:dyDescent="0.25">
      <c r="A22" s="46" t="s">
        <v>39</v>
      </c>
      <c r="B22" s="7" t="s">
        <v>18</v>
      </c>
      <c r="C22" s="52">
        <v>1806278</v>
      </c>
      <c r="D22" s="52"/>
      <c r="E22" s="39">
        <f>IFERROR((D22-C22)/C22*100, "-")</f>
        <v>-100</v>
      </c>
      <c r="F22" s="39">
        <f>C22/C$32*100</f>
        <v>0.85642353281015682</v>
      </c>
      <c r="G22" s="39" t="e">
        <f t="shared" si="8"/>
        <v>#DIV/0!</v>
      </c>
      <c r="H22" s="52">
        <v>0</v>
      </c>
      <c r="I22" s="52"/>
      <c r="J22" s="11" t="str">
        <f t="shared" si="1"/>
        <v>-</v>
      </c>
      <c r="K22" s="11">
        <f t="shared" si="2"/>
        <v>0</v>
      </c>
      <c r="L22" s="11" t="e">
        <f t="shared" si="3"/>
        <v>#DIV/0!</v>
      </c>
    </row>
    <row r="23" spans="1:12" ht="16.5" customHeight="1" x14ac:dyDescent="0.25">
      <c r="A23" s="46" t="s">
        <v>40</v>
      </c>
      <c r="B23" s="7" t="s">
        <v>11</v>
      </c>
      <c r="C23" s="52">
        <v>4279393</v>
      </c>
      <c r="D23" s="52"/>
      <c r="E23" s="39">
        <f>IFERROR((D23-C23)/C23*100, "-")</f>
        <v>-100</v>
      </c>
      <c r="F23" s="39">
        <f>C23/C$32*100</f>
        <v>2.0290192713098731</v>
      </c>
      <c r="G23" s="39" t="e">
        <f t="shared" si="8"/>
        <v>#DIV/0!</v>
      </c>
      <c r="H23" s="52">
        <v>0</v>
      </c>
      <c r="I23" s="52"/>
      <c r="J23" s="11" t="str">
        <f t="shared" si="1"/>
        <v>-</v>
      </c>
      <c r="K23" s="11">
        <f t="shared" si="2"/>
        <v>0</v>
      </c>
      <c r="L23" s="11" t="e">
        <f t="shared" si="3"/>
        <v>#DIV/0!</v>
      </c>
    </row>
    <row r="24" spans="1:12" ht="16.5" customHeight="1" x14ac:dyDescent="0.25">
      <c r="A24" s="46" t="s">
        <v>41</v>
      </c>
      <c r="B24" s="7" t="s">
        <v>65</v>
      </c>
      <c r="C24" s="52">
        <v>1763207</v>
      </c>
      <c r="D24" s="52"/>
      <c r="E24" s="39">
        <f>IFERROR((D24-C24)/C24*100, "-")</f>
        <v>-100</v>
      </c>
      <c r="F24" s="39" t="s">
        <v>71</v>
      </c>
      <c r="G24" s="39" t="e">
        <f t="shared" si="8"/>
        <v>#DIV/0!</v>
      </c>
      <c r="H24" s="52"/>
      <c r="I24" s="52"/>
      <c r="J24" s="11"/>
      <c r="K24" s="11">
        <f t="shared" si="2"/>
        <v>0</v>
      </c>
      <c r="L24" s="11" t="e">
        <f t="shared" si="3"/>
        <v>#DIV/0!</v>
      </c>
    </row>
    <row r="25" spans="1:12" ht="16.5" customHeight="1" x14ac:dyDescent="0.25">
      <c r="A25" s="46" t="s">
        <v>70</v>
      </c>
      <c r="B25" s="7" t="s">
        <v>5</v>
      </c>
      <c r="C25" s="52">
        <v>32253873</v>
      </c>
      <c r="D25" s="52"/>
      <c r="E25" s="39">
        <f t="shared" si="4"/>
        <v>-100</v>
      </c>
      <c r="F25" s="39">
        <f t="shared" ref="F25:F31" si="9">C25/C$32*100</f>
        <v>15.292759952493542</v>
      </c>
      <c r="G25" s="39" t="e">
        <f t="shared" si="8"/>
        <v>#DIV/0!</v>
      </c>
      <c r="H25" s="52">
        <v>2484413</v>
      </c>
      <c r="I25" s="52"/>
      <c r="J25" s="11">
        <f t="shared" si="1"/>
        <v>-100</v>
      </c>
      <c r="K25" s="11">
        <f t="shared" si="2"/>
        <v>4.3570286006108994</v>
      </c>
      <c r="L25" s="11" t="e">
        <f t="shared" si="3"/>
        <v>#DIV/0!</v>
      </c>
    </row>
    <row r="26" spans="1:12" ht="16.5" customHeight="1" x14ac:dyDescent="0.25">
      <c r="A26" s="46" t="s">
        <v>43</v>
      </c>
      <c r="B26" s="7" t="s">
        <v>6</v>
      </c>
      <c r="C26" s="52">
        <v>16874018</v>
      </c>
      <c r="D26" s="52"/>
      <c r="E26" s="39">
        <f t="shared" si="4"/>
        <v>-100</v>
      </c>
      <c r="F26" s="39">
        <f t="shared" si="9"/>
        <v>8.0005990817926023</v>
      </c>
      <c r="G26" s="39" t="e">
        <f t="shared" si="8"/>
        <v>#DIV/0!</v>
      </c>
      <c r="H26" s="52">
        <v>6435953</v>
      </c>
      <c r="I26" s="52"/>
      <c r="J26" s="11">
        <f t="shared" si="1"/>
        <v>-100</v>
      </c>
      <c r="K26" s="11">
        <f t="shared" si="2"/>
        <v>11.287024859871336</v>
      </c>
      <c r="L26" s="11" t="e">
        <f t="shared" si="3"/>
        <v>#DIV/0!</v>
      </c>
    </row>
    <row r="27" spans="1:12" ht="16.5" customHeight="1" x14ac:dyDescent="0.25">
      <c r="A27" s="46" t="s">
        <v>44</v>
      </c>
      <c r="B27" s="7" t="s">
        <v>7</v>
      </c>
      <c r="C27" s="52">
        <v>11620643</v>
      </c>
      <c r="D27" s="52"/>
      <c r="E27" s="39">
        <f t="shared" si="4"/>
        <v>-100</v>
      </c>
      <c r="F27" s="39">
        <f t="shared" si="9"/>
        <v>5.5097787447921185</v>
      </c>
      <c r="G27" s="39" t="e">
        <f t="shared" si="8"/>
        <v>#DIV/0!</v>
      </c>
      <c r="H27" s="52">
        <v>13704200</v>
      </c>
      <c r="I27" s="52"/>
      <c r="J27" s="11">
        <f t="shared" si="1"/>
        <v>-100</v>
      </c>
      <c r="K27" s="11">
        <f t="shared" si="2"/>
        <v>24.0336817382987</v>
      </c>
      <c r="L27" s="11" t="e">
        <f t="shared" si="3"/>
        <v>#DIV/0!</v>
      </c>
    </row>
    <row r="28" spans="1:12" ht="16.5" customHeight="1" x14ac:dyDescent="0.25">
      <c r="A28" s="46" t="s">
        <v>45</v>
      </c>
      <c r="B28" s="7" t="s">
        <v>8</v>
      </c>
      <c r="C28" s="52">
        <v>0</v>
      </c>
      <c r="D28" s="52"/>
      <c r="E28" s="39" t="str">
        <f t="shared" si="4"/>
        <v>-</v>
      </c>
      <c r="F28" s="39">
        <f t="shared" si="9"/>
        <v>0</v>
      </c>
      <c r="G28" s="39" t="e">
        <f t="shared" si="8"/>
        <v>#DIV/0!</v>
      </c>
      <c r="H28" s="52">
        <v>0</v>
      </c>
      <c r="I28" s="52"/>
      <c r="J28" s="11" t="str">
        <f t="shared" si="1"/>
        <v>-</v>
      </c>
      <c r="K28" s="11">
        <f t="shared" si="2"/>
        <v>0</v>
      </c>
      <c r="L28" s="11" t="e">
        <f t="shared" si="3"/>
        <v>#DIV/0!</v>
      </c>
    </row>
    <row r="29" spans="1:12" ht="16.5" customHeight="1" x14ac:dyDescent="0.25">
      <c r="A29" s="46" t="s">
        <v>46</v>
      </c>
      <c r="B29" s="7" t="s">
        <v>67</v>
      </c>
      <c r="C29" s="52">
        <v>103869</v>
      </c>
      <c r="D29" s="52"/>
      <c r="E29" s="39">
        <f>IFERROR((D29-C29)/C29*100, "-")</f>
        <v>-100</v>
      </c>
      <c r="F29" s="39">
        <f t="shared" si="9"/>
        <v>4.9248153345973419E-2</v>
      </c>
      <c r="G29" s="39" t="e">
        <f t="shared" si="8"/>
        <v>#DIV/0!</v>
      </c>
      <c r="H29" s="52">
        <v>13661450</v>
      </c>
      <c r="I29" s="52"/>
      <c r="J29" s="11">
        <f>IFERROR((I29-H29)/H29*100, "-")</f>
        <v>-100</v>
      </c>
      <c r="K29" s="11">
        <f t="shared" si="2"/>
        <v>23.958709109884619</v>
      </c>
      <c r="L29" s="11" t="e">
        <f t="shared" si="3"/>
        <v>#DIV/0!</v>
      </c>
    </row>
    <row r="30" spans="1:12" ht="16.5" customHeight="1" x14ac:dyDescent="0.25">
      <c r="A30" s="46" t="s">
        <v>47</v>
      </c>
      <c r="B30" s="7" t="s">
        <v>25</v>
      </c>
      <c r="C30" s="52">
        <v>6167356</v>
      </c>
      <c r="D30" s="52"/>
      <c r="E30" s="39">
        <f t="shared" si="4"/>
        <v>-100</v>
      </c>
      <c r="F30" s="39">
        <f t="shared" si="9"/>
        <v>2.924172698564627</v>
      </c>
      <c r="G30" s="39" t="e">
        <f t="shared" si="8"/>
        <v>#DIV/0!</v>
      </c>
      <c r="H30" s="52">
        <v>650092</v>
      </c>
      <c r="I30" s="52"/>
      <c r="J30" s="11">
        <f t="shared" si="1"/>
        <v>-100</v>
      </c>
      <c r="K30" s="11">
        <f t="shared" si="2"/>
        <v>1.1400960456366718</v>
      </c>
      <c r="L30" s="11" t="e">
        <f t="shared" si="3"/>
        <v>#DIV/0!</v>
      </c>
    </row>
    <row r="31" spans="1:12" ht="16.5" customHeight="1" x14ac:dyDescent="0.25">
      <c r="A31" s="46" t="s">
        <v>48</v>
      </c>
      <c r="B31" s="7" t="s">
        <v>9</v>
      </c>
      <c r="C31" s="52">
        <v>0</v>
      </c>
      <c r="D31" s="52"/>
      <c r="E31" s="39" t="str">
        <f t="shared" si="4"/>
        <v>-</v>
      </c>
      <c r="F31" s="39">
        <f t="shared" si="9"/>
        <v>0</v>
      </c>
      <c r="G31" s="39" t="e">
        <f t="shared" si="8"/>
        <v>#DIV/0!</v>
      </c>
      <c r="H31" s="52">
        <v>0</v>
      </c>
      <c r="I31" s="52"/>
      <c r="J31" s="11" t="str">
        <f t="shared" si="1"/>
        <v>-</v>
      </c>
      <c r="K31" s="11">
        <f t="shared" si="2"/>
        <v>0</v>
      </c>
      <c r="L31" s="11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4" t="e">
        <f>SUM(L10:L31)</f>
        <v>#DIV/0!</v>
      </c>
    </row>
    <row r="33" spans="1:12" x14ac:dyDescent="0.25">
      <c r="A33" s="17"/>
      <c r="B33" s="17"/>
      <c r="C33" s="18"/>
      <c r="D33" s="18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17"/>
      <c r="C34" s="19"/>
      <c r="D34" s="19"/>
      <c r="E34" s="20"/>
      <c r="F34" s="20"/>
      <c r="G34" s="20"/>
      <c r="H34" s="19"/>
      <c r="I34" s="19"/>
      <c r="J34" s="17"/>
      <c r="K34" s="17"/>
      <c r="L34" s="17"/>
    </row>
    <row r="35" spans="1:12" x14ac:dyDescent="0.25">
      <c r="A35" s="17"/>
      <c r="B35" s="43" t="s">
        <v>68</v>
      </c>
      <c r="C35" s="12"/>
      <c r="D35" s="22"/>
      <c r="E35" s="20"/>
      <c r="F35" s="20"/>
      <c r="G35" s="20"/>
      <c r="H35" s="19"/>
      <c r="I35" s="19"/>
      <c r="J35" s="17"/>
      <c r="K35" s="17"/>
      <c r="L35" s="17"/>
    </row>
    <row r="36" spans="1:12" x14ac:dyDescent="0.25">
      <c r="A36" s="17"/>
      <c r="B36" s="17"/>
      <c r="C36" s="9"/>
      <c r="D36" s="9"/>
      <c r="E36" s="6"/>
      <c r="F36" s="6"/>
      <c r="G36" s="20"/>
      <c r="H36" s="9"/>
      <c r="I36" s="9"/>
      <c r="J36" s="17"/>
      <c r="K36" s="17"/>
      <c r="L36" s="17"/>
    </row>
    <row r="37" spans="1:12" x14ac:dyDescent="0.25">
      <c r="A37" s="17"/>
      <c r="B37" s="17"/>
      <c r="C37" s="21"/>
      <c r="D37" s="23"/>
      <c r="E37" s="13"/>
      <c r="F37" s="13"/>
      <c r="G37" s="20"/>
      <c r="H37" s="20"/>
      <c r="I37" s="20"/>
      <c r="J37" s="17"/>
      <c r="K37" s="17"/>
      <c r="L37" s="17"/>
    </row>
    <row r="38" spans="1:12" x14ac:dyDescent="0.25">
      <c r="A38" s="17"/>
      <c r="B38" s="16"/>
      <c r="C38" s="9"/>
      <c r="D38" s="9"/>
      <c r="E38" s="6"/>
      <c r="F38" s="6"/>
      <c r="G38" s="20"/>
      <c r="H38" s="19"/>
      <c r="I38" s="19"/>
      <c r="J38" s="17"/>
      <c r="K38" s="17"/>
      <c r="L38" s="17"/>
    </row>
    <row r="39" spans="1:12" x14ac:dyDescent="0.25">
      <c r="A39" s="17"/>
      <c r="B39" s="35"/>
    </row>
    <row r="40" spans="1:12" x14ac:dyDescent="0.25">
      <c r="A40" s="17"/>
      <c r="B40" s="35"/>
    </row>
    <row r="41" spans="1:12" x14ac:dyDescent="0.25">
      <c r="A41" s="17"/>
      <c r="B41" s="35"/>
    </row>
    <row r="42" spans="1:12" x14ac:dyDescent="0.25">
      <c r="A42" s="17"/>
      <c r="B42" s="35"/>
    </row>
    <row r="43" spans="1:12" x14ac:dyDescent="0.25">
      <c r="A43" s="17"/>
      <c r="B43" s="35"/>
      <c r="C43" s="35"/>
      <c r="D43" s="17"/>
      <c r="E43" s="17"/>
      <c r="F43" s="17"/>
      <c r="G43" s="17"/>
    </row>
    <row r="44" spans="1:12" x14ac:dyDescent="0.25">
      <c r="A44" s="17"/>
      <c r="B44" s="35"/>
      <c r="C44" s="35"/>
      <c r="D44" s="17"/>
      <c r="E44" s="17"/>
      <c r="F44" s="17"/>
      <c r="G44" s="17"/>
    </row>
    <row r="45" spans="1:12" x14ac:dyDescent="0.25">
      <c r="A45" s="17"/>
      <c r="B45" s="35"/>
      <c r="C45" s="35"/>
      <c r="D45" s="17"/>
      <c r="E45" s="17"/>
      <c r="F45" s="17"/>
      <c r="G45" s="17"/>
    </row>
    <row r="46" spans="1:12" x14ac:dyDescent="0.25">
      <c r="A46" s="17"/>
      <c r="B46" s="17"/>
      <c r="C46" s="17"/>
      <c r="D46" s="17"/>
      <c r="E46" s="17"/>
      <c r="F46" s="17"/>
      <c r="G46" s="17"/>
    </row>
    <row r="47" spans="1:12" x14ac:dyDescent="0.25">
      <c r="A47" s="15"/>
      <c r="B47" s="15"/>
      <c r="C47" s="15"/>
      <c r="D47" s="15"/>
      <c r="E47" s="15"/>
      <c r="F47" s="15"/>
      <c r="G47" s="15"/>
    </row>
    <row r="48" spans="1:12" x14ac:dyDescent="0.25">
      <c r="A48" s="15"/>
      <c r="B48" s="15"/>
      <c r="C48" s="15"/>
      <c r="D48" s="15"/>
      <c r="E48" s="15"/>
      <c r="F48" s="15"/>
      <c r="G48" s="15"/>
    </row>
    <row r="49" spans="1:12" x14ac:dyDescent="0.25">
      <c r="A49" s="15"/>
      <c r="B49" s="15"/>
      <c r="C49" s="15"/>
      <c r="D49" s="15"/>
      <c r="E49" s="15"/>
      <c r="F49" s="15"/>
      <c r="G49" s="15"/>
    </row>
    <row r="50" spans="1:12" x14ac:dyDescent="0.25">
      <c r="A50" s="15"/>
      <c r="B50" s="15"/>
      <c r="C50" s="15"/>
      <c r="D50" s="15"/>
      <c r="E50" s="15"/>
      <c r="F50" s="15"/>
      <c r="G50" s="15"/>
    </row>
    <row r="51" spans="1:12" x14ac:dyDescent="0.25">
      <c r="A51" s="15"/>
      <c r="B51" s="15"/>
      <c r="C51" s="15"/>
      <c r="D51" s="15"/>
      <c r="E51" s="15"/>
      <c r="F51" s="15"/>
      <c r="G51" s="15"/>
    </row>
    <row r="52" spans="1:12" x14ac:dyDescent="0.25">
      <c r="A52" s="15"/>
      <c r="B52" s="37"/>
      <c r="C52" s="6"/>
      <c r="D52" s="6"/>
      <c r="E52" s="34"/>
      <c r="F52" s="35"/>
      <c r="G52" s="35"/>
      <c r="H52" s="15"/>
      <c r="I52" s="15"/>
      <c r="J52" s="15"/>
      <c r="K52" s="15"/>
      <c r="L52" s="15"/>
    </row>
    <row r="53" spans="1:12" x14ac:dyDescent="0.25">
      <c r="A53" s="15"/>
      <c r="B53" s="37"/>
      <c r="C53" s="6"/>
      <c r="D53" s="6"/>
      <c r="E53" s="34"/>
      <c r="F53" s="35"/>
      <c r="G53" s="35"/>
      <c r="H53" s="15"/>
      <c r="I53" s="15"/>
      <c r="J53" s="15"/>
      <c r="K53" s="15"/>
      <c r="L53" s="15"/>
    </row>
    <row r="54" spans="1:12" x14ac:dyDescent="0.25">
      <c r="A54" s="15"/>
      <c r="B54" s="37"/>
      <c r="C54" s="6"/>
      <c r="D54" s="6"/>
      <c r="E54" s="34"/>
      <c r="F54" s="35"/>
      <c r="G54" s="35"/>
      <c r="H54" s="15"/>
      <c r="I54" s="15"/>
      <c r="J54" s="15"/>
      <c r="K54" s="15"/>
      <c r="L54" s="15"/>
    </row>
    <row r="55" spans="1:12" x14ac:dyDescent="0.25">
      <c r="A55" s="15"/>
      <c r="B55" s="37"/>
      <c r="C55" s="6"/>
      <c r="D55" s="6"/>
      <c r="E55" s="34"/>
      <c r="F55" s="35"/>
      <c r="G55" s="35"/>
      <c r="H55" s="15"/>
      <c r="I55" s="15"/>
      <c r="J55" s="15"/>
      <c r="K55" s="15"/>
      <c r="L55" s="15"/>
    </row>
    <row r="56" spans="1:12" x14ac:dyDescent="0.25">
      <c r="A56" s="15"/>
      <c r="B56" s="37"/>
      <c r="C56" s="6"/>
      <c r="D56" s="6"/>
      <c r="E56" s="34"/>
      <c r="F56" s="35"/>
      <c r="G56" s="35"/>
      <c r="H56" s="15"/>
      <c r="I56" s="15"/>
      <c r="J56" s="15"/>
      <c r="K56" s="15"/>
      <c r="L56" s="15"/>
    </row>
    <row r="57" spans="1:12" x14ac:dyDescent="0.25">
      <c r="A57" s="15"/>
      <c r="B57" s="37"/>
      <c r="C57" s="6"/>
      <c r="D57" s="6"/>
      <c r="E57" s="34"/>
      <c r="F57" s="35"/>
      <c r="G57" s="35"/>
      <c r="H57" s="15"/>
      <c r="I57" s="15"/>
      <c r="J57" s="15"/>
      <c r="K57" s="15"/>
      <c r="L57" s="15"/>
    </row>
    <row r="58" spans="1:12" x14ac:dyDescent="0.25">
      <c r="A58" s="15"/>
      <c r="B58" s="37"/>
      <c r="C58" s="6"/>
      <c r="D58" s="6"/>
      <c r="E58" s="34"/>
      <c r="F58" s="35"/>
      <c r="G58" s="35"/>
      <c r="H58" s="15"/>
      <c r="I58" s="15"/>
      <c r="J58" s="15"/>
      <c r="K58" s="15"/>
      <c r="L58" s="15"/>
    </row>
    <row r="59" spans="1:12" x14ac:dyDescent="0.25">
      <c r="A59" s="15"/>
      <c r="B59" s="37"/>
      <c r="C59" s="6"/>
      <c r="D59" s="6"/>
      <c r="E59" s="38"/>
      <c r="F59" s="17"/>
      <c r="G59" s="17"/>
      <c r="H59" s="15"/>
      <c r="I59" s="15"/>
      <c r="J59" s="15"/>
      <c r="K59" s="15"/>
      <c r="L59" s="15"/>
    </row>
    <row r="60" spans="1:12" x14ac:dyDescent="0.25">
      <c r="A60" s="15"/>
      <c r="B60" s="37"/>
      <c r="C60" s="6"/>
      <c r="D60" s="6"/>
      <c r="E60" s="17"/>
      <c r="F60" s="17"/>
      <c r="G60" s="17"/>
      <c r="H60" s="15"/>
      <c r="I60" s="15"/>
      <c r="J60" s="15"/>
      <c r="K60" s="15"/>
      <c r="L60" s="15"/>
    </row>
    <row r="61" spans="1:12" x14ac:dyDescent="0.25">
      <c r="A61" s="15"/>
      <c r="B61" s="37"/>
      <c r="C61" s="6"/>
      <c r="D61" s="6"/>
      <c r="E61" s="17"/>
      <c r="F61" s="17"/>
      <c r="G61" s="17"/>
      <c r="H61" s="15"/>
      <c r="I61" s="15"/>
      <c r="J61" s="15"/>
      <c r="K61" s="15"/>
      <c r="L61" s="15"/>
    </row>
    <row r="62" spans="1:12" x14ac:dyDescent="0.25">
      <c r="A62" s="15"/>
      <c r="B62" s="37"/>
      <c r="C62" s="6"/>
      <c r="D62" s="6"/>
      <c r="E62" s="17"/>
      <c r="F62" s="17"/>
      <c r="G62" s="17"/>
      <c r="H62" s="15"/>
      <c r="I62" s="15"/>
      <c r="J62" s="15"/>
      <c r="K62" s="15"/>
      <c r="L62" s="15"/>
    </row>
    <row r="63" spans="1:12" x14ac:dyDescent="0.25">
      <c r="A63" s="15"/>
      <c r="B63" s="37"/>
      <c r="C63" s="6"/>
      <c r="D63" s="6"/>
      <c r="E63" s="17"/>
      <c r="F63" s="17"/>
      <c r="G63" s="17"/>
      <c r="H63" s="15"/>
      <c r="I63" s="15"/>
      <c r="J63" s="15"/>
      <c r="K63" s="15"/>
      <c r="L63" s="15"/>
    </row>
    <row r="64" spans="1:12" x14ac:dyDescent="0.25">
      <c r="A64" s="15"/>
      <c r="B64" s="37"/>
      <c r="C64" s="6"/>
      <c r="D64" s="6"/>
      <c r="E64" s="17"/>
      <c r="F64" s="17"/>
      <c r="G64" s="17"/>
      <c r="H64" s="15"/>
      <c r="I64" s="15"/>
      <c r="J64" s="15"/>
      <c r="K64" s="15"/>
      <c r="L64" s="15"/>
    </row>
    <row r="65" spans="1:12" x14ac:dyDescent="0.25">
      <c r="A65" s="15"/>
      <c r="B65" s="38"/>
      <c r="C65" s="17"/>
      <c r="D65" s="17"/>
      <c r="E65" s="17"/>
      <c r="F65" s="17"/>
      <c r="G65" s="17"/>
      <c r="H65" s="15"/>
      <c r="I65" s="15"/>
      <c r="J65" s="15"/>
      <c r="K65" s="15"/>
      <c r="L65" s="15"/>
    </row>
    <row r="66" spans="1:12" x14ac:dyDescent="0.25">
      <c r="A66" s="15"/>
      <c r="B66" s="36"/>
      <c r="C66" s="15"/>
      <c r="D66" s="15"/>
      <c r="E66" s="15"/>
      <c r="F66" s="15"/>
      <c r="G66" s="15"/>
      <c r="H66" s="15"/>
      <c r="I66" s="15"/>
      <c r="J66" s="15"/>
      <c r="K66" s="15"/>
      <c r="L66" s="15"/>
    </row>
    <row r="67" spans="1:12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pans="1:12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</row>
    <row r="69" spans="1:12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</row>
    <row r="71" spans="1:12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</row>
    <row r="72" spans="1:12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</row>
    <row r="73" spans="1:12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</row>
    <row r="74" spans="1:12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</row>
    <row r="75" spans="1:12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</row>
    <row r="76" spans="1:12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</row>
    <row r="77" spans="1:12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</row>
    <row r="78" spans="1:12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</row>
    <row r="79" spans="1:12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</row>
    <row r="80" spans="1:12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1" spans="1:12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</row>
    <row r="82" spans="1:12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</row>
    <row r="83" spans="1:12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</row>
    <row r="84" spans="1:12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pans="1:12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</row>
    <row r="86" spans="1:12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1:12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1:12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1:12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1:12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</row>
    <row r="91" spans="1:12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  <row r="92" spans="1:12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</row>
    <row r="93" spans="1:12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</row>
    <row r="94" spans="1:12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</row>
    <row r="95" spans="1:12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1:12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1:12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1:12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1:12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1:12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</row>
    <row r="101" spans="1:12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</row>
    <row r="102" spans="1:12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</row>
    <row r="103" spans="1:12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</row>
    <row r="104" spans="1:12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2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2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2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2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2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2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2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2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</row>
    <row r="161" spans="1:12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</row>
    <row r="162" spans="1:12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</row>
    <row r="163" spans="1:12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</row>
    <row r="164" spans="1:12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</row>
    <row r="165" spans="1:12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</row>
    <row r="166" spans="1:12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</row>
    <row r="167" spans="1:12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</row>
    <row r="168" spans="1:12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</row>
    <row r="169" spans="1:12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</row>
    <row r="170" spans="1:12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</row>
    <row r="171" spans="1:12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</row>
    <row r="172" spans="1:12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</row>
    <row r="173" spans="1:12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</row>
    <row r="174" spans="1:12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</row>
    <row r="175" spans="1:12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</row>
    <row r="176" spans="1:12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</row>
    <row r="177" spans="1:12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</row>
    <row r="178" spans="1:12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</row>
    <row r="179" spans="1:12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</row>
    <row r="180" spans="1:12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</row>
    <row r="181" spans="1:12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2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</row>
    <row r="183" spans="1:12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</row>
    <row r="184" spans="1:12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</row>
    <row r="185" spans="1:12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</row>
    <row r="186" spans="1:12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</row>
    <row r="187" spans="1:12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</row>
    <row r="188" spans="1:12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</row>
    <row r="189" spans="1:12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</row>
    <row r="190" spans="1:12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</row>
    <row r="191" spans="1:12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</row>
    <row r="192" spans="1:12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</row>
    <row r="193" spans="1:12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</row>
    <row r="194" spans="1:12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</row>
    <row r="195" spans="1:12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</row>
    <row r="196" spans="1:12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</row>
    <row r="197" spans="1:12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</row>
    <row r="198" spans="1:12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</row>
    <row r="199" spans="1:12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</row>
    <row r="200" spans="1:12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</row>
    <row r="201" spans="1:12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</row>
    <row r="202" spans="1:12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</row>
    <row r="203" spans="1:12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</row>
    <row r="204" spans="1:12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</row>
    <row r="205" spans="1:12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</row>
    <row r="206" spans="1:12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</row>
    <row r="207" spans="1:12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</row>
    <row r="208" spans="1:12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</row>
    <row r="209" spans="1:12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</row>
    <row r="210" spans="1:12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</row>
    <row r="211" spans="1:12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</row>
    <row r="212" spans="1:12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</row>
    <row r="213" spans="1:12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</row>
    <row r="214" spans="1:12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</row>
    <row r="215" spans="1:12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</row>
    <row r="216" spans="1:12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</row>
    <row r="217" spans="1:12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</row>
    <row r="218" spans="1:12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</row>
    <row r="219" spans="1:12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</row>
    <row r="220" spans="1:12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</row>
    <row r="221" spans="1:12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</row>
    <row r="222" spans="1:12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</row>
    <row r="223" spans="1:12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</row>
    <row r="224" spans="1:12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</row>
    <row r="225" spans="1:12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</row>
    <row r="226" spans="1:12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</row>
    <row r="227" spans="1:12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</row>
    <row r="228" spans="1:12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</row>
    <row r="229" spans="1:12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</row>
    <row r="230" spans="1:12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</row>
    <row r="231" spans="1:12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</row>
    <row r="232" spans="1:12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</row>
    <row r="233" spans="1:12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</row>
    <row r="234" spans="1:12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</row>
    <row r="235" spans="1:12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</row>
    <row r="236" spans="1:12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</row>
    <row r="237" spans="1:12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</row>
    <row r="238" spans="1:12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</row>
    <row r="239" spans="1:12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</row>
    <row r="240" spans="1:12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</row>
    <row r="241" spans="1:12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</row>
    <row r="242" spans="1:12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</row>
    <row r="243" spans="1:12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</row>
    <row r="244" spans="1:12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</row>
    <row r="245" spans="1:12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</row>
    <row r="246" spans="1:12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5"/>
  <sheetViews>
    <sheetView showGridLines="0" showRuler="0" view="pageLayout" zoomScaleNormal="70" workbookViewId="0">
      <selection activeCell="G25" sqref="G25"/>
    </sheetView>
  </sheetViews>
  <sheetFormatPr defaultRowHeight="15" x14ac:dyDescent="0.25"/>
  <cols>
    <col min="1" max="1" width="4.7109375" customWidth="1"/>
    <col min="2" max="2" width="25.140625" customWidth="1"/>
    <col min="3" max="3" width="14.140625" customWidth="1"/>
    <col min="4" max="6" width="13" customWidth="1"/>
    <col min="7" max="8" width="15.28515625" customWidth="1"/>
    <col min="9" max="9" width="14" bestFit="1" customWidth="1"/>
    <col min="10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54" t="s">
        <v>63</v>
      </c>
      <c r="I5" s="54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97" t="s">
        <v>58</v>
      </c>
      <c r="B8" s="100" t="s">
        <v>10</v>
      </c>
      <c r="C8" s="103" t="s">
        <v>77</v>
      </c>
      <c r="D8" s="103"/>
      <c r="E8" s="103" t="s">
        <v>76</v>
      </c>
      <c r="F8" s="103"/>
      <c r="G8" s="103" t="s">
        <v>78</v>
      </c>
      <c r="H8" s="103"/>
      <c r="I8" s="103" t="s">
        <v>77</v>
      </c>
      <c r="J8" s="103"/>
      <c r="K8" s="103" t="s">
        <v>76</v>
      </c>
      <c r="L8" s="103"/>
      <c r="M8" s="103" t="s">
        <v>78</v>
      </c>
      <c r="N8" s="104"/>
    </row>
    <row r="9" spans="1:14" ht="21.75" customHeight="1" x14ac:dyDescent="0.25">
      <c r="A9" s="98"/>
      <c r="B9" s="105"/>
      <c r="C9" s="105" t="s">
        <v>86</v>
      </c>
      <c r="D9" s="105"/>
      <c r="E9" s="105" t="s">
        <v>86</v>
      </c>
      <c r="F9" s="105"/>
      <c r="G9" s="105" t="s">
        <v>86</v>
      </c>
      <c r="H9" s="105"/>
      <c r="I9" s="105" t="s">
        <v>87</v>
      </c>
      <c r="J9" s="105"/>
      <c r="K9" s="105" t="s">
        <v>87</v>
      </c>
      <c r="L9" s="105"/>
      <c r="M9" s="105" t="s">
        <v>87</v>
      </c>
      <c r="N9" s="106"/>
    </row>
    <row r="10" spans="1:14" ht="18.75" customHeight="1" thickBot="1" x14ac:dyDescent="0.3">
      <c r="A10" s="99"/>
      <c r="B10" s="102"/>
      <c r="C10" s="56" t="s">
        <v>26</v>
      </c>
      <c r="D10" s="64" t="s">
        <v>75</v>
      </c>
      <c r="E10" s="56" t="s">
        <v>26</v>
      </c>
      <c r="F10" s="64" t="s">
        <v>75</v>
      </c>
      <c r="G10" s="56" t="s">
        <v>26</v>
      </c>
      <c r="H10" s="64" t="s">
        <v>75</v>
      </c>
      <c r="I10" s="56" t="s">
        <v>26</v>
      </c>
      <c r="J10" s="64" t="s">
        <v>75</v>
      </c>
      <c r="K10" s="56" t="s">
        <v>26</v>
      </c>
      <c r="L10" s="62" t="s">
        <v>75</v>
      </c>
      <c r="M10" s="56" t="s">
        <v>26</v>
      </c>
      <c r="N10" s="55" t="s">
        <v>75</v>
      </c>
    </row>
    <row r="11" spans="1:14" x14ac:dyDescent="0.25">
      <c r="A11" s="14" t="s">
        <v>27</v>
      </c>
      <c r="B11" s="7" t="s">
        <v>12</v>
      </c>
      <c r="C11" s="90">
        <v>8031307</v>
      </c>
      <c r="D11" s="91">
        <f>C11/C25*100</f>
        <v>6.2250116725164766</v>
      </c>
      <c r="E11" s="90">
        <v>0</v>
      </c>
      <c r="F11" s="92">
        <v>0</v>
      </c>
      <c r="G11" s="90">
        <f t="shared" ref="G11:G12" si="0">SUM(C11,E11)</f>
        <v>8031307</v>
      </c>
      <c r="H11" s="93">
        <v>5.3574267654488779</v>
      </c>
      <c r="I11" s="52">
        <v>7654784</v>
      </c>
      <c r="J11" s="60">
        <f t="shared" ref="J11:J24" si="1">I11/I$25*100</f>
        <v>5.7144237985391015</v>
      </c>
      <c r="K11" s="52">
        <v>0</v>
      </c>
      <c r="L11" s="61">
        <f t="shared" ref="L11:L24" si="2">K11/K$25*100</f>
        <v>0</v>
      </c>
      <c r="M11" s="52">
        <f t="shared" ref="M11:M23" si="3">I11+K11</f>
        <v>7654784</v>
      </c>
      <c r="N11" s="89">
        <f t="shared" ref="N11:N24" si="4">M11/M$25*100</f>
        <v>5.2763946926560186</v>
      </c>
    </row>
    <row r="12" spans="1:14" x14ac:dyDescent="0.25">
      <c r="A12" s="14" t="s">
        <v>28</v>
      </c>
      <c r="B12" s="7" t="s">
        <v>13</v>
      </c>
      <c r="C12" s="90">
        <v>10884897</v>
      </c>
      <c r="D12" s="91">
        <f>C12/C25*100</f>
        <v>8.4368099587202394</v>
      </c>
      <c r="E12" s="90">
        <v>0</v>
      </c>
      <c r="F12" s="93">
        <v>0</v>
      </c>
      <c r="G12" s="90">
        <f t="shared" si="0"/>
        <v>10884897</v>
      </c>
      <c r="H12" s="93">
        <v>7.2410137280633071</v>
      </c>
      <c r="I12" s="52">
        <v>10599222</v>
      </c>
      <c r="J12" s="60">
        <f t="shared" si="1"/>
        <v>7.9124958251988824</v>
      </c>
      <c r="K12" s="52">
        <v>0</v>
      </c>
      <c r="L12" s="61">
        <f t="shared" si="2"/>
        <v>0</v>
      </c>
      <c r="M12" s="52">
        <f t="shared" si="3"/>
        <v>10599222</v>
      </c>
      <c r="N12" s="88">
        <f>M12/M$25*100</f>
        <v>7.3059773740294833</v>
      </c>
    </row>
    <row r="13" spans="1:14" x14ac:dyDescent="0.25">
      <c r="A13" s="14" t="s">
        <v>29</v>
      </c>
      <c r="B13" s="7" t="s">
        <v>14</v>
      </c>
      <c r="C13" s="90">
        <v>16286546</v>
      </c>
      <c r="D13" s="91">
        <f>C13/C25*100</f>
        <v>12.62359152190005</v>
      </c>
      <c r="E13" s="90">
        <v>0</v>
      </c>
      <c r="F13" s="93">
        <v>0</v>
      </c>
      <c r="G13" s="90">
        <f>SUM(C13,E13)</f>
        <v>16286546</v>
      </c>
      <c r="H13" s="93">
        <v>13.735965885458567</v>
      </c>
      <c r="I13" s="52">
        <v>16552739</v>
      </c>
      <c r="J13" s="60">
        <f t="shared" si="1"/>
        <v>12.356895462054359</v>
      </c>
      <c r="K13" s="52">
        <v>0</v>
      </c>
      <c r="L13" s="61">
        <f t="shared" si="2"/>
        <v>0</v>
      </c>
      <c r="M13" s="52">
        <f t="shared" si="3"/>
        <v>16552739</v>
      </c>
      <c r="N13" s="88">
        <f t="shared" si="4"/>
        <v>11.409699373427165</v>
      </c>
    </row>
    <row r="14" spans="1:14" x14ac:dyDescent="0.25">
      <c r="A14" s="14" t="s">
        <v>30</v>
      </c>
      <c r="B14" s="7" t="s">
        <v>23</v>
      </c>
      <c r="C14" s="90">
        <v>6948308</v>
      </c>
      <c r="D14" s="91">
        <f>C14/C25*100</f>
        <v>5.385586481034732</v>
      </c>
      <c r="E14" s="90">
        <v>0</v>
      </c>
      <c r="F14" s="93">
        <v>0</v>
      </c>
      <c r="G14" s="90">
        <f t="shared" ref="G14:G24" si="5">SUM(C14,E14)</f>
        <v>6948308</v>
      </c>
      <c r="H14" s="93">
        <v>4.7550830558937252</v>
      </c>
      <c r="I14" s="52">
        <v>7679929</v>
      </c>
      <c r="J14" s="60">
        <f t="shared" si="1"/>
        <v>5.7331949600002563</v>
      </c>
      <c r="K14" s="52">
        <v>0</v>
      </c>
      <c r="L14" s="59">
        <f t="shared" si="2"/>
        <v>0</v>
      </c>
      <c r="M14" s="52">
        <f t="shared" si="3"/>
        <v>7679929</v>
      </c>
      <c r="N14" s="88">
        <f t="shared" si="4"/>
        <v>5.2937269837496448</v>
      </c>
    </row>
    <row r="15" spans="1:14" x14ac:dyDescent="0.25">
      <c r="A15" s="14" t="s">
        <v>31</v>
      </c>
      <c r="B15" s="7" t="s">
        <v>16</v>
      </c>
      <c r="C15" s="90">
        <v>6070536</v>
      </c>
      <c r="D15" s="91">
        <f>C15/C25*100</f>
        <v>4.7052313475791019</v>
      </c>
      <c r="E15" s="90">
        <v>10020546</v>
      </c>
      <c r="F15" s="93">
        <v>89.268204904828735</v>
      </c>
      <c r="G15" s="90">
        <f t="shared" si="5"/>
        <v>16091082</v>
      </c>
      <c r="H15" s="93">
        <v>10.852056231444035</v>
      </c>
      <c r="I15" s="52">
        <v>6214841</v>
      </c>
      <c r="J15" s="60">
        <f t="shared" si="1"/>
        <v>4.6394823569857158</v>
      </c>
      <c r="K15" s="52">
        <v>10099879</v>
      </c>
      <c r="L15" s="59">
        <f t="shared" si="2"/>
        <v>90.821774250693394</v>
      </c>
      <c r="M15" s="52">
        <f>(I15+K15)</f>
        <v>16314720</v>
      </c>
      <c r="N15" s="88">
        <f t="shared" si="4"/>
        <v>11.245634366713547</v>
      </c>
    </row>
    <row r="16" spans="1:14" x14ac:dyDescent="0.25">
      <c r="A16" s="14" t="s">
        <v>32</v>
      </c>
      <c r="B16" s="7" t="s">
        <v>17</v>
      </c>
      <c r="C16" s="90">
        <v>6810399</v>
      </c>
      <c r="D16" s="91">
        <f>C16/C25*100</f>
        <v>5.2786941489715851</v>
      </c>
      <c r="E16" s="90">
        <v>0</v>
      </c>
      <c r="F16" s="93">
        <v>0</v>
      </c>
      <c r="G16" s="90">
        <f t="shared" si="5"/>
        <v>6810399</v>
      </c>
      <c r="H16" s="93">
        <v>4.5891996229397751</v>
      </c>
      <c r="I16" s="52">
        <v>7565109</v>
      </c>
      <c r="J16" s="60">
        <f t="shared" si="1"/>
        <v>5.647479916891494</v>
      </c>
      <c r="K16" s="52">
        <v>0</v>
      </c>
      <c r="L16" s="59">
        <f t="shared" si="2"/>
        <v>0</v>
      </c>
      <c r="M16" s="52">
        <f t="shared" si="3"/>
        <v>7565109</v>
      </c>
      <c r="N16" s="88">
        <f t="shared" si="4"/>
        <v>5.2145822765167873</v>
      </c>
    </row>
    <row r="17" spans="1:14" x14ac:dyDescent="0.25">
      <c r="A17" s="14" t="s">
        <v>33</v>
      </c>
      <c r="B17" s="7" t="s">
        <v>18</v>
      </c>
      <c r="C17" s="90">
        <v>10185545</v>
      </c>
      <c r="D17" s="91">
        <f>C17/C25*100</f>
        <v>7.8947469591116146</v>
      </c>
      <c r="E17" s="90">
        <v>0</v>
      </c>
      <c r="F17" s="93">
        <v>0</v>
      </c>
      <c r="G17" s="90">
        <f t="shared" si="5"/>
        <v>10185545</v>
      </c>
      <c r="H17" s="93">
        <v>7.0663587039181133</v>
      </c>
      <c r="I17" s="52">
        <v>10685272</v>
      </c>
      <c r="J17" s="60">
        <f t="shared" si="1"/>
        <v>7.9767335839474374</v>
      </c>
      <c r="K17" s="52">
        <v>0</v>
      </c>
      <c r="L17" s="59">
        <f t="shared" si="2"/>
        <v>0</v>
      </c>
      <c r="M17" s="52">
        <f t="shared" si="3"/>
        <v>10685272</v>
      </c>
      <c r="N17" s="88">
        <f t="shared" si="4"/>
        <v>7.3652911003610235</v>
      </c>
    </row>
    <row r="18" spans="1:14" x14ac:dyDescent="0.25">
      <c r="A18" s="14" t="s">
        <v>34</v>
      </c>
      <c r="B18" s="7" t="s">
        <v>19</v>
      </c>
      <c r="C18" s="90">
        <v>7969679</v>
      </c>
      <c r="D18" s="91">
        <f>C18/C25*100</f>
        <v>6.1772442270242482</v>
      </c>
      <c r="E18" s="90">
        <v>0</v>
      </c>
      <c r="F18" s="93">
        <v>0</v>
      </c>
      <c r="G18" s="90">
        <f t="shared" si="5"/>
        <v>7969679</v>
      </c>
      <c r="H18" s="93">
        <v>5.5774282260351287</v>
      </c>
      <c r="I18" s="52">
        <v>7731684</v>
      </c>
      <c r="J18" s="60">
        <f t="shared" si="1"/>
        <v>5.7718309298321149</v>
      </c>
      <c r="K18" s="52">
        <v>0</v>
      </c>
      <c r="L18" s="59">
        <f t="shared" si="2"/>
        <v>0</v>
      </c>
      <c r="M18" s="52">
        <f t="shared" si="3"/>
        <v>7731684</v>
      </c>
      <c r="N18" s="88">
        <f t="shared" si="4"/>
        <v>5.3294013812660754</v>
      </c>
    </row>
    <row r="19" spans="1:14" x14ac:dyDescent="0.25">
      <c r="A19" s="14" t="s">
        <v>35</v>
      </c>
      <c r="B19" s="7" t="s">
        <v>11</v>
      </c>
      <c r="C19" s="90">
        <v>11937753</v>
      </c>
      <c r="D19" s="91">
        <f>C19/C25*100</f>
        <v>9.2528715150122629</v>
      </c>
      <c r="E19" s="90">
        <v>0</v>
      </c>
      <c r="F19" s="93">
        <v>0</v>
      </c>
      <c r="G19" s="90">
        <f t="shared" si="5"/>
        <v>11937753</v>
      </c>
      <c r="H19" s="93">
        <v>9.1599002727813694</v>
      </c>
      <c r="I19" s="52">
        <v>11058862</v>
      </c>
      <c r="J19" s="60">
        <f t="shared" si="1"/>
        <v>8.2556247436321808</v>
      </c>
      <c r="K19" s="52">
        <v>0</v>
      </c>
      <c r="L19" s="59">
        <f t="shared" si="2"/>
        <v>0</v>
      </c>
      <c r="M19" s="52">
        <f t="shared" si="3"/>
        <v>11058862</v>
      </c>
      <c r="N19" s="61">
        <f t="shared" si="4"/>
        <v>7.6228043487073336</v>
      </c>
    </row>
    <row r="20" spans="1:14" x14ac:dyDescent="0.25">
      <c r="A20" s="14" t="s">
        <v>36</v>
      </c>
      <c r="B20" s="7" t="s">
        <v>15</v>
      </c>
      <c r="C20" s="90">
        <v>6095135</v>
      </c>
      <c r="D20" s="91">
        <f>C20/C25*100</f>
        <v>4.7242978659094605</v>
      </c>
      <c r="E20" s="90">
        <v>0</v>
      </c>
      <c r="F20" s="93">
        <v>0</v>
      </c>
      <c r="G20" s="90">
        <f t="shared" si="5"/>
        <v>6095135</v>
      </c>
      <c r="H20" s="93">
        <v>4.0919158526234227</v>
      </c>
      <c r="I20" s="52">
        <v>7178014</v>
      </c>
      <c r="J20" s="60">
        <f t="shared" si="1"/>
        <v>5.3585070496890372</v>
      </c>
      <c r="K20" s="52">
        <v>0</v>
      </c>
      <c r="L20" s="59">
        <f t="shared" si="2"/>
        <v>0</v>
      </c>
      <c r="M20" s="52">
        <f t="shared" si="3"/>
        <v>7178014</v>
      </c>
      <c r="N20" s="61">
        <f t="shared" si="4"/>
        <v>4.9477601162110645</v>
      </c>
    </row>
    <row r="21" spans="1:14" x14ac:dyDescent="0.25">
      <c r="A21" s="14" t="s">
        <v>37</v>
      </c>
      <c r="B21" s="7" t="s">
        <v>65</v>
      </c>
      <c r="C21" s="90">
        <v>14313681</v>
      </c>
      <c r="D21" s="91">
        <f>C21/C25*100</f>
        <v>11.094437219455974</v>
      </c>
      <c r="E21" s="90">
        <v>0</v>
      </c>
      <c r="F21" s="93">
        <v>0</v>
      </c>
      <c r="G21" s="90">
        <f t="shared" si="5"/>
        <v>14313681</v>
      </c>
      <c r="H21" s="93">
        <v>10.138427113185688</v>
      </c>
      <c r="I21" s="52">
        <v>16530206</v>
      </c>
      <c r="J21" s="60">
        <f t="shared" si="1"/>
        <v>12.340074202113847</v>
      </c>
      <c r="K21" s="52">
        <v>0</v>
      </c>
      <c r="L21" s="59">
        <f t="shared" si="2"/>
        <v>0</v>
      </c>
      <c r="M21" s="52">
        <f t="shared" si="3"/>
        <v>16530206</v>
      </c>
      <c r="N21" s="61">
        <f t="shared" si="4"/>
        <v>11.394167517582558</v>
      </c>
    </row>
    <row r="22" spans="1:14" x14ac:dyDescent="0.25">
      <c r="A22" s="14" t="s">
        <v>38</v>
      </c>
      <c r="B22" s="7" t="s">
        <v>22</v>
      </c>
      <c r="C22" s="90">
        <v>1800273</v>
      </c>
      <c r="D22" s="91">
        <f>C22/C25*100</f>
        <v>1.3953794119333571</v>
      </c>
      <c r="E22" s="90">
        <v>0</v>
      </c>
      <c r="F22" s="93">
        <v>0</v>
      </c>
      <c r="G22" s="90">
        <f t="shared" si="5"/>
        <v>1800273</v>
      </c>
      <c r="H22" s="93">
        <v>1.235919849667217</v>
      </c>
      <c r="I22" s="52">
        <v>1999046</v>
      </c>
      <c r="J22" s="60">
        <f t="shared" si="1"/>
        <v>1.4923211467200637</v>
      </c>
      <c r="K22" s="52">
        <v>0</v>
      </c>
      <c r="L22" s="59">
        <f t="shared" si="2"/>
        <v>0</v>
      </c>
      <c r="M22" s="52">
        <f t="shared" si="3"/>
        <v>1999046</v>
      </c>
      <c r="N22" s="61">
        <f t="shared" si="4"/>
        <v>1.3779298938775075</v>
      </c>
    </row>
    <row r="23" spans="1:14" x14ac:dyDescent="0.25">
      <c r="A23" s="14" t="s">
        <v>39</v>
      </c>
      <c r="B23" s="7" t="s">
        <v>84</v>
      </c>
      <c r="C23" s="90">
        <v>-39761</v>
      </c>
      <c r="D23" s="91">
        <f>C23/C25*100</f>
        <v>-3.0818481862407647E-2</v>
      </c>
      <c r="E23" s="90">
        <v>0</v>
      </c>
      <c r="F23" s="93">
        <v>0</v>
      </c>
      <c r="G23" s="90">
        <f t="shared" si="5"/>
        <v>-39761</v>
      </c>
      <c r="H23" s="93">
        <v>1.5160312441515503E-2</v>
      </c>
      <c r="I23" s="52">
        <v>0</v>
      </c>
      <c r="J23" s="60">
        <f t="shared" si="1"/>
        <v>0</v>
      </c>
      <c r="K23" s="52">
        <v>0</v>
      </c>
      <c r="L23" s="59">
        <f t="shared" si="2"/>
        <v>0</v>
      </c>
      <c r="M23" s="52">
        <f t="shared" si="3"/>
        <v>0</v>
      </c>
      <c r="N23" s="61">
        <f t="shared" si="4"/>
        <v>0</v>
      </c>
    </row>
    <row r="24" spans="1:14" x14ac:dyDescent="0.25">
      <c r="A24" s="14" t="s">
        <v>40</v>
      </c>
      <c r="B24" s="7" t="s">
        <v>25</v>
      </c>
      <c r="C24" s="90">
        <v>21722440</v>
      </c>
      <c r="D24" s="91">
        <f>C24/C25*100</f>
        <v>16.836916152693306</v>
      </c>
      <c r="E24" s="90">
        <v>1077273</v>
      </c>
      <c r="F24" s="93">
        <v>10.731795095171256</v>
      </c>
      <c r="G24" s="90">
        <f t="shared" si="5"/>
        <v>22799713</v>
      </c>
      <c r="H24" s="93">
        <v>16.184144380099259</v>
      </c>
      <c r="I24" s="52">
        <v>22505774</v>
      </c>
      <c r="J24" s="60">
        <f t="shared" si="1"/>
        <v>16.800935277878846</v>
      </c>
      <c r="K24" s="52">
        <v>1020669</v>
      </c>
      <c r="L24" s="59">
        <f t="shared" si="2"/>
        <v>9.1782257493065984</v>
      </c>
      <c r="M24" s="52">
        <f>(I24+K24)+1</f>
        <v>23526444</v>
      </c>
      <c r="N24" s="61">
        <f t="shared" si="4"/>
        <v>16.216630574901792</v>
      </c>
    </row>
    <row r="25" spans="1:14" x14ac:dyDescent="0.25">
      <c r="A25" s="3"/>
      <c r="B25" s="4" t="s">
        <v>56</v>
      </c>
      <c r="C25" s="94">
        <f>SUM(C11:C24)</f>
        <v>129016738</v>
      </c>
      <c r="D25" s="95">
        <v>99.999999999999972</v>
      </c>
      <c r="E25" s="94">
        <f>SUM(E11:E24)</f>
        <v>11097819</v>
      </c>
      <c r="F25" s="96">
        <v>99.999999999999986</v>
      </c>
      <c r="G25" s="94">
        <f>SUM(G11:G24)</f>
        <v>140114557</v>
      </c>
      <c r="H25" s="96">
        <v>99.999999999999972</v>
      </c>
      <c r="I25" s="10">
        <f>SUM(I11:I24)+1</f>
        <v>133955483</v>
      </c>
      <c r="J25" s="50">
        <f t="shared" ref="J25:N25" si="6">SUM(J11:J24)</f>
        <v>99.999999253483324</v>
      </c>
      <c r="K25" s="10">
        <f t="shared" si="6"/>
        <v>11120548</v>
      </c>
      <c r="L25" s="51">
        <f t="shared" si="6"/>
        <v>100</v>
      </c>
      <c r="M25" s="10">
        <f>SUM(M11:M24)</f>
        <v>145076031</v>
      </c>
      <c r="N25" s="27">
        <f t="shared" si="6"/>
        <v>100</v>
      </c>
    </row>
    <row r="26" spans="1:14" x14ac:dyDescent="0.25"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4" s="87" customFormat="1" ht="15" customHeight="1" x14ac:dyDescent="0.25">
      <c r="A27" s="111" t="s">
        <v>79</v>
      </c>
      <c r="B27" s="111"/>
      <c r="C27" s="111"/>
      <c r="D27" s="111"/>
      <c r="E27" s="111"/>
      <c r="F27" s="111"/>
    </row>
    <row r="28" spans="1:14" s="87" customFormat="1" ht="15" customHeight="1" x14ac:dyDescent="0.25">
      <c r="A28" s="111" t="s">
        <v>85</v>
      </c>
      <c r="B28" s="111"/>
      <c r="C28" s="111"/>
      <c r="D28" s="111"/>
      <c r="E28" s="111"/>
      <c r="G28" s="78"/>
      <c r="I28" s="78"/>
      <c r="K28" s="78"/>
      <c r="M28" s="78"/>
    </row>
    <row r="29" spans="1:14" x14ac:dyDescent="0.25">
      <c r="C29" s="6"/>
      <c r="I29" s="6"/>
    </row>
    <row r="30" spans="1:14" x14ac:dyDescent="0.25">
      <c r="C30" s="32"/>
      <c r="I30" s="32"/>
    </row>
    <row r="31" spans="1:14" x14ac:dyDescent="0.25">
      <c r="C31" s="6"/>
      <c r="D31" s="6"/>
      <c r="E31" s="17"/>
      <c r="G31" s="17"/>
      <c r="I31" s="6"/>
      <c r="J31" s="6"/>
      <c r="K31" s="17"/>
      <c r="M31" s="17"/>
    </row>
    <row r="32" spans="1:14" x14ac:dyDescent="0.25">
      <c r="C32" s="33"/>
      <c r="I32" s="33"/>
    </row>
    <row r="34" spans="2:9" x14ac:dyDescent="0.25">
      <c r="C34" s="45"/>
      <c r="I34" s="45"/>
    </row>
    <row r="35" spans="2:9" x14ac:dyDescent="0.25">
      <c r="C35" s="45"/>
      <c r="I35" s="45"/>
    </row>
    <row r="41" spans="2:9" x14ac:dyDescent="0.25">
      <c r="B41" s="16"/>
      <c r="C41" s="17"/>
      <c r="I41" s="17"/>
    </row>
    <row r="42" spans="2:9" x14ac:dyDescent="0.25">
      <c r="B42" s="16"/>
      <c r="C42" s="17"/>
      <c r="I42" s="17"/>
    </row>
    <row r="43" spans="2:9" x14ac:dyDescent="0.25">
      <c r="B43" s="16"/>
      <c r="C43" s="17"/>
      <c r="I43" s="17"/>
    </row>
    <row r="44" spans="2:9" x14ac:dyDescent="0.25">
      <c r="B44" s="16"/>
      <c r="C44" s="17"/>
      <c r="I44" s="17"/>
    </row>
    <row r="45" spans="2:9" x14ac:dyDescent="0.25">
      <c r="B45" s="16"/>
      <c r="C45" s="17"/>
      <c r="I45" s="17"/>
    </row>
    <row r="46" spans="2:9" x14ac:dyDescent="0.25">
      <c r="B46" s="16"/>
      <c r="C46" s="17"/>
      <c r="I46" s="17"/>
    </row>
    <row r="47" spans="2:9" x14ac:dyDescent="0.25">
      <c r="B47" s="16"/>
      <c r="C47" s="17"/>
      <c r="I47" s="17"/>
    </row>
    <row r="48" spans="2:9" x14ac:dyDescent="0.25">
      <c r="B48" s="16"/>
      <c r="C48" s="17"/>
      <c r="I48" s="17"/>
    </row>
    <row r="49" spans="2:9" x14ac:dyDescent="0.25">
      <c r="B49" s="16"/>
      <c r="C49" s="17"/>
      <c r="I49" s="17"/>
    </row>
    <row r="50" spans="2:9" x14ac:dyDescent="0.25">
      <c r="B50" s="16"/>
      <c r="C50" s="17"/>
      <c r="I50" s="17"/>
    </row>
    <row r="51" spans="2:9" x14ac:dyDescent="0.25">
      <c r="B51" s="16"/>
      <c r="C51" s="17"/>
      <c r="I51" s="17"/>
    </row>
    <row r="52" spans="2:9" x14ac:dyDescent="0.25">
      <c r="B52" s="16"/>
      <c r="C52" s="17"/>
      <c r="I52" s="17"/>
    </row>
    <row r="53" spans="2:9" x14ac:dyDescent="0.25">
      <c r="B53" s="16"/>
      <c r="C53" s="17"/>
      <c r="I53" s="17"/>
    </row>
    <row r="54" spans="2:9" x14ac:dyDescent="0.25">
      <c r="B54" s="17"/>
      <c r="C54" s="6"/>
      <c r="I54" s="6"/>
    </row>
    <row r="55" spans="2:9" x14ac:dyDescent="0.25">
      <c r="B55" s="17"/>
      <c r="C55" s="17"/>
      <c r="I55" s="17"/>
    </row>
  </sheetData>
  <mergeCells count="16">
    <mergeCell ref="A27:F27"/>
    <mergeCell ref="A28:E28"/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count="1">
    <dataValidation type="decimal" allowBlank="1" showInputMessage="1" showErrorMessage="1" errorTitle="Microsoft Excel" error="Neočekivana vrsta podatka!_x000a_Mollimo unesite broj." sqref="C32 G28 I31:J31 I28:I29 C29 C31:D31 G11:G24 K16:K24 I32 M28 M11:M24 K11:K14 K28 E11:E14 E16:E2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31.05.2026. godine.</oddFooter>
  </headerFooter>
  <ignoredErrors>
    <ignoredError sqref="M11:M14 M16:M23" formula="1"/>
    <ignoredError sqref="J11:J25 L11:L25 N11 N13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9" t="s">
        <v>63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97" t="s">
        <v>58</v>
      </c>
      <c r="B7" s="100" t="s">
        <v>10</v>
      </c>
      <c r="C7" s="103" t="s">
        <v>54</v>
      </c>
      <c r="D7" s="103"/>
      <c r="E7" s="103"/>
      <c r="F7" s="103"/>
      <c r="G7" s="103"/>
      <c r="H7" s="103" t="s">
        <v>55</v>
      </c>
      <c r="I7" s="103"/>
      <c r="J7" s="103"/>
      <c r="K7" s="103"/>
      <c r="L7" s="104"/>
    </row>
    <row r="8" spans="1:12" ht="21" customHeight="1" x14ac:dyDescent="0.25">
      <c r="A8" s="98"/>
      <c r="B8" s="105"/>
      <c r="C8" s="108" t="s">
        <v>26</v>
      </c>
      <c r="D8" s="108"/>
      <c r="E8" s="109" t="s">
        <v>59</v>
      </c>
      <c r="F8" s="105" t="s">
        <v>57</v>
      </c>
      <c r="G8" s="105"/>
      <c r="H8" s="108" t="s">
        <v>26</v>
      </c>
      <c r="I8" s="108"/>
      <c r="J8" s="109" t="s">
        <v>60</v>
      </c>
      <c r="K8" s="105" t="s">
        <v>57</v>
      </c>
      <c r="L8" s="106"/>
    </row>
    <row r="9" spans="1:12" ht="18.75" customHeight="1" thickBot="1" x14ac:dyDescent="0.3">
      <c r="A9" s="99"/>
      <c r="B9" s="102"/>
      <c r="C9" s="44" t="s">
        <v>64</v>
      </c>
      <c r="D9" s="44" t="s">
        <v>73</v>
      </c>
      <c r="E9" s="110"/>
      <c r="F9" s="30" t="s">
        <v>66</v>
      </c>
      <c r="G9" s="30" t="s">
        <v>74</v>
      </c>
      <c r="H9" s="53" t="s">
        <v>64</v>
      </c>
      <c r="I9" s="53" t="s">
        <v>73</v>
      </c>
      <c r="J9" s="110"/>
      <c r="K9" s="30" t="s">
        <v>66</v>
      </c>
      <c r="L9" s="31" t="s">
        <v>74</v>
      </c>
    </row>
    <row r="10" spans="1:12" x14ac:dyDescent="0.25">
      <c r="A10" s="14" t="s">
        <v>27</v>
      </c>
      <c r="B10" s="7" t="s">
        <v>62</v>
      </c>
      <c r="C10" s="52">
        <v>3039678</v>
      </c>
      <c r="D10" s="52"/>
      <c r="E10" s="39">
        <f t="shared" ref="E10:E31" si="0">IFERROR((D10-C10)/C$37*100, "-")</f>
        <v>-2.5515316893388253</v>
      </c>
      <c r="F10" s="39">
        <f t="shared" ref="F10:F20" si="1">C10/C$37*100</f>
        <v>2.5515316893388253</v>
      </c>
      <c r="G10" s="40" t="e">
        <f t="shared" ref="G10:G20" si="2">D10/D$37*100</f>
        <v>#DIV/0!</v>
      </c>
      <c r="H10" s="52">
        <v>19190</v>
      </c>
      <c r="I10" s="52"/>
      <c r="J10" s="11">
        <f t="shared" ref="J10:J36" si="3">IFERROR((I10-H10)/H$37*100, "-")</f>
        <v>-9.4089077988813843E-2</v>
      </c>
      <c r="K10" s="11">
        <f t="shared" ref="K10:K36" si="4">H10/H$37*100</f>
        <v>9.4089077988813843E-2</v>
      </c>
      <c r="L10" s="26" t="e">
        <f t="shared" ref="L10:L36" si="5">I10/I$37*100</f>
        <v>#DIV/0!</v>
      </c>
    </row>
    <row r="11" spans="1:12" x14ac:dyDescent="0.25">
      <c r="A11" s="14" t="s">
        <v>28</v>
      </c>
      <c r="B11" s="7" t="s">
        <v>0</v>
      </c>
      <c r="C11" s="52">
        <v>3186682</v>
      </c>
      <c r="D11" s="52"/>
      <c r="E11" s="39">
        <f t="shared" si="0"/>
        <v>-2.6749281031890968</v>
      </c>
      <c r="F11" s="39">
        <f t="shared" si="1"/>
        <v>2.6749281031890968</v>
      </c>
      <c r="G11" s="40" t="e">
        <f t="shared" si="2"/>
        <v>#DIV/0!</v>
      </c>
      <c r="H11" s="52">
        <v>0</v>
      </c>
      <c r="I11" s="52"/>
      <c r="J11" s="11">
        <f t="shared" si="3"/>
        <v>0</v>
      </c>
      <c r="K11" s="11">
        <f t="shared" si="4"/>
        <v>0</v>
      </c>
      <c r="L11" s="26" t="e">
        <f t="shared" si="5"/>
        <v>#DIV/0!</v>
      </c>
    </row>
    <row r="12" spans="1:12" x14ac:dyDescent="0.25">
      <c r="A12" s="14" t="s">
        <v>29</v>
      </c>
      <c r="B12" s="7" t="s">
        <v>21</v>
      </c>
      <c r="C12" s="52">
        <v>8296822</v>
      </c>
      <c r="D12" s="52"/>
      <c r="E12" s="39">
        <f t="shared" si="0"/>
        <v>-6.9644232888495212</v>
      </c>
      <c r="F12" s="39">
        <f t="shared" si="1"/>
        <v>6.9644232888495212</v>
      </c>
      <c r="G12" s="40" t="e">
        <f t="shared" si="2"/>
        <v>#DIV/0!</v>
      </c>
      <c r="H12" s="52">
        <v>0</v>
      </c>
      <c r="I12" s="52"/>
      <c r="J12" s="11">
        <f t="shared" si="3"/>
        <v>0</v>
      </c>
      <c r="K12" s="11">
        <f t="shared" si="4"/>
        <v>0</v>
      </c>
      <c r="L12" s="26" t="e">
        <f t="shared" si="5"/>
        <v>#DIV/0!</v>
      </c>
    </row>
    <row r="13" spans="1:12" x14ac:dyDescent="0.25">
      <c r="A13" s="14" t="s">
        <v>30</v>
      </c>
      <c r="B13" s="7" t="s">
        <v>12</v>
      </c>
      <c r="C13" s="52">
        <v>8438781</v>
      </c>
      <c r="D13" s="52"/>
      <c r="E13" s="39">
        <f t="shared" si="0"/>
        <v>-7.0835848865867979</v>
      </c>
      <c r="F13" s="39">
        <f t="shared" si="1"/>
        <v>7.0835848865867979</v>
      </c>
      <c r="G13" s="40" t="e">
        <f t="shared" si="2"/>
        <v>#DIV/0!</v>
      </c>
      <c r="H13" s="52">
        <v>0</v>
      </c>
      <c r="I13" s="52"/>
      <c r="J13" s="11">
        <f t="shared" si="3"/>
        <v>0</v>
      </c>
      <c r="K13" s="11">
        <f t="shared" si="4"/>
        <v>0</v>
      </c>
      <c r="L13" s="26" t="e">
        <f t="shared" si="5"/>
        <v>#DIV/0!</v>
      </c>
    </row>
    <row r="14" spans="1:12" x14ac:dyDescent="0.25">
      <c r="A14" s="14" t="s">
        <v>31</v>
      </c>
      <c r="B14" s="7" t="s">
        <v>1</v>
      </c>
      <c r="C14" s="52">
        <v>271963</v>
      </c>
      <c r="D14" s="52"/>
      <c r="E14" s="39">
        <f t="shared" si="0"/>
        <v>-0.2282880663108576</v>
      </c>
      <c r="F14" s="39">
        <f t="shared" si="1"/>
        <v>0.2282880663108576</v>
      </c>
      <c r="G14" s="40" t="e">
        <f t="shared" si="2"/>
        <v>#DIV/0!</v>
      </c>
      <c r="H14" s="52">
        <v>0</v>
      </c>
      <c r="I14" s="52"/>
      <c r="J14" s="11">
        <f t="shared" si="3"/>
        <v>0</v>
      </c>
      <c r="K14" s="11">
        <f t="shared" si="4"/>
        <v>0</v>
      </c>
      <c r="L14" s="26" t="e">
        <f t="shared" si="5"/>
        <v>#DIV/0!</v>
      </c>
    </row>
    <row r="15" spans="1:12" x14ac:dyDescent="0.25">
      <c r="A15" s="14" t="s">
        <v>32</v>
      </c>
      <c r="B15" s="7" t="s">
        <v>24</v>
      </c>
      <c r="C15" s="52">
        <v>1249854</v>
      </c>
      <c r="D15" s="52"/>
      <c r="E15" s="39">
        <f t="shared" si="0"/>
        <v>-1.0491381284619254</v>
      </c>
      <c r="F15" s="39">
        <f t="shared" si="1"/>
        <v>1.0491381284619254</v>
      </c>
      <c r="G15" s="40" t="e">
        <f t="shared" si="2"/>
        <v>#DIV/0!</v>
      </c>
      <c r="H15" s="52">
        <v>0</v>
      </c>
      <c r="I15" s="52"/>
      <c r="J15" s="11">
        <f t="shared" si="3"/>
        <v>0</v>
      </c>
      <c r="K15" s="11">
        <f t="shared" si="4"/>
        <v>0</v>
      </c>
      <c r="L15" s="26" t="e">
        <f t="shared" si="5"/>
        <v>#DIV/0!</v>
      </c>
    </row>
    <row r="16" spans="1:12" x14ac:dyDescent="0.25">
      <c r="A16" s="14" t="s">
        <v>33</v>
      </c>
      <c r="B16" s="7" t="s">
        <v>2</v>
      </c>
      <c r="C16" s="52">
        <v>1272183</v>
      </c>
      <c r="D16" s="52"/>
      <c r="E16" s="39">
        <f t="shared" si="0"/>
        <v>-1.0678812818785857</v>
      </c>
      <c r="F16" s="39">
        <f t="shared" si="1"/>
        <v>1.0678812818785857</v>
      </c>
      <c r="G16" s="40" t="e">
        <f t="shared" si="2"/>
        <v>#DIV/0!</v>
      </c>
      <c r="H16" s="52">
        <v>81886</v>
      </c>
      <c r="I16" s="52"/>
      <c r="J16" s="11">
        <f t="shared" si="3"/>
        <v>-0.40148922564835904</v>
      </c>
      <c r="K16" s="11">
        <f t="shared" si="4"/>
        <v>0.40148922564835904</v>
      </c>
      <c r="L16" s="26" t="e">
        <f t="shared" si="5"/>
        <v>#DIV/0!</v>
      </c>
    </row>
    <row r="17" spans="1:12" x14ac:dyDescent="0.25">
      <c r="A17" s="14" t="s">
        <v>34</v>
      </c>
      <c r="B17" s="7" t="s">
        <v>13</v>
      </c>
      <c r="C17" s="52">
        <v>12058470</v>
      </c>
      <c r="D17" s="52"/>
      <c r="E17" s="39">
        <f t="shared" si="0"/>
        <v>-10.121982765918478</v>
      </c>
      <c r="F17" s="39">
        <f t="shared" si="1"/>
        <v>10.121982765918478</v>
      </c>
      <c r="G17" s="40" t="e">
        <f t="shared" si="2"/>
        <v>#DIV/0!</v>
      </c>
      <c r="H17" s="52">
        <v>0</v>
      </c>
      <c r="I17" s="52"/>
      <c r="J17" s="11">
        <f t="shared" si="3"/>
        <v>0</v>
      </c>
      <c r="K17" s="11">
        <f t="shared" si="4"/>
        <v>0</v>
      </c>
      <c r="L17" s="26" t="e">
        <f t="shared" si="5"/>
        <v>#DIV/0!</v>
      </c>
    </row>
    <row r="18" spans="1:12" x14ac:dyDescent="0.25">
      <c r="A18" s="14" t="s">
        <v>35</v>
      </c>
      <c r="B18" s="7" t="s">
        <v>14</v>
      </c>
      <c r="C18" s="52">
        <v>11961445</v>
      </c>
      <c r="D18" s="52"/>
      <c r="E18" s="39">
        <f t="shared" si="0"/>
        <v>-10.040539151773132</v>
      </c>
      <c r="F18" s="39">
        <f t="shared" si="1"/>
        <v>10.040539151773132</v>
      </c>
      <c r="G18" s="40" t="e">
        <f t="shared" si="2"/>
        <v>#DIV/0!</v>
      </c>
      <c r="H18" s="52">
        <v>339667</v>
      </c>
      <c r="I18" s="52"/>
      <c r="J18" s="11">
        <f t="shared" si="3"/>
        <v>-1.6653962925078911</v>
      </c>
      <c r="K18" s="11">
        <f t="shared" si="4"/>
        <v>1.6653962925078911</v>
      </c>
      <c r="L18" s="26" t="e">
        <f t="shared" si="5"/>
        <v>#DIV/0!</v>
      </c>
    </row>
    <row r="19" spans="1:12" x14ac:dyDescent="0.25">
      <c r="A19" s="14" t="s">
        <v>36</v>
      </c>
      <c r="B19" s="7" t="s">
        <v>3</v>
      </c>
      <c r="C19" s="52">
        <v>4011785</v>
      </c>
      <c r="D19" s="52"/>
      <c r="E19" s="39">
        <f t="shared" si="0"/>
        <v>-3.3675266124616363</v>
      </c>
      <c r="F19" s="39">
        <f t="shared" si="1"/>
        <v>3.3675266124616363</v>
      </c>
      <c r="G19" s="40" t="e">
        <f t="shared" si="2"/>
        <v>#DIV/0!</v>
      </c>
      <c r="H19" s="52">
        <v>0</v>
      </c>
      <c r="I19" s="52"/>
      <c r="J19" s="11">
        <f t="shared" si="3"/>
        <v>0</v>
      </c>
      <c r="K19" s="11">
        <f t="shared" si="4"/>
        <v>0</v>
      </c>
      <c r="L19" s="26" t="e">
        <f t="shared" si="5"/>
        <v>#DIV/0!</v>
      </c>
    </row>
    <row r="20" spans="1:12" x14ac:dyDescent="0.25">
      <c r="A20" s="14" t="s">
        <v>37</v>
      </c>
      <c r="B20" s="7" t="s">
        <v>23</v>
      </c>
      <c r="C20" s="52">
        <v>4551106</v>
      </c>
      <c r="D20" s="52"/>
      <c r="E20" s="39">
        <f t="shared" si="0"/>
        <v>-3.8202372687304593</v>
      </c>
      <c r="F20" s="39">
        <f t="shared" si="1"/>
        <v>3.8202372687304593</v>
      </c>
      <c r="G20" s="40" t="e">
        <f t="shared" si="2"/>
        <v>#DIV/0!</v>
      </c>
      <c r="H20" s="52">
        <v>0</v>
      </c>
      <c r="I20" s="52"/>
      <c r="J20" s="11">
        <f t="shared" si="3"/>
        <v>0</v>
      </c>
      <c r="K20" s="11">
        <f t="shared" si="4"/>
        <v>0</v>
      </c>
      <c r="L20" s="26" t="e">
        <f t="shared" si="5"/>
        <v>#DIV/0!</v>
      </c>
    </row>
    <row r="21" spans="1:12" x14ac:dyDescent="0.25">
      <c r="A21" s="14" t="s">
        <v>38</v>
      </c>
      <c r="B21" s="7" t="s">
        <v>4</v>
      </c>
      <c r="C21" s="52">
        <v>18948</v>
      </c>
      <c r="D21" s="52"/>
      <c r="E21" s="39">
        <f t="shared" si="0"/>
        <v>-1.5905113123690095E-2</v>
      </c>
      <c r="F21" s="39" t="s">
        <v>71</v>
      </c>
      <c r="G21" s="40" t="e">
        <f t="shared" ref="G21:G31" si="6">D21/D$37*100</f>
        <v>#DIV/0!</v>
      </c>
      <c r="H21" s="52">
        <v>0</v>
      </c>
      <c r="I21" s="52"/>
      <c r="J21" s="11">
        <f t="shared" si="3"/>
        <v>0</v>
      </c>
      <c r="K21" s="11">
        <f t="shared" si="4"/>
        <v>0</v>
      </c>
      <c r="L21" s="26" t="e">
        <f t="shared" si="5"/>
        <v>#DIV/0!</v>
      </c>
    </row>
    <row r="22" spans="1:12" x14ac:dyDescent="0.25">
      <c r="A22" s="14" t="s">
        <v>39</v>
      </c>
      <c r="B22" s="7" t="s">
        <v>16</v>
      </c>
      <c r="C22" s="52">
        <v>3379</v>
      </c>
      <c r="D22" s="52"/>
      <c r="E22" s="39">
        <f t="shared" si="0"/>
        <v>-2.8363614758786593E-3</v>
      </c>
      <c r="F22" s="39">
        <f t="shared" ref="F22:F27" si="7">C22/C$37*100</f>
        <v>2.8363614758786593E-3</v>
      </c>
      <c r="G22" s="40" t="e">
        <f t="shared" si="6"/>
        <v>#DIV/0!</v>
      </c>
      <c r="H22" s="52">
        <v>9059851</v>
      </c>
      <c r="I22" s="52"/>
      <c r="J22" s="11">
        <f t="shared" si="3"/>
        <v>-44.420689281189837</v>
      </c>
      <c r="K22" s="11">
        <f t="shared" si="4"/>
        <v>44.420689281189837</v>
      </c>
      <c r="L22" s="26" t="e">
        <f t="shared" si="5"/>
        <v>#DIV/0!</v>
      </c>
    </row>
    <row r="23" spans="1:12" x14ac:dyDescent="0.25">
      <c r="A23" s="14" t="s">
        <v>40</v>
      </c>
      <c r="B23" s="7" t="s">
        <v>17</v>
      </c>
      <c r="C23" s="52">
        <v>2000918</v>
      </c>
      <c r="D23" s="52"/>
      <c r="E23" s="39">
        <f t="shared" si="0"/>
        <v>-1.6795876684202946</v>
      </c>
      <c r="F23" s="39">
        <f t="shared" si="7"/>
        <v>1.6795876684202946</v>
      </c>
      <c r="G23" s="40" t="e">
        <f t="shared" si="6"/>
        <v>#DIV/0!</v>
      </c>
      <c r="H23" s="52">
        <v>0</v>
      </c>
      <c r="I23" s="52"/>
      <c r="J23" s="11">
        <f t="shared" si="3"/>
        <v>0</v>
      </c>
      <c r="K23" s="11">
        <f t="shared" si="4"/>
        <v>0</v>
      </c>
      <c r="L23" s="26" t="e">
        <f t="shared" si="5"/>
        <v>#DIV/0!</v>
      </c>
    </row>
    <row r="24" spans="1:12" x14ac:dyDescent="0.25">
      <c r="A24" s="14" t="s">
        <v>41</v>
      </c>
      <c r="B24" s="7" t="s">
        <v>18</v>
      </c>
      <c r="C24" s="52">
        <v>5584029</v>
      </c>
      <c r="D24" s="52"/>
      <c r="E24" s="39">
        <f t="shared" si="0"/>
        <v>-4.6872816619678108</v>
      </c>
      <c r="F24" s="39">
        <f t="shared" si="7"/>
        <v>4.6872816619678108</v>
      </c>
      <c r="G24" s="40" t="e">
        <f t="shared" si="6"/>
        <v>#DIV/0!</v>
      </c>
      <c r="H24" s="52">
        <v>0</v>
      </c>
      <c r="I24" s="52"/>
      <c r="J24" s="11">
        <f t="shared" si="3"/>
        <v>0</v>
      </c>
      <c r="K24" s="11">
        <f t="shared" si="4"/>
        <v>0</v>
      </c>
      <c r="L24" s="26" t="e">
        <f t="shared" si="5"/>
        <v>#DIV/0!</v>
      </c>
    </row>
    <row r="25" spans="1:12" x14ac:dyDescent="0.25">
      <c r="A25" s="14" t="s">
        <v>42</v>
      </c>
      <c r="B25" s="7" t="s">
        <v>19</v>
      </c>
      <c r="C25" s="52">
        <v>7953411</v>
      </c>
      <c r="D25" s="52"/>
      <c r="E25" s="39">
        <f t="shared" si="0"/>
        <v>-6.6761611607663713</v>
      </c>
      <c r="F25" s="39">
        <f t="shared" si="7"/>
        <v>6.6761611607663713</v>
      </c>
      <c r="G25" s="40" t="e">
        <f t="shared" si="6"/>
        <v>#DIV/0!</v>
      </c>
      <c r="H25" s="52">
        <v>0</v>
      </c>
      <c r="I25" s="52"/>
      <c r="J25" s="11">
        <f t="shared" si="3"/>
        <v>0</v>
      </c>
      <c r="K25" s="11">
        <f t="shared" si="4"/>
        <v>0</v>
      </c>
      <c r="L25" s="26" t="e">
        <f t="shared" si="5"/>
        <v>#DIV/0!</v>
      </c>
    </row>
    <row r="26" spans="1:12" x14ac:dyDescent="0.25">
      <c r="A26" s="14" t="s">
        <v>43</v>
      </c>
      <c r="B26" s="7" t="s">
        <v>11</v>
      </c>
      <c r="C26" s="52">
        <v>11088269</v>
      </c>
      <c r="D26" s="52"/>
      <c r="E26" s="39">
        <f t="shared" si="0"/>
        <v>-9.3075877554837501</v>
      </c>
      <c r="F26" s="39">
        <f t="shared" si="7"/>
        <v>9.3075877554837501</v>
      </c>
      <c r="G26" s="40" t="e">
        <f t="shared" si="6"/>
        <v>#DIV/0!</v>
      </c>
      <c r="H26" s="52">
        <v>0</v>
      </c>
      <c r="I26" s="52"/>
      <c r="J26" s="11">
        <f t="shared" si="3"/>
        <v>0</v>
      </c>
      <c r="K26" s="11">
        <f t="shared" si="4"/>
        <v>0</v>
      </c>
      <c r="L26" s="26" t="e">
        <f t="shared" si="5"/>
        <v>#DIV/0!</v>
      </c>
    </row>
    <row r="27" spans="1:12" x14ac:dyDescent="0.25">
      <c r="A27" s="14" t="s">
        <v>44</v>
      </c>
      <c r="B27" s="7" t="s">
        <v>15</v>
      </c>
      <c r="C27" s="52">
        <v>5068502</v>
      </c>
      <c r="D27" s="52"/>
      <c r="E27" s="39">
        <f t="shared" si="0"/>
        <v>-4.2545438926350805</v>
      </c>
      <c r="F27" s="39">
        <f t="shared" si="7"/>
        <v>4.2545438926350805</v>
      </c>
      <c r="G27" s="40" t="e">
        <f t="shared" si="6"/>
        <v>#DIV/0!</v>
      </c>
      <c r="H27" s="52">
        <v>0</v>
      </c>
      <c r="I27" s="52"/>
      <c r="J27" s="11">
        <f t="shared" si="3"/>
        <v>0</v>
      </c>
      <c r="K27" s="11">
        <f t="shared" si="4"/>
        <v>0</v>
      </c>
      <c r="L27" s="26" t="e">
        <f t="shared" si="5"/>
        <v>#DIV/0!</v>
      </c>
    </row>
    <row r="28" spans="1:12" x14ac:dyDescent="0.25">
      <c r="A28" s="14" t="s">
        <v>45</v>
      </c>
      <c r="B28" s="7" t="s">
        <v>65</v>
      </c>
      <c r="C28" s="52">
        <v>3457671</v>
      </c>
      <c r="D28" s="52"/>
      <c r="E28" s="39">
        <f t="shared" si="0"/>
        <v>-2.9023985855764547</v>
      </c>
      <c r="F28" s="39" t="s">
        <v>71</v>
      </c>
      <c r="G28" s="40" t="e">
        <f t="shared" si="6"/>
        <v>#DIV/0!</v>
      </c>
      <c r="H28" s="52">
        <v>0</v>
      </c>
      <c r="I28" s="52"/>
      <c r="J28" s="11">
        <f t="shared" si="3"/>
        <v>0</v>
      </c>
      <c r="K28" s="11">
        <f t="shared" si="4"/>
        <v>0</v>
      </c>
      <c r="L28" s="26" t="e">
        <f t="shared" si="5"/>
        <v>#DIV/0!</v>
      </c>
    </row>
    <row r="29" spans="1:12" x14ac:dyDescent="0.25">
      <c r="A29" s="14" t="s">
        <v>46</v>
      </c>
      <c r="B29" s="7" t="s">
        <v>22</v>
      </c>
      <c r="C29" s="52">
        <v>1858403</v>
      </c>
      <c r="D29" s="52"/>
      <c r="E29" s="39">
        <f t="shared" si="0"/>
        <v>-1.5599593595316155</v>
      </c>
      <c r="F29" s="39">
        <f>C29/C$37*100</f>
        <v>1.5599593595316155</v>
      </c>
      <c r="G29" s="40" t="e">
        <f t="shared" si="6"/>
        <v>#DIV/0!</v>
      </c>
      <c r="H29" s="52">
        <v>0</v>
      </c>
      <c r="I29" s="52"/>
      <c r="J29" s="11">
        <f t="shared" si="3"/>
        <v>0</v>
      </c>
      <c r="K29" s="11">
        <f t="shared" si="4"/>
        <v>0</v>
      </c>
      <c r="L29" s="26" t="e">
        <f t="shared" si="5"/>
        <v>#DIV/0!</v>
      </c>
    </row>
    <row r="30" spans="1:12" x14ac:dyDescent="0.25">
      <c r="A30" s="14" t="s">
        <v>47</v>
      </c>
      <c r="B30" s="7" t="s">
        <v>72</v>
      </c>
      <c r="C30" s="52">
        <v>1320766</v>
      </c>
      <c r="D30" s="52"/>
      <c r="E30" s="39">
        <f t="shared" si="0"/>
        <v>-1.1086622672537298</v>
      </c>
      <c r="F30" s="39">
        <f>C30/C$37*100</f>
        <v>1.1086622672537298</v>
      </c>
      <c r="G30" s="40" t="e">
        <f t="shared" si="6"/>
        <v>#DIV/0!</v>
      </c>
      <c r="H30" s="52">
        <v>0</v>
      </c>
      <c r="I30" s="52"/>
      <c r="J30" s="11">
        <f t="shared" si="3"/>
        <v>0</v>
      </c>
      <c r="K30" s="11">
        <f t="shared" si="4"/>
        <v>0</v>
      </c>
      <c r="L30" s="26" t="e">
        <f t="shared" si="5"/>
        <v>#DIV/0!</v>
      </c>
    </row>
    <row r="31" spans="1:12" x14ac:dyDescent="0.25">
      <c r="A31" s="14" t="s">
        <v>48</v>
      </c>
      <c r="B31" s="7" t="s">
        <v>20</v>
      </c>
      <c r="C31" s="52">
        <v>5541737</v>
      </c>
      <c r="D31" s="52"/>
      <c r="E31" s="39">
        <f t="shared" si="0"/>
        <v>-4.6517813957535878</v>
      </c>
      <c r="F31" s="39">
        <f>C31/C$37*100</f>
        <v>4.6517813957535878</v>
      </c>
      <c r="G31" s="40" t="e">
        <f t="shared" si="6"/>
        <v>#DIV/0!</v>
      </c>
      <c r="H31" s="52">
        <v>0</v>
      </c>
      <c r="I31" s="52"/>
      <c r="J31" s="11">
        <f t="shared" si="3"/>
        <v>0</v>
      </c>
      <c r="K31" s="11">
        <f t="shared" si="4"/>
        <v>0</v>
      </c>
      <c r="L31" s="26" t="e">
        <f t="shared" si="5"/>
        <v>#DIV/0!</v>
      </c>
    </row>
    <row r="32" spans="1:12" x14ac:dyDescent="0.25">
      <c r="A32" s="14" t="s">
        <v>49</v>
      </c>
      <c r="B32" s="7" t="s">
        <v>6</v>
      </c>
      <c r="C32" s="52">
        <v>0</v>
      </c>
      <c r="D32" s="52"/>
      <c r="E32" s="39"/>
      <c r="F32" s="39" t="s">
        <v>71</v>
      </c>
      <c r="G32" s="40" t="s">
        <v>71</v>
      </c>
      <c r="H32" s="52">
        <v>719841</v>
      </c>
      <c r="I32" s="52"/>
      <c r="J32" s="11">
        <f t="shared" si="3"/>
        <v>-3.5293994782983713</v>
      </c>
      <c r="K32" s="11">
        <f t="shared" si="4"/>
        <v>3.5293994782983713</v>
      </c>
      <c r="L32" s="26" t="e">
        <f t="shared" si="5"/>
        <v>#DIV/0!</v>
      </c>
    </row>
    <row r="33" spans="1:12" x14ac:dyDescent="0.25">
      <c r="A33" s="14" t="s">
        <v>50</v>
      </c>
      <c r="B33" s="7" t="s">
        <v>7</v>
      </c>
      <c r="C33" s="52">
        <v>2371787</v>
      </c>
      <c r="D33" s="52"/>
      <c r="E33" s="39">
        <f>IFERROR((D33-C33)/C$37*100, "-")</f>
        <v>-1.9908982763509375</v>
      </c>
      <c r="F33" s="39">
        <f>C33/C$37*100</f>
        <v>1.9908982763509375</v>
      </c>
      <c r="G33" s="40" t="e">
        <f>D33/D$37*100</f>
        <v>#DIV/0!</v>
      </c>
      <c r="H33" s="52">
        <v>4572198</v>
      </c>
      <c r="I33" s="52"/>
      <c r="J33" s="11">
        <f t="shared" si="3"/>
        <v>-22.417607827113013</v>
      </c>
      <c r="K33" s="11">
        <f t="shared" si="4"/>
        <v>22.417607827113013</v>
      </c>
      <c r="L33" s="26" t="e">
        <f t="shared" si="5"/>
        <v>#DIV/0!</v>
      </c>
    </row>
    <row r="34" spans="1:12" x14ac:dyDescent="0.25">
      <c r="A34" s="14" t="s">
        <v>51</v>
      </c>
      <c r="B34" s="7" t="s">
        <v>8</v>
      </c>
      <c r="C34" s="52">
        <v>0</v>
      </c>
      <c r="D34" s="52"/>
      <c r="E34" s="39">
        <f>IFERROR((D34-C34)/C$37*100, "-")</f>
        <v>0</v>
      </c>
      <c r="F34" s="39">
        <f>C34/C$37*100</f>
        <v>0</v>
      </c>
      <c r="G34" s="40" t="s">
        <v>71</v>
      </c>
      <c r="H34" s="52">
        <v>0</v>
      </c>
      <c r="I34" s="52"/>
      <c r="J34" s="11">
        <f t="shared" si="3"/>
        <v>0</v>
      </c>
      <c r="K34" s="11">
        <f t="shared" si="4"/>
        <v>0</v>
      </c>
      <c r="L34" s="26" t="e">
        <f t="shared" si="5"/>
        <v>#DIV/0!</v>
      </c>
    </row>
    <row r="35" spans="1:12" x14ac:dyDescent="0.25">
      <c r="A35" s="14" t="s">
        <v>52</v>
      </c>
      <c r="B35" s="7" t="s">
        <v>67</v>
      </c>
      <c r="C35" s="52">
        <v>77369</v>
      </c>
      <c r="D35" s="52"/>
      <c r="E35" s="39">
        <f>IFERROR((D35-C35)/C$37*100, "-")</f>
        <v>-6.4944199771309857E-2</v>
      </c>
      <c r="F35" s="39">
        <f>C35/C$37*100</f>
        <v>6.4944199771309857E-2</v>
      </c>
      <c r="G35" s="40" t="e">
        <f>D35/D$37*100</f>
        <v>#DIV/0!</v>
      </c>
      <c r="H35" s="52">
        <v>4223449</v>
      </c>
      <c r="I35" s="52"/>
      <c r="J35" s="11">
        <f t="shared" si="3"/>
        <v>-20.707682248190611</v>
      </c>
      <c r="K35" s="11">
        <f t="shared" si="4"/>
        <v>20.707682248190611</v>
      </c>
      <c r="L35" s="26" t="e">
        <f t="shared" si="5"/>
        <v>#DIV/0!</v>
      </c>
    </row>
    <row r="36" spans="1:12" x14ac:dyDescent="0.25">
      <c r="A36" s="14" t="s">
        <v>53</v>
      </c>
      <c r="B36" s="7" t="s">
        <v>25</v>
      </c>
      <c r="C36" s="52">
        <v>14447543</v>
      </c>
      <c r="D36" s="52"/>
      <c r="E36" s="39">
        <f>IFERROR((D36-C36)/C$37*100, "-")</f>
        <v>-12.127391058390174</v>
      </c>
      <c r="F36" s="39">
        <f>C36/C$37*100</f>
        <v>12.127391058390174</v>
      </c>
      <c r="G36" s="40" t="e">
        <f>D36/D$37*100</f>
        <v>#DIV/0!</v>
      </c>
      <c r="H36" s="52">
        <v>1379484</v>
      </c>
      <c r="I36" s="52"/>
      <c r="J36" s="11">
        <f t="shared" si="3"/>
        <v>-6.7636465690630994</v>
      </c>
      <c r="K36" s="11">
        <f t="shared" si="4"/>
        <v>6.7636465690630994</v>
      </c>
      <c r="L36" s="26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0">
        <f>SUM(F10:F36)</f>
        <v>97.081696301299857</v>
      </c>
      <c r="G37" s="50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0">
        <f>SUM(K10:K36)</f>
        <v>100</v>
      </c>
      <c r="L37" s="51" t="e">
        <f>SUM(L10:L36)</f>
        <v>#DIV/0!</v>
      </c>
    </row>
    <row r="38" spans="1:12" x14ac:dyDescent="0.25"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2" x14ac:dyDescent="0.25">
      <c r="G39" s="42"/>
    </row>
    <row r="40" spans="1:12" x14ac:dyDescent="0.25">
      <c r="B40" s="43" t="s">
        <v>69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2"/>
      <c r="D43" s="32"/>
      <c r="E43" s="6"/>
      <c r="F43" s="6"/>
      <c r="G43" s="6"/>
      <c r="H43" s="32"/>
      <c r="I43" s="32"/>
    </row>
    <row r="44" spans="1:12" x14ac:dyDescent="0.25">
      <c r="C44" s="6"/>
      <c r="D44" s="49"/>
      <c r="E44" s="6"/>
      <c r="F44" s="32"/>
      <c r="G44" s="48"/>
      <c r="H44" s="6"/>
      <c r="I44" s="9"/>
    </row>
    <row r="45" spans="1:12" x14ac:dyDescent="0.25">
      <c r="C45" s="33"/>
      <c r="D45" s="33"/>
      <c r="E45" s="6"/>
      <c r="F45" s="6"/>
    </row>
    <row r="47" spans="1:12" x14ac:dyDescent="0.25">
      <c r="D47" s="45"/>
    </row>
    <row r="48" spans="1:12" x14ac:dyDescent="0.25">
      <c r="C48" s="45"/>
      <c r="D48" s="45"/>
    </row>
    <row r="54" spans="2:3" x14ac:dyDescent="0.25">
      <c r="B54" s="17"/>
      <c r="C54" s="17"/>
    </row>
    <row r="55" spans="2:3" x14ac:dyDescent="0.25">
      <c r="B55" s="17"/>
      <c r="C55" s="17"/>
    </row>
    <row r="56" spans="2:3" x14ac:dyDescent="0.25">
      <c r="B56" s="17"/>
      <c r="C56" s="17"/>
    </row>
    <row r="57" spans="2:3" x14ac:dyDescent="0.25">
      <c r="B57" s="17"/>
      <c r="C57" s="17"/>
    </row>
    <row r="58" spans="2:3" x14ac:dyDescent="0.25">
      <c r="B58" s="17"/>
      <c r="C58" s="17"/>
    </row>
    <row r="59" spans="2:3" x14ac:dyDescent="0.25">
      <c r="B59" s="17"/>
      <c r="C59" s="17"/>
    </row>
    <row r="60" spans="2:3" x14ac:dyDescent="0.25">
      <c r="B60" s="17"/>
      <c r="C60" s="17"/>
    </row>
    <row r="61" spans="2:3" x14ac:dyDescent="0.25">
      <c r="B61" s="17"/>
      <c r="C61" s="17"/>
    </row>
    <row r="62" spans="2:3" x14ac:dyDescent="0.25">
      <c r="B62" s="17"/>
      <c r="C62" s="17"/>
    </row>
    <row r="63" spans="2:3" x14ac:dyDescent="0.25">
      <c r="B63" s="17"/>
      <c r="C63" s="17"/>
    </row>
    <row r="64" spans="2:3" x14ac:dyDescent="0.25">
      <c r="B64" s="17"/>
      <c r="C64" s="17"/>
    </row>
    <row r="65" spans="2:3" x14ac:dyDescent="0.25">
      <c r="B65" s="17"/>
      <c r="C65" s="17"/>
    </row>
    <row r="66" spans="2:3" x14ac:dyDescent="0.25">
      <c r="B66" s="17"/>
      <c r="C66" s="17"/>
    </row>
    <row r="67" spans="2:3" x14ac:dyDescent="0.25">
      <c r="B67" s="6"/>
      <c r="C67" s="6"/>
    </row>
    <row r="68" spans="2:3" x14ac:dyDescent="0.25">
      <c r="B68" s="17"/>
      <c r="C68" s="17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2026-07-01T08:21:09Z</cp:lastPrinted>
  <dcterms:created xsi:type="dcterms:W3CDTF">2018-01-08T12:56:16Z</dcterms:created>
  <dcterms:modified xsi:type="dcterms:W3CDTF">2026-07-01T10:06:48Z</dcterms:modified>
</cp:coreProperties>
</file>