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 - 2026\Jezici\"/>
    </mc:Choice>
  </mc:AlternateContent>
  <xr:revisionPtr revIDLastSave="0" documentId="13_ncr:1_{8AFCE684-8749-43EF-BD61-34C5BDFDB414}" xr6:coauthVersionLast="47" xr6:coauthVersionMax="47" xr10:uidLastSave="{00000000-0000-0000-0000-000000000000}"/>
  <bookViews>
    <workbookView xWindow="-120" yWindow="-120" windowWidth="19440" windowHeight="14880" tabRatio="431" activeTab="2" xr2:uid="{00000000-000D-0000-FFFF-FFFF00000000}"/>
  </bookViews>
  <sheets>
    <sheet name="BiH" sheetId="23" r:id="rId1"/>
    <sheet name="FBiH" sheetId="24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23" l="1"/>
  <c r="I31" i="23"/>
  <c r="I32" i="23"/>
  <c r="I29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10" i="23"/>
  <c r="G30" i="23"/>
  <c r="G31" i="23"/>
  <c r="G32" i="23"/>
  <c r="G29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10" i="23"/>
  <c r="E30" i="23"/>
  <c r="E31" i="23"/>
  <c r="E32" i="23"/>
  <c r="E29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10" i="23"/>
  <c r="C30" i="23"/>
  <c r="C31" i="23"/>
  <c r="C32" i="23"/>
  <c r="C29" i="23"/>
  <c r="C33" i="23" s="1"/>
  <c r="C11" i="23"/>
  <c r="C28" i="23" s="1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10" i="23"/>
  <c r="I32" i="26"/>
  <c r="G32" i="26"/>
  <c r="E32" i="26"/>
  <c r="C32" i="26"/>
  <c r="I27" i="26"/>
  <c r="I33" i="26" s="1"/>
  <c r="G27" i="26"/>
  <c r="G33" i="26" s="1"/>
  <c r="E27" i="26"/>
  <c r="E33" i="26" s="1"/>
  <c r="C27" i="26"/>
  <c r="C33" i="26" s="1"/>
  <c r="I34" i="24"/>
  <c r="I29" i="24"/>
  <c r="E29" i="24"/>
  <c r="C34" i="23" l="1"/>
  <c r="H30" i="26"/>
  <c r="H26" i="26"/>
  <c r="H20" i="26"/>
  <c r="H14" i="26"/>
  <c r="H29" i="26"/>
  <c r="H25" i="26"/>
  <c r="H19" i="26"/>
  <c r="H13" i="26"/>
  <c r="H28" i="26"/>
  <c r="H18" i="26"/>
  <c r="H12" i="26"/>
  <c r="H22" i="26"/>
  <c r="H16" i="26"/>
  <c r="H31" i="26"/>
  <c r="H21" i="26"/>
  <c r="H9" i="26"/>
  <c r="H24" i="26"/>
  <c r="H23" i="26"/>
  <c r="H17" i="26"/>
  <c r="H11" i="26"/>
  <c r="H10" i="26"/>
  <c r="H15" i="26"/>
  <c r="J30" i="26"/>
  <c r="J26" i="26"/>
  <c r="J20" i="26"/>
  <c r="J14" i="26"/>
  <c r="J29" i="26"/>
  <c r="J25" i="26"/>
  <c r="J19" i="26"/>
  <c r="J13" i="26"/>
  <c r="J18" i="26"/>
  <c r="J12" i="26"/>
  <c r="J22" i="26"/>
  <c r="J10" i="26"/>
  <c r="J31" i="26"/>
  <c r="J21" i="26"/>
  <c r="J15" i="26"/>
  <c r="J28" i="26"/>
  <c r="J24" i="26"/>
  <c r="J23" i="26"/>
  <c r="J17" i="26"/>
  <c r="J11" i="26"/>
  <c r="J16" i="26"/>
  <c r="J9" i="26"/>
  <c r="H32" i="26"/>
  <c r="J32" i="26"/>
  <c r="H27" i="26"/>
  <c r="J27" i="26"/>
  <c r="G29" i="24"/>
  <c r="E34" i="24"/>
  <c r="C34" i="24" l="1"/>
  <c r="C29" i="24"/>
  <c r="E35" i="24" l="1"/>
  <c r="F11" i="24" s="1"/>
  <c r="C35" i="24"/>
  <c r="D23" i="24" s="1"/>
  <c r="E33" i="23"/>
  <c r="E28" i="23"/>
  <c r="G34" i="24"/>
  <c r="F12" i="24" l="1"/>
  <c r="D17" i="24"/>
  <c r="D30" i="24"/>
  <c r="F34" i="24"/>
  <c r="F17" i="24"/>
  <c r="F14" i="24"/>
  <c r="F31" i="24"/>
  <c r="F18" i="24"/>
  <c r="F33" i="24"/>
  <c r="F30" i="24"/>
  <c r="F24" i="24"/>
  <c r="F13" i="24"/>
  <c r="F20" i="24"/>
  <c r="F16" i="24"/>
  <c r="F19" i="24"/>
  <c r="F22" i="24"/>
  <c r="F26" i="24"/>
  <c r="F15" i="24"/>
  <c r="F23" i="24"/>
  <c r="F21" i="24"/>
  <c r="F25" i="24"/>
  <c r="F27" i="24"/>
  <c r="F28" i="24"/>
  <c r="F29" i="24"/>
  <c r="F32" i="24"/>
  <c r="D32" i="24"/>
  <c r="D14" i="24"/>
  <c r="D11" i="24"/>
  <c r="D27" i="24"/>
  <c r="D13" i="24"/>
  <c r="D21" i="24"/>
  <c r="D15" i="24"/>
  <c r="D33" i="24"/>
  <c r="D20" i="24"/>
  <c r="D28" i="24"/>
  <c r="D19" i="24"/>
  <c r="D29" i="24"/>
  <c r="D22" i="24"/>
  <c r="D24" i="24"/>
  <c r="D16" i="24"/>
  <c r="D34" i="24"/>
  <c r="D31" i="24"/>
  <c r="D12" i="24"/>
  <c r="D25" i="24"/>
  <c r="D18" i="24"/>
  <c r="D26" i="24"/>
  <c r="E34" i="23"/>
  <c r="G35" i="24"/>
  <c r="I33" i="23"/>
  <c r="I28" i="23" l="1"/>
  <c r="D35" i="24"/>
  <c r="F35" i="24"/>
  <c r="H23" i="24"/>
  <c r="G33" i="23"/>
  <c r="I35" i="24"/>
  <c r="J34" i="24" s="1"/>
  <c r="G28" i="23"/>
  <c r="G34" i="23" l="1"/>
  <c r="I34" i="23"/>
  <c r="J29" i="23" s="1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J28" i="23" l="1"/>
  <c r="J32" i="23"/>
  <c r="J11" i="23"/>
  <c r="J26" i="23"/>
  <c r="J10" i="23"/>
  <c r="H35" i="24"/>
  <c r="H32" i="23"/>
  <c r="H33" i="23"/>
  <c r="H31" i="23"/>
  <c r="H13" i="23"/>
  <c r="H11" i="23"/>
  <c r="H19" i="23"/>
  <c r="H15" i="23"/>
  <c r="H17" i="23"/>
  <c r="H25" i="23"/>
  <c r="H21" i="23"/>
  <c r="H23" i="23"/>
  <c r="H27" i="23"/>
  <c r="H30" i="23"/>
  <c r="H16" i="23"/>
  <c r="H22" i="23"/>
  <c r="H29" i="23"/>
  <c r="H26" i="23"/>
  <c r="H24" i="23"/>
  <c r="H10" i="23"/>
  <c r="H12" i="23"/>
  <c r="H18" i="23"/>
  <c r="H14" i="23"/>
  <c r="H20" i="23"/>
  <c r="H28" i="23"/>
  <c r="J30" i="23"/>
  <c r="J24" i="23"/>
  <c r="J21" i="23"/>
  <c r="J18" i="23"/>
  <c r="J12" i="23"/>
  <c r="J15" i="23"/>
  <c r="J27" i="23"/>
  <c r="J22" i="23"/>
  <c r="J20" i="23"/>
  <c r="J14" i="23"/>
  <c r="J33" i="23"/>
  <c r="J31" i="23"/>
  <c r="J25" i="23"/>
  <c r="J17" i="23"/>
  <c r="J23" i="23"/>
  <c r="J13" i="23"/>
  <c r="J19" i="23"/>
  <c r="J16" i="23"/>
  <c r="J34" i="23" l="1"/>
  <c r="H34" i="23"/>
  <c r="F28" i="23" l="1"/>
  <c r="F32" i="23" l="1"/>
  <c r="F33" i="23"/>
  <c r="F34" i="23" s="1"/>
  <c r="F30" i="23"/>
  <c r="F29" i="23"/>
  <c r="F13" i="23"/>
  <c r="F10" i="23"/>
  <c r="F21" i="23"/>
  <c r="D25" i="23"/>
  <c r="D10" i="23"/>
  <c r="D28" i="23"/>
  <c r="D19" i="23"/>
  <c r="F27" i="23"/>
  <c r="F25" i="23"/>
  <c r="F19" i="23"/>
  <c r="F15" i="23"/>
  <c r="F22" i="23"/>
  <c r="F20" i="23"/>
  <c r="F16" i="23"/>
  <c r="F14" i="23"/>
  <c r="F26" i="23"/>
  <c r="F23" i="23"/>
  <c r="F17" i="23"/>
  <c r="F11" i="23"/>
  <c r="F24" i="23"/>
  <c r="F18" i="23"/>
  <c r="F12" i="23"/>
  <c r="F31" i="23"/>
  <c r="D32" i="23"/>
  <c r="D30" i="23"/>
  <c r="D27" i="23"/>
  <c r="D23" i="23"/>
  <c r="D21" i="23"/>
  <c r="D17" i="23"/>
  <c r="D15" i="23"/>
  <c r="D11" i="23"/>
  <c r="D33" i="23"/>
  <c r="D31" i="23"/>
  <c r="D29" i="23"/>
  <c r="D26" i="23"/>
  <c r="D24" i="23"/>
  <c r="D22" i="23"/>
  <c r="D20" i="23"/>
  <c r="D18" i="23"/>
  <c r="D16" i="23"/>
  <c r="D14" i="23"/>
  <c r="D12" i="23"/>
  <c r="D13" i="23"/>
  <c r="D34" i="23" l="1"/>
</calcChain>
</file>

<file path=xl/sharedStrings.xml><?xml version="1.0" encoding="utf-8"?>
<sst xmlns="http://schemas.openxmlformats.org/spreadsheetml/2006/main" count="212" uniqueCount="66">
  <si>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</si>
  <si>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</si>
  <si>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</si>
  <si>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</si>
  <si>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</si>
  <si>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</si>
  <si>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</si>
  <si>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</si>
  <si>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</si>
  <si>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</si>
  <si>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</si>
  <si>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</si>
  <si>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</si>
  <si>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</si>
  <si>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</si>
  <si>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</si>
  <si>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</si>
  <si>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</si>
  <si>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</si>
  <si>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</si>
  <si>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</si>
  <si>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</si>
  <si>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</si>
  <si>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</si>
  <si>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</si>
  <si>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</si>
  <si>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</si>
  <si>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</si>
  <si>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</si>
  <si>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</si>
  <si>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</si>
  <si>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</si>
  <si>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</si>
  <si>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</si>
  <si>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</si>
  <si>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</si>
  <si>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</si>
  <si>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</si>
  <si>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</si>
  <si>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</si>
  <si>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</si>
  <si>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</si>
  <si>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</si>
  <si>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</si>
  <si>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</si>
  <si>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</si>
  <si>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</si>
  <si>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</si>
  <si>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</si>
  <si>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</si>
  <si>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</si>
  <si>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</si>
  <si>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</si>
  <si>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</si>
  <si>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</si>
  <si>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</si>
  <si>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</si>
  <si>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</si>
  <si>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</si>
  <si>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</si>
  <si>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*Podaci su dati na osnovu nerevidiranih izvještaja društava za sjedištem u Federaciji Bosne i Hercegovine i Republici Srpskoj.</t>
  </si>
  <si>
    <t>BROJ I VRIJEDNOST ISPLAĆENIH ŠTETA PO VRSTAMA OSIGURANJA U BOSNI I HERCEGOVINI*</t>
  </si>
  <si>
    <t>**Triglav osiguranje a.d. je u 2026. godini promijenilo vrstu poslovanja</t>
  </si>
  <si>
    <t>NEŽIVOTNA I ŽIVOTNA OSIGURANJA**</t>
  </si>
  <si>
    <t>I-V-2025</t>
  </si>
  <si>
    <t>I-V-2026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</si>
</sst>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#,##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79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3" fontId="0" fillId="0" borderId="27" xfId="0" applyNumberFormat="1" applyBorder="1"/>
    <xf numFmtId="0" fontId="14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right" vertical="center"/>
    </xf>
    <xf numFmtId="2" fontId="15" fillId="0" borderId="2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 applyAlignment="1">
      <alignment horizontal="right" vertical="center"/>
    </xf>
    <xf numFmtId="2" fontId="15" fillId="2" borderId="3" xfId="0" applyNumberFormat="1" applyFont="1" applyFill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/>
    <xf numFmtId="3" fontId="15" fillId="2" borderId="0" xfId="0" applyNumberFormat="1" applyFont="1" applyFill="1"/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showRuler="0" view="pageLayout" zoomScaleNormal="70" workbookViewId="0">
      <selection activeCell="I29" sqref="I29:I32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19"/>
    </row>
    <row r="5" spans="1:10" x14ac:dyDescent="0.25">
      <c r="A5" s="33" t="s">
        <v>61</v>
      </c>
      <c r="C5" s="13"/>
      <c r="D5" s="2"/>
      <c r="E5" s="2"/>
      <c r="F5" s="2"/>
      <c r="G5" s="13"/>
      <c r="H5" s="2"/>
      <c r="I5" s="2"/>
      <c r="J5" s="2"/>
    </row>
    <row r="6" spans="1:10" ht="15.75" thickBot="1" x14ac:dyDescent="0.3">
      <c r="C6" s="3"/>
      <c r="D6" s="3"/>
      <c r="E6" s="3"/>
      <c r="F6" s="3"/>
      <c r="G6" s="3"/>
      <c r="H6" s="3"/>
      <c r="I6" s="3"/>
      <c r="J6" s="3"/>
    </row>
    <row r="7" spans="1:10" ht="18" customHeight="1" x14ac:dyDescent="0.25">
      <c r="A7" s="12"/>
      <c r="B7" s="73" t="s">
        <v>26</v>
      </c>
      <c r="C7" s="73"/>
      <c r="D7" s="73"/>
      <c r="E7" s="73"/>
      <c r="F7" s="73"/>
      <c r="G7" s="73"/>
      <c r="H7" s="73"/>
      <c r="I7" s="73"/>
      <c r="J7" s="76"/>
    </row>
    <row r="8" spans="1:10" ht="38.25" customHeight="1" x14ac:dyDescent="0.25">
      <c r="A8" s="9" t="s">
        <v>52</v>
      </c>
      <c r="B8" s="74"/>
      <c r="C8" s="34" t="s">
        <v>54</v>
      </c>
      <c r="D8" s="34" t="s">
        <v>53</v>
      </c>
      <c r="E8" s="34" t="s">
        <v>55</v>
      </c>
      <c r="F8" s="34" t="s">
        <v>53</v>
      </c>
      <c r="G8" s="34" t="s">
        <v>54</v>
      </c>
      <c r="H8" s="34" t="s">
        <v>53</v>
      </c>
      <c r="I8" s="34" t="s">
        <v>55</v>
      </c>
      <c r="J8" s="48" t="s">
        <v>53</v>
      </c>
    </row>
    <row r="9" spans="1:10" ht="31.5" customHeight="1" thickBot="1" x14ac:dyDescent="0.3">
      <c r="A9" s="8"/>
      <c r="B9" s="75"/>
      <c r="C9" s="10" t="s">
        <v>64</v>
      </c>
      <c r="D9" s="10" t="s">
        <v>25</v>
      </c>
      <c r="E9" s="10" t="s">
        <v>64</v>
      </c>
      <c r="F9" s="10" t="s">
        <v>25</v>
      </c>
      <c r="G9" s="10" t="s">
        <v>65</v>
      </c>
      <c r="H9" s="10" t="s">
        <v>25</v>
      </c>
      <c r="I9" s="10" t="s">
        <v>65</v>
      </c>
      <c r="J9" s="47" t="s">
        <v>25</v>
      </c>
    </row>
    <row r="10" spans="1:10" x14ac:dyDescent="0.25">
      <c r="A10" s="27" t="s">
        <v>0</v>
      </c>
      <c r="B10" s="11" t="s">
        <v>27</v>
      </c>
      <c r="C10" s="23">
        <f>FBiH!C11+RS!C9</f>
        <v>7266</v>
      </c>
      <c r="D10" s="45">
        <f t="shared" ref="D10:D33" si="0">C10/C$34*100</f>
        <v>8.9649471307480653</v>
      </c>
      <c r="E10" s="23">
        <f>FBiH!E11+RS!E9</f>
        <v>10109573</v>
      </c>
      <c r="F10" s="42">
        <f t="shared" ref="F10:F33" si="1">E10/E$34*100</f>
        <v>5.0676048036466321</v>
      </c>
      <c r="G10" s="23">
        <f>FBiH!G11+RS!G9</f>
        <v>6988</v>
      </c>
      <c r="H10" s="52">
        <f t="shared" ref="H10:H33" si="2">G10/G$34*100</f>
        <v>7.6368246196887561</v>
      </c>
      <c r="I10" s="23">
        <f>FBiH!I11+RS!I9</f>
        <v>10139285</v>
      </c>
      <c r="J10" s="42">
        <f>I10/I$34*100</f>
        <v>4.6552446760240498</v>
      </c>
    </row>
    <row r="11" spans="1:10" x14ac:dyDescent="0.25">
      <c r="A11" s="28" t="s">
        <v>1</v>
      </c>
      <c r="B11" s="11" t="s">
        <v>28</v>
      </c>
      <c r="C11" s="23">
        <f>FBiH!C12+RS!C10</f>
        <v>18149</v>
      </c>
      <c r="D11" s="45">
        <f t="shared" si="0"/>
        <v>22.392626682624091</v>
      </c>
      <c r="E11" s="23">
        <f>FBiH!E12+RS!E10</f>
        <v>4404997</v>
      </c>
      <c r="F11" s="42">
        <f t="shared" si="1"/>
        <v>2.208083759546422</v>
      </c>
      <c r="G11" s="23">
        <f>FBiH!G12+RS!G10</f>
        <v>24516</v>
      </c>
      <c r="H11" s="42">
        <f t="shared" si="2"/>
        <v>26.792271376114705</v>
      </c>
      <c r="I11" s="23">
        <f>FBiH!I12+RS!I10</f>
        <v>5264039</v>
      </c>
      <c r="J11" s="42">
        <f>I11/I$34*100</f>
        <v>2.416875502477045</v>
      </c>
    </row>
    <row r="12" spans="1:10" x14ac:dyDescent="0.25">
      <c r="A12" s="28" t="s">
        <v>2</v>
      </c>
      <c r="B12" s="11" t="s">
        <v>29</v>
      </c>
      <c r="C12" s="23">
        <f>FBiH!C13+RS!C11</f>
        <v>12843</v>
      </c>
      <c r="D12" s="45">
        <f t="shared" si="0"/>
        <v>15.845969722020012</v>
      </c>
      <c r="E12" s="23">
        <f>FBiH!E13+RS!E11</f>
        <v>33094386</v>
      </c>
      <c r="F12" s="42">
        <f t="shared" si="1"/>
        <v>16.589154603002111</v>
      </c>
      <c r="G12" s="23">
        <f>FBiH!G13+RS!G11</f>
        <v>14206</v>
      </c>
      <c r="H12" s="42">
        <f t="shared" si="2"/>
        <v>15.525004371393599</v>
      </c>
      <c r="I12" s="23">
        <f>FBiH!I13+RS!I11</f>
        <v>38898485</v>
      </c>
      <c r="J12" s="42">
        <f t="shared" ref="J12:J33" si="3">I12/I$34*100</f>
        <v>17.859441292127737</v>
      </c>
    </row>
    <row r="13" spans="1:10" x14ac:dyDescent="0.25">
      <c r="A13" s="28" t="s">
        <v>3</v>
      </c>
      <c r="B13" s="11" t="s">
        <v>30</v>
      </c>
      <c r="C13" s="23">
        <f>FBiH!C14+RS!C12</f>
        <v>0</v>
      </c>
      <c r="D13" s="45">
        <f t="shared" si="0"/>
        <v>0</v>
      </c>
      <c r="E13" s="23">
        <f>FBiH!E14+RS!E12</f>
        <v>0</v>
      </c>
      <c r="F13" s="42">
        <f t="shared" si="1"/>
        <v>0</v>
      </c>
      <c r="G13" s="23">
        <f>FBiH!G14+RS!G12</f>
        <v>0</v>
      </c>
      <c r="H13" s="42">
        <f t="shared" si="2"/>
        <v>0</v>
      </c>
      <c r="I13" s="23">
        <f>FBiH!I14+RS!I12</f>
        <v>0</v>
      </c>
      <c r="J13" s="42">
        <f t="shared" si="3"/>
        <v>0</v>
      </c>
    </row>
    <row r="14" spans="1:10" x14ac:dyDescent="0.25">
      <c r="A14" s="28" t="s">
        <v>4</v>
      </c>
      <c r="B14" s="11" t="s">
        <v>31</v>
      </c>
      <c r="C14" s="23">
        <f>FBiH!C15+RS!C13</f>
        <v>1</v>
      </c>
      <c r="D14" s="45">
        <f t="shared" si="0"/>
        <v>1.2338215153795851E-3</v>
      </c>
      <c r="E14" s="23">
        <f>FBiH!E15+RS!E13</f>
        <v>6845</v>
      </c>
      <c r="F14" s="42">
        <f t="shared" si="1"/>
        <v>3.4311790301095012E-3</v>
      </c>
      <c r="G14" s="23">
        <f>FBiH!G15+RS!G13</f>
        <v>0</v>
      </c>
      <c r="H14" s="42">
        <f t="shared" si="2"/>
        <v>0</v>
      </c>
      <c r="I14" s="23">
        <f>FBiH!I15+RS!I13</f>
        <v>0</v>
      </c>
      <c r="J14" s="42">
        <f t="shared" si="3"/>
        <v>0</v>
      </c>
    </row>
    <row r="15" spans="1:10" x14ac:dyDescent="0.25">
      <c r="A15" s="28" t="s">
        <v>5</v>
      </c>
      <c r="B15" s="11" t="s">
        <v>32</v>
      </c>
      <c r="C15" s="23">
        <f>FBiH!C16+RS!C14</f>
        <v>0</v>
      </c>
      <c r="D15" s="45">
        <f t="shared" si="0"/>
        <v>0</v>
      </c>
      <c r="E15" s="23">
        <f>FBiH!E16+RS!E14</f>
        <v>0</v>
      </c>
      <c r="F15" s="42">
        <f t="shared" si="1"/>
        <v>0</v>
      </c>
      <c r="G15" s="23">
        <f>FBiH!G16+RS!G14</f>
        <v>0</v>
      </c>
      <c r="H15" s="42">
        <f t="shared" si="2"/>
        <v>0</v>
      </c>
      <c r="I15" s="23">
        <f>FBiH!I16+RS!I14</f>
        <v>0</v>
      </c>
      <c r="J15" s="42">
        <f t="shared" si="3"/>
        <v>0</v>
      </c>
    </row>
    <row r="16" spans="1:10" x14ac:dyDescent="0.25">
      <c r="A16" s="28" t="s">
        <v>6</v>
      </c>
      <c r="B16" s="11" t="s">
        <v>33</v>
      </c>
      <c r="C16" s="23">
        <f>FBiH!C17+RS!C15</f>
        <v>112</v>
      </c>
      <c r="D16" s="45">
        <f t="shared" si="0"/>
        <v>0.13818800972251352</v>
      </c>
      <c r="E16" s="23">
        <f>FBiH!E17+RS!E15</f>
        <v>280619</v>
      </c>
      <c r="F16" s="42">
        <f t="shared" si="1"/>
        <v>0.14066530726812243</v>
      </c>
      <c r="G16" s="23">
        <f>FBiH!G17+RS!G15</f>
        <v>98</v>
      </c>
      <c r="H16" s="42">
        <f t="shared" si="2"/>
        <v>0.10709914320685433</v>
      </c>
      <c r="I16" s="23">
        <f>FBiH!I17+RS!I15</f>
        <v>144743</v>
      </c>
      <c r="J16" s="42">
        <f t="shared" si="3"/>
        <v>6.645577870054438E-2</v>
      </c>
    </row>
    <row r="17" spans="1:10" x14ac:dyDescent="0.25">
      <c r="A17" s="28" t="s">
        <v>7</v>
      </c>
      <c r="B17" s="11" t="s">
        <v>34</v>
      </c>
      <c r="C17" s="23">
        <f>FBiH!C18+RS!C16</f>
        <v>1073</v>
      </c>
      <c r="D17" s="45">
        <f t="shared" si="0"/>
        <v>1.3238904860022949</v>
      </c>
      <c r="E17" s="23">
        <f>FBiH!E18+RS!E16</f>
        <v>8102224</v>
      </c>
      <c r="F17" s="42">
        <f t="shared" si="1"/>
        <v>4.0613851111833341</v>
      </c>
      <c r="G17" s="23">
        <f>FBiH!G18+RS!G16</f>
        <v>924</v>
      </c>
      <c r="H17" s="42">
        <f t="shared" si="2"/>
        <v>1.0097919216646267</v>
      </c>
      <c r="I17" s="23">
        <f>FBiH!I18+RS!I16</f>
        <v>4454553</v>
      </c>
      <c r="J17" s="42">
        <f t="shared" si="3"/>
        <v>2.045216614121899</v>
      </c>
    </row>
    <row r="18" spans="1:10" x14ac:dyDescent="0.25">
      <c r="A18" s="28" t="s">
        <v>8</v>
      </c>
      <c r="B18" s="11" t="s">
        <v>35</v>
      </c>
      <c r="C18" s="23">
        <f>FBiH!C19+RS!C17</f>
        <v>1389</v>
      </c>
      <c r="D18" s="45">
        <f t="shared" si="0"/>
        <v>1.7137780848622437</v>
      </c>
      <c r="E18" s="23">
        <f>FBiH!E19+RS!E17</f>
        <v>4570858</v>
      </c>
      <c r="F18" s="42">
        <f t="shared" si="1"/>
        <v>2.2912245608777577</v>
      </c>
      <c r="G18" s="23">
        <f>FBiH!G19+RS!G17</f>
        <v>1208</v>
      </c>
      <c r="H18" s="42">
        <f t="shared" si="2"/>
        <v>1.3201608672844902</v>
      </c>
      <c r="I18" s="23">
        <f>FBiH!I19+RS!I17</f>
        <v>3665583</v>
      </c>
      <c r="J18" s="42">
        <f t="shared" si="3"/>
        <v>1.6829772262318563</v>
      </c>
    </row>
    <row r="19" spans="1:10" s="17" customFormat="1" x14ac:dyDescent="0.25">
      <c r="A19" s="28" t="s">
        <v>9</v>
      </c>
      <c r="B19" s="11" t="s">
        <v>36</v>
      </c>
      <c r="C19" s="23">
        <f>FBiH!C20+RS!C18</f>
        <v>27551</v>
      </c>
      <c r="D19" s="45">
        <f t="shared" si="0"/>
        <v>33.993016570222949</v>
      </c>
      <c r="E19" s="23">
        <f>FBiH!E20+RS!E18</f>
        <v>82542900</v>
      </c>
      <c r="F19" s="42">
        <f t="shared" si="1"/>
        <v>41.376109213210448</v>
      </c>
      <c r="G19" s="23">
        <f>FBiH!G20+RS!G18</f>
        <v>29569</v>
      </c>
      <c r="H19" s="42">
        <f t="shared" si="2"/>
        <v>32.314434341668125</v>
      </c>
      <c r="I19" s="23">
        <f>FBiH!I20+RS!I18</f>
        <v>96870254</v>
      </c>
      <c r="J19" s="42">
        <f t="shared" si="3"/>
        <v>44.475989598733776</v>
      </c>
    </row>
    <row r="20" spans="1:10" s="17" customFormat="1" x14ac:dyDescent="0.25">
      <c r="A20" s="28" t="s">
        <v>10</v>
      </c>
      <c r="B20" s="11" t="s">
        <v>37</v>
      </c>
      <c r="C20" s="23">
        <f>FBiH!C21+RS!C19</f>
        <v>0</v>
      </c>
      <c r="D20" s="45">
        <f t="shared" si="0"/>
        <v>0</v>
      </c>
      <c r="E20" s="23">
        <f>FBiH!E21+RS!E19</f>
        <v>0</v>
      </c>
      <c r="F20" s="42">
        <f t="shared" si="1"/>
        <v>0</v>
      </c>
      <c r="G20" s="23">
        <f>FBiH!G21+RS!G19</f>
        <v>0</v>
      </c>
      <c r="H20" s="42">
        <f t="shared" si="2"/>
        <v>0</v>
      </c>
      <c r="I20" s="23">
        <f>FBiH!I21+RS!I19</f>
        <v>0</v>
      </c>
      <c r="J20" s="42">
        <f t="shared" si="3"/>
        <v>0</v>
      </c>
    </row>
    <row r="21" spans="1:10" x14ac:dyDescent="0.25">
      <c r="A21" s="28" t="s">
        <v>11</v>
      </c>
      <c r="B21" s="11" t="s">
        <v>38</v>
      </c>
      <c r="C21" s="23">
        <f>FBiH!C22+RS!C20</f>
        <v>0</v>
      </c>
      <c r="D21" s="45">
        <f t="shared" si="0"/>
        <v>0</v>
      </c>
      <c r="E21" s="23">
        <f>FBiH!E22+RS!E20</f>
        <v>386</v>
      </c>
      <c r="F21" s="42">
        <f t="shared" si="1"/>
        <v>1.9348942375781844E-4</v>
      </c>
      <c r="G21" s="23">
        <f>FBiH!G22+RS!G20</f>
        <v>0</v>
      </c>
      <c r="H21" s="42">
        <f t="shared" si="2"/>
        <v>0</v>
      </c>
      <c r="I21" s="23">
        <f>FBiH!I22+RS!I20</f>
        <v>0</v>
      </c>
      <c r="J21" s="42">
        <f t="shared" si="3"/>
        <v>0</v>
      </c>
    </row>
    <row r="22" spans="1:10" x14ac:dyDescent="0.25">
      <c r="A22" s="28" t="s">
        <v>12</v>
      </c>
      <c r="B22" s="11" t="s">
        <v>39</v>
      </c>
      <c r="C22" s="23">
        <f>FBiH!C23+RS!C21</f>
        <v>466</v>
      </c>
      <c r="D22" s="45">
        <f t="shared" si="0"/>
        <v>0.57496082616688671</v>
      </c>
      <c r="E22" s="23">
        <f>FBiH!E23+RS!E21</f>
        <v>1099282</v>
      </c>
      <c r="F22" s="42">
        <f t="shared" si="1"/>
        <v>0.55103482053715591</v>
      </c>
      <c r="G22" s="23">
        <f>FBiH!G23+RS!G21</f>
        <v>443</v>
      </c>
      <c r="H22" s="42">
        <f t="shared" si="2"/>
        <v>0.48413184123098441</v>
      </c>
      <c r="I22" s="23">
        <f>FBiH!I23+RS!I21</f>
        <v>671415</v>
      </c>
      <c r="J22" s="42">
        <f t="shared" si="3"/>
        <v>0.30826642156253498</v>
      </c>
    </row>
    <row r="23" spans="1:10" x14ac:dyDescent="0.25">
      <c r="A23" s="28" t="s">
        <v>13</v>
      </c>
      <c r="B23" s="11" t="s">
        <v>40</v>
      </c>
      <c r="C23" s="23">
        <f>FBiH!C24+RS!C22</f>
        <v>350</v>
      </c>
      <c r="D23" s="45">
        <f t="shared" si="0"/>
        <v>0.43183753038285483</v>
      </c>
      <c r="E23" s="23">
        <f>FBiH!E24+RS!E22</f>
        <v>1036002</v>
      </c>
      <c r="F23" s="42">
        <f t="shared" si="1"/>
        <v>0.51931458547136644</v>
      </c>
      <c r="G23" s="23">
        <f>FBiH!G24+RS!G22</f>
        <v>225</v>
      </c>
      <c r="H23" s="42">
        <f t="shared" si="2"/>
        <v>0.24589089001573702</v>
      </c>
      <c r="I23" s="23">
        <f>FBiH!I24+RS!I22</f>
        <v>1104610</v>
      </c>
      <c r="J23" s="42">
        <f t="shared" si="3"/>
        <v>0.50715901777915562</v>
      </c>
    </row>
    <row r="24" spans="1:10" x14ac:dyDescent="0.25">
      <c r="A24" s="28" t="s">
        <v>14</v>
      </c>
      <c r="B24" s="11" t="s">
        <v>41</v>
      </c>
      <c r="C24" s="23">
        <f>FBiH!C25+RS!C23</f>
        <v>55</v>
      </c>
      <c r="D24" s="45">
        <f t="shared" si="0"/>
        <v>6.7860183345877192E-2</v>
      </c>
      <c r="E24" s="23">
        <f>FBiH!E25+RS!E23</f>
        <v>94516</v>
      </c>
      <c r="F24" s="42">
        <f t="shared" si="1"/>
        <v>4.7377840352056909E-2</v>
      </c>
      <c r="G24" s="23">
        <f>FBiH!G25+RS!G23</f>
        <v>68</v>
      </c>
      <c r="H24" s="42">
        <f t="shared" si="2"/>
        <v>7.4313691204756074E-2</v>
      </c>
      <c r="I24" s="23">
        <f>FBiH!I25+RS!I23</f>
        <v>94077</v>
      </c>
      <c r="J24" s="42">
        <f t="shared" si="3"/>
        <v>4.319352433493235E-2</v>
      </c>
    </row>
    <row r="25" spans="1:10" x14ac:dyDescent="0.25">
      <c r="A25" s="28" t="s">
        <v>15</v>
      </c>
      <c r="B25" s="11" t="s">
        <v>42</v>
      </c>
      <c r="C25" s="23">
        <f>FBiH!C26+RS!C24</f>
        <v>3258</v>
      </c>
      <c r="D25" s="45">
        <f t="shared" si="0"/>
        <v>4.0197904971066887</v>
      </c>
      <c r="E25" s="23">
        <f>FBiH!E26+RS!E24</f>
        <v>642679</v>
      </c>
      <c r="F25" s="42">
        <f t="shared" si="1"/>
        <v>0.32215437660945856</v>
      </c>
      <c r="G25" s="23">
        <f>FBiH!G26+RS!G24</f>
        <v>4361</v>
      </c>
      <c r="H25" s="42">
        <f t="shared" si="2"/>
        <v>4.7659118727050185</v>
      </c>
      <c r="I25" s="23">
        <f>FBiH!I26+RS!I24</f>
        <v>957868</v>
      </c>
      <c r="J25" s="42">
        <f t="shared" si="3"/>
        <v>0.43978543924288588</v>
      </c>
    </row>
    <row r="26" spans="1:10" x14ac:dyDescent="0.25">
      <c r="A26" s="28" t="s">
        <v>16</v>
      </c>
      <c r="B26" s="11" t="s">
        <v>43</v>
      </c>
      <c r="C26" s="23">
        <f>FBiH!C27+RS!C25</f>
        <v>0</v>
      </c>
      <c r="D26" s="45">
        <f t="shared" si="0"/>
        <v>0</v>
      </c>
      <c r="E26" s="23">
        <f>FBiH!E27+RS!E25</f>
        <v>0</v>
      </c>
      <c r="F26" s="42">
        <f t="shared" si="1"/>
        <v>0</v>
      </c>
      <c r="G26" s="23">
        <f>FBiH!G27+RS!G25</f>
        <v>1</v>
      </c>
      <c r="H26" s="42">
        <f t="shared" si="2"/>
        <v>1.0928484000699422E-3</v>
      </c>
      <c r="I26" s="23">
        <f>FBiH!I27+RS!I25</f>
        <v>1150</v>
      </c>
      <c r="J26" s="42">
        <f>I26/I$34*100</f>
        <v>5.2799890499454914E-4</v>
      </c>
    </row>
    <row r="27" spans="1:10" x14ac:dyDescent="0.25">
      <c r="A27" s="28" t="s">
        <v>17</v>
      </c>
      <c r="B27" s="11" t="s">
        <v>44</v>
      </c>
      <c r="C27" s="23">
        <f>FBiH!C28+RS!C26</f>
        <v>443</v>
      </c>
      <c r="D27" s="45">
        <f t="shared" si="0"/>
        <v>0.54658293131315627</v>
      </c>
      <c r="E27" s="23">
        <f>FBiH!E28+RS!E26</f>
        <v>190235</v>
      </c>
      <c r="F27" s="42">
        <f t="shared" si="1"/>
        <v>9.5358706032561122E-2</v>
      </c>
      <c r="G27" s="23">
        <f>FBiH!G28+RS!G26</f>
        <v>496</v>
      </c>
      <c r="H27" s="42">
        <f t="shared" si="2"/>
        <v>0.54205280643469145</v>
      </c>
      <c r="I27" s="23">
        <f>FBiH!I28+RS!I26</f>
        <v>293822</v>
      </c>
      <c r="J27" s="42">
        <f t="shared" si="3"/>
        <v>0.13490234283765951</v>
      </c>
    </row>
    <row r="28" spans="1:10" x14ac:dyDescent="0.25">
      <c r="A28" s="29" t="s">
        <v>23</v>
      </c>
      <c r="B28" s="6" t="s">
        <v>45</v>
      </c>
      <c r="C28" s="24">
        <f>SUM(C10:C27)</f>
        <v>72956</v>
      </c>
      <c r="D28" s="46">
        <f t="shared" si="0"/>
        <v>90.014682476033016</v>
      </c>
      <c r="E28" s="24">
        <f>SUM(E10:E27)</f>
        <v>146175502</v>
      </c>
      <c r="F28" s="43">
        <f t="shared" si="1"/>
        <v>73.273092356191299</v>
      </c>
      <c r="G28" s="24">
        <f>SUM(G10:G27)</f>
        <v>83103</v>
      </c>
      <c r="H28" s="43">
        <f t="shared" si="2"/>
        <v>90.818980591012405</v>
      </c>
      <c r="I28" s="24">
        <f>SUM(I10:I27)-4</f>
        <v>162559880</v>
      </c>
      <c r="J28" s="43">
        <f t="shared" si="3"/>
        <v>74.636033596561148</v>
      </c>
    </row>
    <row r="29" spans="1:10" x14ac:dyDescent="0.25">
      <c r="A29" s="30" t="s">
        <v>22</v>
      </c>
      <c r="B29" s="4" t="s">
        <v>46</v>
      </c>
      <c r="C29" s="23">
        <f>FBiH!C30+RS!C28</f>
        <v>6829</v>
      </c>
      <c r="D29" s="45">
        <f t="shared" si="0"/>
        <v>8.4257671285271876</v>
      </c>
      <c r="E29" s="23">
        <f>FBiH!E30+RS!E28</f>
        <v>51119706</v>
      </c>
      <c r="F29" s="42">
        <f t="shared" si="1"/>
        <v>25.624669576707497</v>
      </c>
      <c r="G29" s="23">
        <f>FBiH!G30+RS!G28</f>
        <v>6852</v>
      </c>
      <c r="H29" s="42">
        <f t="shared" si="2"/>
        <v>7.4881972372792438</v>
      </c>
      <c r="I29" s="23">
        <f>FBiH!I30+RS!I28</f>
        <v>52736018</v>
      </c>
      <c r="J29" s="42">
        <f>I29/I$34*100</f>
        <v>24.212660658932901</v>
      </c>
    </row>
    <row r="30" spans="1:10" x14ac:dyDescent="0.25">
      <c r="A30" s="30" t="s">
        <v>20</v>
      </c>
      <c r="B30" s="5" t="s">
        <v>47</v>
      </c>
      <c r="C30" s="23">
        <f>FBiH!C31+RS!C29</f>
        <v>27</v>
      </c>
      <c r="D30" s="45">
        <f t="shared" si="0"/>
        <v>3.3313180915248798E-2</v>
      </c>
      <c r="E30" s="23">
        <f>FBiH!E31+RS!E29</f>
        <v>192628</v>
      </c>
      <c r="F30" s="42">
        <f t="shared" si="1"/>
        <v>9.6558240206272156E-2</v>
      </c>
      <c r="G30" s="23">
        <f>FBiH!G31+RS!G29</f>
        <v>39</v>
      </c>
      <c r="H30" s="42">
        <f t="shared" si="2"/>
        <v>4.2621087602727752E-2</v>
      </c>
      <c r="I30" s="23">
        <f>FBiH!I31+RS!I29</f>
        <v>151890</v>
      </c>
      <c r="J30" s="42">
        <f t="shared" si="3"/>
        <v>6.9737177112714849E-2</v>
      </c>
    </row>
    <row r="31" spans="1:10" x14ac:dyDescent="0.25">
      <c r="A31" s="30" t="s">
        <v>21</v>
      </c>
      <c r="B31" s="14" t="s">
        <v>48</v>
      </c>
      <c r="C31" s="23">
        <f>FBiH!C32+RS!C30</f>
        <v>1237</v>
      </c>
      <c r="D31" s="45">
        <f t="shared" si="0"/>
        <v>1.5262372145245469</v>
      </c>
      <c r="E31" s="23">
        <f>FBiH!E32+RS!E30</f>
        <v>2006272</v>
      </c>
      <c r="F31" s="42">
        <f t="shared" si="1"/>
        <v>1.0056798268949376</v>
      </c>
      <c r="G31" s="23">
        <f>FBiH!G32+RS!G30</f>
        <v>1510</v>
      </c>
      <c r="H31" s="42">
        <f t="shared" si="2"/>
        <v>1.6502010841056129</v>
      </c>
      <c r="I31" s="23">
        <f>FBiH!I32+RS!I30</f>
        <v>2355695</v>
      </c>
      <c r="J31" s="42">
        <f t="shared" si="3"/>
        <v>1.0815690265227256</v>
      </c>
    </row>
    <row r="32" spans="1:10" ht="15.75" customHeight="1" x14ac:dyDescent="0.25">
      <c r="A32" s="31" t="s">
        <v>19</v>
      </c>
      <c r="B32" s="14" t="s">
        <v>49</v>
      </c>
      <c r="C32" s="23">
        <f>FBiH!C33+RS!C31</f>
        <v>0</v>
      </c>
      <c r="D32" s="45">
        <f t="shared" si="0"/>
        <v>0</v>
      </c>
      <c r="E32" s="23">
        <f>FBiH!E33+RS!E31</f>
        <v>0</v>
      </c>
      <c r="F32" s="42">
        <f t="shared" si="1"/>
        <v>0</v>
      </c>
      <c r="G32" s="23">
        <f>FBiH!G33+RS!G31</f>
        <v>0</v>
      </c>
      <c r="H32" s="42">
        <f t="shared" si="2"/>
        <v>0</v>
      </c>
      <c r="I32" s="23">
        <f>FBiH!I33+RS!I31</f>
        <v>0</v>
      </c>
      <c r="J32" s="42">
        <f>I32/I$34*100</f>
        <v>0</v>
      </c>
    </row>
    <row r="33" spans="1:10" x14ac:dyDescent="0.25">
      <c r="A33" s="32" t="s">
        <v>18</v>
      </c>
      <c r="B33" s="7" t="s">
        <v>50</v>
      </c>
      <c r="C33" s="25">
        <f>SUM(C29:C32)</f>
        <v>8093</v>
      </c>
      <c r="D33" s="1">
        <f t="shared" si="0"/>
        <v>9.985317523966982</v>
      </c>
      <c r="E33" s="26">
        <f>SUM(E29:E32)</f>
        <v>53318606</v>
      </c>
      <c r="F33" s="41">
        <f t="shared" si="1"/>
        <v>26.726907643808705</v>
      </c>
      <c r="G33" s="25">
        <f>SUM(G29:G32)</f>
        <v>8401</v>
      </c>
      <c r="H33" s="41">
        <f t="shared" si="2"/>
        <v>9.1810194089875861</v>
      </c>
      <c r="I33" s="26">
        <f>SUM(I29:I32)-1</f>
        <v>55243602</v>
      </c>
      <c r="J33" s="41">
        <f t="shared" si="3"/>
        <v>25.363966403438859</v>
      </c>
    </row>
    <row r="34" spans="1:10" x14ac:dyDescent="0.25">
      <c r="A34" s="15" t="s">
        <v>24</v>
      </c>
      <c r="B34" s="16" t="s">
        <v>63</v>
      </c>
      <c r="C34" s="49">
        <f>C28+C33</f>
        <v>81049</v>
      </c>
      <c r="D34" s="50">
        <f>D28+D33</f>
        <v>100</v>
      </c>
      <c r="E34" s="49">
        <f>E28+E33</f>
        <v>199494108</v>
      </c>
      <c r="F34" s="39">
        <f>(F28+F33)</f>
        <v>100</v>
      </c>
      <c r="G34" s="49">
        <f>G28+G33</f>
        <v>91504</v>
      </c>
      <c r="H34" s="51">
        <f>H28+H33</f>
        <v>99.999999999999986</v>
      </c>
      <c r="I34" s="49">
        <f>I28+I33</f>
        <v>217803482</v>
      </c>
      <c r="J34" s="39">
        <f>(J28+J33)</f>
        <v>100</v>
      </c>
    </row>
    <row r="36" spans="1:10" s="70" customFormat="1" ht="12" x14ac:dyDescent="0.25">
      <c r="A36" s="70" t="s">
        <v>60</v>
      </c>
    </row>
    <row r="37" spans="1:10" s="70" customFormat="1" ht="12" x14ac:dyDescent="0.25">
      <c r="A37" s="70" t="s">
        <v>62</v>
      </c>
      <c r="C37" s="71"/>
      <c r="E37" s="72"/>
      <c r="G37" s="71"/>
      <c r="I37" s="72"/>
    </row>
    <row r="38" spans="1:10" x14ac:dyDescent="0.25">
      <c r="C38" s="18"/>
      <c r="E38" s="20"/>
      <c r="G38" s="18"/>
      <c r="I38" s="20"/>
    </row>
    <row r="40" spans="1:10" x14ac:dyDescent="0.25">
      <c r="E40" s="20"/>
      <c r="F40" s="20"/>
      <c r="I40" s="20"/>
      <c r="J40" s="20"/>
    </row>
    <row r="41" spans="1:10" x14ac:dyDescent="0.25">
      <c r="C41" s="22"/>
      <c r="G41" s="22"/>
    </row>
    <row r="42" spans="1:10" x14ac:dyDescent="0.25">
      <c r="E42" s="20"/>
      <c r="I42" s="20"/>
    </row>
    <row r="43" spans="1:10" x14ac:dyDescent="0.25">
      <c r="C43" s="18"/>
      <c r="G43" s="18"/>
    </row>
    <row r="44" spans="1:10" x14ac:dyDescent="0.25">
      <c r="B44" s="18"/>
    </row>
  </sheetData>
  <mergeCells count="5">
    <mergeCell ref="C7:D7"/>
    <mergeCell ref="E7:F7"/>
    <mergeCell ref="B7:B9"/>
    <mergeCell ref="G7:H7"/>
    <mergeCell ref="I7:J7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A10:A27 A33" numberStoredAsText="1"/>
    <ignoredError sqref="A28:A29 A34" twoDigitTextYear="1" numberStoredAsText="1"/>
    <ignoredError sqref="D28 D33 F28:F34 G28 G33" formula="1"/>
    <ignoredError sqref="H10:H27 J12:J25 H34 J27:J28 J30:J31 J33:J34" evalError="1"/>
    <ignoredError sqref="H28:H33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showRuler="0" view="pageLayout" zoomScaleNormal="70" workbookViewId="0">
      <selection activeCell="G3" sqref="G3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19"/>
    </row>
    <row r="5" spans="1:10" x14ac:dyDescent="0.25">
      <c r="A5" s="33" t="s">
        <v>56</v>
      </c>
      <c r="C5" s="13"/>
      <c r="D5" s="2"/>
      <c r="E5" s="2"/>
      <c r="F5" s="2"/>
      <c r="G5" s="13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5"/>
      <c r="B8" s="77" t="s">
        <v>26</v>
      </c>
      <c r="C8" s="77"/>
      <c r="D8" s="77"/>
      <c r="E8" s="77"/>
      <c r="F8" s="77"/>
      <c r="G8" s="77"/>
      <c r="H8" s="77"/>
      <c r="I8" s="77"/>
      <c r="J8" s="78"/>
    </row>
    <row r="9" spans="1:10" ht="38.25" customHeight="1" x14ac:dyDescent="0.25">
      <c r="A9" s="36" t="s">
        <v>52</v>
      </c>
      <c r="B9" s="74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37" t="s">
        <v>53</v>
      </c>
    </row>
    <row r="10" spans="1:10" ht="31.5" customHeight="1" thickBot="1" x14ac:dyDescent="0.3">
      <c r="A10" s="38"/>
      <c r="B10" s="75"/>
      <c r="C10" s="10" t="s">
        <v>64</v>
      </c>
      <c r="D10" s="10" t="s">
        <v>25</v>
      </c>
      <c r="E10" s="10" t="s">
        <v>64</v>
      </c>
      <c r="F10" s="10" t="s">
        <v>25</v>
      </c>
      <c r="G10" s="10" t="s">
        <v>65</v>
      </c>
      <c r="H10" s="10" t="s">
        <v>25</v>
      </c>
      <c r="I10" s="10" t="s">
        <v>65</v>
      </c>
      <c r="J10" s="47" t="s">
        <v>25</v>
      </c>
    </row>
    <row r="11" spans="1:10" x14ac:dyDescent="0.25">
      <c r="A11" s="28" t="s">
        <v>0</v>
      </c>
      <c r="B11" s="11" t="s">
        <v>27</v>
      </c>
      <c r="C11" s="53">
        <v>4705</v>
      </c>
      <c r="D11" s="52">
        <f t="shared" ref="D11:D34" si="0">C11/C$35*100</f>
        <v>7.1942996070276308</v>
      </c>
      <c r="E11" s="53">
        <v>7038054</v>
      </c>
      <c r="F11" s="44">
        <f>E11/E$35*100</f>
        <v>4.7902751870828713</v>
      </c>
      <c r="G11" s="53">
        <v>4828</v>
      </c>
      <c r="H11" s="52">
        <f t="shared" ref="H11:H34" si="1">G11/G$35*100</f>
        <v>6.3201162440601646</v>
      </c>
      <c r="I11" s="53">
        <v>7083851</v>
      </c>
      <c r="J11" s="44">
        <f>I11/I$35*100</f>
        <v>4.2958087997406933</v>
      </c>
    </row>
    <row r="12" spans="1:10" x14ac:dyDescent="0.25">
      <c r="A12" s="28" t="s">
        <v>1</v>
      </c>
      <c r="B12" s="11" t="s">
        <v>28</v>
      </c>
      <c r="C12" s="53">
        <v>17541</v>
      </c>
      <c r="D12" s="42">
        <f t="shared" si="0"/>
        <v>26.821511032278782</v>
      </c>
      <c r="E12" s="53">
        <v>3864008</v>
      </c>
      <c r="F12" s="42">
        <f t="shared" ref="F12:F13" si="2">E12/E$35*100</f>
        <v>2.6299402711445112</v>
      </c>
      <c r="G12" s="53">
        <v>24128</v>
      </c>
      <c r="H12" s="42">
        <f t="shared" si="1"/>
        <v>31.584872563521881</v>
      </c>
      <c r="I12" s="53">
        <v>4717236</v>
      </c>
      <c r="J12" s="42">
        <f t="shared" ref="J12:J13" si="3">I12/I$35*100</f>
        <v>2.8606394910414674</v>
      </c>
    </row>
    <row r="13" spans="1:10" x14ac:dyDescent="0.25">
      <c r="A13" s="28" t="s">
        <v>2</v>
      </c>
      <c r="B13" s="11" t="s">
        <v>29</v>
      </c>
      <c r="C13" s="53">
        <v>10245</v>
      </c>
      <c r="D13" s="42">
        <f t="shared" si="0"/>
        <v>15.66537714643955</v>
      </c>
      <c r="E13" s="53">
        <v>27039987</v>
      </c>
      <c r="F13" s="42">
        <f t="shared" si="2"/>
        <v>18.40408993524963</v>
      </c>
      <c r="G13" s="53">
        <v>11826</v>
      </c>
      <c r="H13" s="42">
        <f t="shared" si="1"/>
        <v>15.480881255645299</v>
      </c>
      <c r="I13" s="53">
        <v>32634082</v>
      </c>
      <c r="J13" s="42">
        <f t="shared" si="3"/>
        <v>19.790051573227522</v>
      </c>
    </row>
    <row r="14" spans="1:10" x14ac:dyDescent="0.25">
      <c r="A14" s="28" t="s">
        <v>3</v>
      </c>
      <c r="B14" s="11" t="s">
        <v>30</v>
      </c>
      <c r="C14" s="53">
        <v>0</v>
      </c>
      <c r="D14" s="42">
        <f t="shared" si="0"/>
        <v>0</v>
      </c>
      <c r="E14" s="53">
        <v>0</v>
      </c>
      <c r="F14" s="42">
        <f>E14/E$35*100</f>
        <v>0</v>
      </c>
      <c r="G14" s="53">
        <v>0</v>
      </c>
      <c r="H14" s="42">
        <f t="shared" si="1"/>
        <v>0</v>
      </c>
      <c r="I14" s="53">
        <v>0</v>
      </c>
      <c r="J14" s="42">
        <f>I14/I$35*100</f>
        <v>0</v>
      </c>
    </row>
    <row r="15" spans="1:10" x14ac:dyDescent="0.25">
      <c r="A15" s="28" t="s">
        <v>4</v>
      </c>
      <c r="B15" s="11" t="s">
        <v>31</v>
      </c>
      <c r="C15" s="53">
        <v>1</v>
      </c>
      <c r="D15" s="42">
        <f t="shared" si="0"/>
        <v>1.5290753681248949E-3</v>
      </c>
      <c r="E15" s="53">
        <v>6845</v>
      </c>
      <c r="F15" s="42">
        <f t="shared" ref="F15:F17" si="4">E15/E$35*100</f>
        <v>4.6588778170190588E-3</v>
      </c>
      <c r="G15" s="53">
        <v>0</v>
      </c>
      <c r="H15" s="42">
        <f t="shared" si="1"/>
        <v>0</v>
      </c>
      <c r="I15" s="53">
        <v>0</v>
      </c>
      <c r="J15" s="42">
        <f t="shared" ref="J15:J17" si="5">I15/I$35*100</f>
        <v>0</v>
      </c>
    </row>
    <row r="16" spans="1:10" x14ac:dyDescent="0.25">
      <c r="A16" s="28" t="s">
        <v>5</v>
      </c>
      <c r="B16" s="11" t="s">
        <v>32</v>
      </c>
      <c r="C16" s="53">
        <v>0</v>
      </c>
      <c r="D16" s="42">
        <f t="shared" si="0"/>
        <v>0</v>
      </c>
      <c r="E16" s="53">
        <v>0</v>
      </c>
      <c r="F16" s="42">
        <f t="shared" si="4"/>
        <v>0</v>
      </c>
      <c r="G16" s="53">
        <v>0</v>
      </c>
      <c r="H16" s="42">
        <f t="shared" si="1"/>
        <v>0</v>
      </c>
      <c r="I16" s="53">
        <v>0</v>
      </c>
      <c r="J16" s="42">
        <f t="shared" si="5"/>
        <v>0</v>
      </c>
    </row>
    <row r="17" spans="1:10" x14ac:dyDescent="0.25">
      <c r="A17" s="28" t="s">
        <v>6</v>
      </c>
      <c r="B17" s="11" t="s">
        <v>33</v>
      </c>
      <c r="C17" s="53">
        <v>112</v>
      </c>
      <c r="D17" s="42">
        <f t="shared" si="0"/>
        <v>0.17125644122998823</v>
      </c>
      <c r="E17" s="53">
        <v>280619</v>
      </c>
      <c r="F17" s="42">
        <f t="shared" si="4"/>
        <v>0.19099629424895123</v>
      </c>
      <c r="G17" s="53">
        <v>95</v>
      </c>
      <c r="H17" s="42">
        <f t="shared" si="1"/>
        <v>0.12436019949994109</v>
      </c>
      <c r="I17" s="53">
        <v>142217</v>
      </c>
      <c r="J17" s="42">
        <f t="shared" si="5"/>
        <v>8.6243632181524171E-2</v>
      </c>
    </row>
    <row r="18" spans="1:10" x14ac:dyDescent="0.25">
      <c r="A18" s="28" t="s">
        <v>7</v>
      </c>
      <c r="B18" s="11" t="s">
        <v>34</v>
      </c>
      <c r="C18" s="53">
        <v>953</v>
      </c>
      <c r="D18" s="42">
        <f t="shared" si="0"/>
        <v>1.4572088258230249</v>
      </c>
      <c r="E18" s="53">
        <v>3424768</v>
      </c>
      <c r="F18" s="42">
        <f>E18/E$35*100</f>
        <v>2.3309825659074841</v>
      </c>
      <c r="G18" s="53">
        <v>863</v>
      </c>
      <c r="H18" s="42">
        <f t="shared" si="1"/>
        <v>1.1297142333520964</v>
      </c>
      <c r="I18" s="53">
        <v>3838655</v>
      </c>
      <c r="J18" s="42">
        <f>I18/I$35*100</f>
        <v>2.3278479358428927</v>
      </c>
    </row>
    <row r="19" spans="1:10" x14ac:dyDescent="0.25">
      <c r="A19" s="28" t="s">
        <v>8</v>
      </c>
      <c r="B19" s="11" t="s">
        <v>35</v>
      </c>
      <c r="C19" s="53">
        <v>963</v>
      </c>
      <c r="D19" s="42">
        <f t="shared" si="0"/>
        <v>1.4724995795042737</v>
      </c>
      <c r="E19" s="53">
        <v>3141400</v>
      </c>
      <c r="F19" s="42">
        <f t="shared" ref="F19:F22" si="6">E19/E$35*100</f>
        <v>2.1381152336572198</v>
      </c>
      <c r="G19" s="53">
        <v>937</v>
      </c>
      <c r="H19" s="42">
        <f t="shared" si="1"/>
        <v>1.2265842834888927</v>
      </c>
      <c r="I19" s="53">
        <v>2966749</v>
      </c>
      <c r="J19" s="42">
        <f t="shared" ref="J19:J22" si="7">I19/I$35*100</f>
        <v>1.7991042528734587</v>
      </c>
    </row>
    <row r="20" spans="1:10" s="17" customFormat="1" x14ac:dyDescent="0.25">
      <c r="A20" s="28" t="s">
        <v>9</v>
      </c>
      <c r="B20" s="11" t="s">
        <v>36</v>
      </c>
      <c r="C20" s="53">
        <v>19470</v>
      </c>
      <c r="D20" s="42">
        <f t="shared" si="0"/>
        <v>29.771097417391701</v>
      </c>
      <c r="E20" s="53">
        <v>54083840</v>
      </c>
      <c r="F20" s="42">
        <f t="shared" si="6"/>
        <v>36.810811166575313</v>
      </c>
      <c r="G20" s="53">
        <v>21117</v>
      </c>
      <c r="H20" s="42">
        <f t="shared" si="1"/>
        <v>27.643308766739537</v>
      </c>
      <c r="I20" s="53">
        <v>63900633</v>
      </c>
      <c r="J20" s="42">
        <f t="shared" si="7"/>
        <v>38.750801160329395</v>
      </c>
    </row>
    <row r="21" spans="1:10" s="17" customFormat="1" x14ac:dyDescent="0.25">
      <c r="A21" s="28" t="s">
        <v>10</v>
      </c>
      <c r="B21" s="11" t="s">
        <v>37</v>
      </c>
      <c r="C21" s="53">
        <v>0</v>
      </c>
      <c r="D21" s="42">
        <f t="shared" si="0"/>
        <v>0</v>
      </c>
      <c r="E21" s="53">
        <v>0</v>
      </c>
      <c r="F21" s="42">
        <f t="shared" si="6"/>
        <v>0</v>
      </c>
      <c r="G21" s="53">
        <v>0</v>
      </c>
      <c r="H21" s="42">
        <f t="shared" si="1"/>
        <v>0</v>
      </c>
      <c r="I21" s="53">
        <v>0</v>
      </c>
      <c r="J21" s="42">
        <f t="shared" si="7"/>
        <v>0</v>
      </c>
    </row>
    <row r="22" spans="1:10" x14ac:dyDescent="0.25">
      <c r="A22" s="28" t="s">
        <v>11</v>
      </c>
      <c r="B22" s="11" t="s">
        <v>38</v>
      </c>
      <c r="C22" s="53">
        <v>0</v>
      </c>
      <c r="D22" s="42">
        <f t="shared" si="0"/>
        <v>0</v>
      </c>
      <c r="E22" s="53">
        <v>386</v>
      </c>
      <c r="F22" s="42">
        <f t="shared" si="6"/>
        <v>2.627212326324845E-4</v>
      </c>
      <c r="G22" s="53">
        <v>0</v>
      </c>
      <c r="H22" s="42">
        <f t="shared" si="1"/>
        <v>0</v>
      </c>
      <c r="I22" s="53">
        <v>0</v>
      </c>
      <c r="J22" s="42">
        <f t="shared" si="7"/>
        <v>0</v>
      </c>
    </row>
    <row r="23" spans="1:10" x14ac:dyDescent="0.25">
      <c r="A23" s="28" t="s">
        <v>12</v>
      </c>
      <c r="B23" s="11" t="s">
        <v>39</v>
      </c>
      <c r="C23" s="53">
        <v>396</v>
      </c>
      <c r="D23" s="42">
        <f t="shared" si="0"/>
        <v>0.60551384577745837</v>
      </c>
      <c r="E23" s="53">
        <v>957492</v>
      </c>
      <c r="F23" s="42">
        <f>E23/E$35*100</f>
        <v>0.651692949419023</v>
      </c>
      <c r="G23" s="53">
        <v>344</v>
      </c>
      <c r="H23" s="42">
        <f t="shared" si="1"/>
        <v>0.45031482766294462</v>
      </c>
      <c r="I23" s="53">
        <v>532345</v>
      </c>
      <c r="J23" s="42">
        <f>I23/I$35*100</f>
        <v>0.32282614858753517</v>
      </c>
    </row>
    <row r="24" spans="1:10" x14ac:dyDescent="0.25">
      <c r="A24" s="28" t="s">
        <v>13</v>
      </c>
      <c r="B24" s="11" t="s">
        <v>40</v>
      </c>
      <c r="C24" s="53">
        <v>306</v>
      </c>
      <c r="D24" s="42">
        <f t="shared" si="0"/>
        <v>0.46789706264621783</v>
      </c>
      <c r="E24" s="53">
        <v>800211</v>
      </c>
      <c r="F24" s="42">
        <f t="shared" ref="F24:F25" si="8">E24/E$35*100</f>
        <v>0.54464357587065559</v>
      </c>
      <c r="G24" s="53">
        <v>201</v>
      </c>
      <c r="H24" s="42">
        <f t="shared" si="1"/>
        <v>0.26312000104724376</v>
      </c>
      <c r="I24" s="53">
        <v>882078</v>
      </c>
      <c r="J24" s="42">
        <f t="shared" ref="J24:J25" si="9">I24/I$35*100</f>
        <v>0.53491221575068015</v>
      </c>
    </row>
    <row r="25" spans="1:10" x14ac:dyDescent="0.25">
      <c r="A25" s="28" t="s">
        <v>14</v>
      </c>
      <c r="B25" s="11" t="s">
        <v>41</v>
      </c>
      <c r="C25" s="53">
        <v>55</v>
      </c>
      <c r="D25" s="42">
        <f t="shared" si="0"/>
        <v>8.409914524686922E-2</v>
      </c>
      <c r="E25" s="53">
        <v>94516</v>
      </c>
      <c r="F25" s="42">
        <f t="shared" si="8"/>
        <v>6.4329948247388358E-2</v>
      </c>
      <c r="G25" s="53">
        <v>68</v>
      </c>
      <c r="H25" s="42">
        <f t="shared" si="1"/>
        <v>8.9015721747326249E-2</v>
      </c>
      <c r="I25" s="53">
        <v>94077</v>
      </c>
      <c r="J25" s="42">
        <f t="shared" si="9"/>
        <v>5.705043830724351E-2</v>
      </c>
    </row>
    <row r="26" spans="1:10" x14ac:dyDescent="0.25">
      <c r="A26" s="28" t="s">
        <v>15</v>
      </c>
      <c r="B26" s="11" t="s">
        <v>42</v>
      </c>
      <c r="C26" s="53">
        <v>3175</v>
      </c>
      <c r="D26" s="42">
        <f t="shared" si="0"/>
        <v>4.8548142937965411</v>
      </c>
      <c r="E26" s="53">
        <v>604247</v>
      </c>
      <c r="F26" s="42">
        <f>E26/E$35*100</f>
        <v>0.41126558718777423</v>
      </c>
      <c r="G26" s="53">
        <v>4218</v>
      </c>
      <c r="H26" s="42">
        <f t="shared" si="1"/>
        <v>5.5215928577973843</v>
      </c>
      <c r="I26" s="53">
        <v>858949</v>
      </c>
      <c r="J26" s="42">
        <f>I26/I$35*100</f>
        <v>0.52088626267385763</v>
      </c>
    </row>
    <row r="27" spans="1:10" x14ac:dyDescent="0.25">
      <c r="A27" s="28" t="s">
        <v>16</v>
      </c>
      <c r="B27" s="11" t="s">
        <v>43</v>
      </c>
      <c r="C27" s="53">
        <v>0</v>
      </c>
      <c r="D27" s="42">
        <f t="shared" si="0"/>
        <v>0</v>
      </c>
      <c r="E27" s="53">
        <v>0</v>
      </c>
      <c r="F27" s="42">
        <f t="shared" ref="F27:F28" si="10">E27/E$35*100</f>
        <v>0</v>
      </c>
      <c r="G27" s="53">
        <v>1</v>
      </c>
      <c r="H27" s="42">
        <f t="shared" si="1"/>
        <v>1.3090547315783272E-3</v>
      </c>
      <c r="I27" s="53">
        <v>1150</v>
      </c>
      <c r="J27" s="42">
        <f t="shared" ref="J27:J28" si="11">I27/I$35*100</f>
        <v>6.9738622674330646E-4</v>
      </c>
    </row>
    <row r="28" spans="1:10" x14ac:dyDescent="0.25">
      <c r="A28" s="28" t="s">
        <v>17</v>
      </c>
      <c r="B28" s="11" t="s">
        <v>44</v>
      </c>
      <c r="C28" s="53">
        <v>365</v>
      </c>
      <c r="D28" s="42">
        <f t="shared" si="0"/>
        <v>0.55811250936558665</v>
      </c>
      <c r="E28" s="53">
        <v>156150</v>
      </c>
      <c r="F28" s="42">
        <f t="shared" si="10"/>
        <v>0.10627958672425507</v>
      </c>
      <c r="G28" s="53">
        <v>439</v>
      </c>
      <c r="H28" s="42">
        <f t="shared" si="1"/>
        <v>0.57467502716288565</v>
      </c>
      <c r="I28" s="53">
        <v>269543</v>
      </c>
      <c r="J28" s="42">
        <f t="shared" si="11"/>
        <v>0.16345702236093132</v>
      </c>
    </row>
    <row r="29" spans="1:10" x14ac:dyDescent="0.25">
      <c r="A29" s="29" t="s">
        <v>23</v>
      </c>
      <c r="B29" s="6" t="s">
        <v>45</v>
      </c>
      <c r="C29" s="24">
        <f>SUM(C11:C28)</f>
        <v>58287</v>
      </c>
      <c r="D29" s="43">
        <f t="shared" si="0"/>
        <v>89.125215981895749</v>
      </c>
      <c r="E29" s="24">
        <f>SUM(E11:E28)-1</f>
        <v>101492522</v>
      </c>
      <c r="F29" s="43">
        <f>E29/E$35*100</f>
        <v>69.078343219739764</v>
      </c>
      <c r="G29" s="54">
        <f>SUM(G11:G28)</f>
        <v>69065</v>
      </c>
      <c r="H29" s="43">
        <f t="shared" si="1"/>
        <v>90.409865036457177</v>
      </c>
      <c r="I29" s="54">
        <f>SUM(I11:I28)-4</f>
        <v>117921561</v>
      </c>
      <c r="J29" s="43">
        <f>I29/I$35*100</f>
        <v>71.510323893452721</v>
      </c>
    </row>
    <row r="30" spans="1:10" x14ac:dyDescent="0.25">
      <c r="A30" s="30" t="s">
        <v>22</v>
      </c>
      <c r="B30" s="4" t="s">
        <v>46</v>
      </c>
      <c r="C30" s="23">
        <v>6053</v>
      </c>
      <c r="D30" s="42">
        <f t="shared" si="0"/>
        <v>9.2554932032599879</v>
      </c>
      <c r="E30" s="23">
        <v>43754832</v>
      </c>
      <c r="F30" s="42">
        <f>E30/E$35*100</f>
        <v>29.78063056131419</v>
      </c>
      <c r="G30" s="23">
        <v>6009</v>
      </c>
      <c r="H30" s="42">
        <f t="shared" si="1"/>
        <v>7.8661098820541691</v>
      </c>
      <c r="I30" s="23">
        <v>45011120</v>
      </c>
      <c r="J30" s="42">
        <f>I30/I$35*100</f>
        <v>27.295769685469718</v>
      </c>
    </row>
    <row r="31" spans="1:10" x14ac:dyDescent="0.25">
      <c r="A31" s="30" t="s">
        <v>20</v>
      </c>
      <c r="B31" s="5" t="s">
        <v>47</v>
      </c>
      <c r="C31" s="23">
        <v>26</v>
      </c>
      <c r="D31" s="42">
        <f t="shared" si="0"/>
        <v>3.9755959571247265E-2</v>
      </c>
      <c r="E31" s="23">
        <v>177151</v>
      </c>
      <c r="F31" s="42">
        <f t="shared" ref="F31:F33" si="12">E31/E$35*100</f>
        <v>0.12057339140434525</v>
      </c>
      <c r="G31" s="53">
        <v>38</v>
      </c>
      <c r="H31" s="42">
        <f t="shared" si="1"/>
        <v>4.9744079799976443E-2</v>
      </c>
      <c r="I31" s="53">
        <v>139685</v>
      </c>
      <c r="J31" s="42">
        <f t="shared" ref="J31:J33" si="13">I31/I$35*100</f>
        <v>8.4708169637077183E-2</v>
      </c>
    </row>
    <row r="32" spans="1:10" x14ac:dyDescent="0.25">
      <c r="A32" s="30" t="s">
        <v>21</v>
      </c>
      <c r="B32" s="14" t="s">
        <v>48</v>
      </c>
      <c r="C32" s="23">
        <v>1033</v>
      </c>
      <c r="D32" s="42">
        <f t="shared" si="0"/>
        <v>1.5795348552730164</v>
      </c>
      <c r="E32" s="23">
        <v>1499287</v>
      </c>
      <c r="F32" s="42">
        <f t="shared" si="12"/>
        <v>1.0204521469167351</v>
      </c>
      <c r="G32" s="53">
        <v>1279</v>
      </c>
      <c r="H32" s="42">
        <f t="shared" si="1"/>
        <v>1.6742810016886804</v>
      </c>
      <c r="I32" s="53">
        <v>1829085</v>
      </c>
      <c r="J32" s="42">
        <f t="shared" si="13"/>
        <v>1.1091988578632874</v>
      </c>
    </row>
    <row r="33" spans="1:10" ht="15.75" customHeight="1" x14ac:dyDescent="0.25">
      <c r="A33" s="31" t="s">
        <v>19</v>
      </c>
      <c r="B33" s="14" t="s">
        <v>49</v>
      </c>
      <c r="C33" s="23">
        <v>0</v>
      </c>
      <c r="D33" s="42">
        <f t="shared" si="0"/>
        <v>0</v>
      </c>
      <c r="E33" s="23">
        <v>0</v>
      </c>
      <c r="F33" s="42">
        <f t="shared" si="12"/>
        <v>0</v>
      </c>
      <c r="G33" s="53">
        <v>0</v>
      </c>
      <c r="H33" s="42">
        <f t="shared" si="1"/>
        <v>0</v>
      </c>
      <c r="I33" s="53">
        <v>0</v>
      </c>
      <c r="J33" s="42">
        <f t="shared" si="13"/>
        <v>0</v>
      </c>
    </row>
    <row r="34" spans="1:10" x14ac:dyDescent="0.25">
      <c r="A34" s="32" t="s">
        <v>18</v>
      </c>
      <c r="B34" s="7" t="s">
        <v>50</v>
      </c>
      <c r="C34" s="25">
        <f>SUM(C30:C33)</f>
        <v>7112</v>
      </c>
      <c r="D34" s="41">
        <f t="shared" si="0"/>
        <v>10.874784018104252</v>
      </c>
      <c r="E34" s="69">
        <f>SUM(E30:E33)+1</f>
        <v>45431271</v>
      </c>
      <c r="F34" s="41">
        <f>E34/E$35*100</f>
        <v>30.921656780260225</v>
      </c>
      <c r="G34" s="25">
        <f>SUM(G30:G33)</f>
        <v>7326</v>
      </c>
      <c r="H34" s="41">
        <f t="shared" si="1"/>
        <v>9.5901349635428268</v>
      </c>
      <c r="I34" s="69">
        <f>SUM(I30:I33)-1</f>
        <v>46979889</v>
      </c>
      <c r="J34" s="41">
        <f>I34/I$35*100</f>
        <v>28.489676106547275</v>
      </c>
    </row>
    <row r="35" spans="1:10" x14ac:dyDescent="0.25">
      <c r="A35" s="15" t="s">
        <v>24</v>
      </c>
      <c r="B35" s="16" t="s">
        <v>51</v>
      </c>
      <c r="C35" s="49">
        <f>C29+C34</f>
        <v>65399</v>
      </c>
      <c r="D35" s="51">
        <f t="shared" ref="D35:F35" si="14">D29+D34</f>
        <v>100</v>
      </c>
      <c r="E35" s="63">
        <f t="shared" si="14"/>
        <v>146923793</v>
      </c>
      <c r="F35" s="51">
        <f t="shared" si="14"/>
        <v>99.999999999999986</v>
      </c>
      <c r="G35" s="49">
        <f>G29+G34</f>
        <v>76391</v>
      </c>
      <c r="H35" s="51">
        <f t="shared" ref="H35:J35" si="15">H29+H34</f>
        <v>100</v>
      </c>
      <c r="I35" s="63">
        <f t="shared" si="15"/>
        <v>164901450</v>
      </c>
      <c r="J35" s="51">
        <f t="shared" si="15"/>
        <v>100</v>
      </c>
    </row>
    <row r="37" spans="1:10" s="70" customFormat="1" ht="12" x14ac:dyDescent="0.25">
      <c r="A37" s="70" t="s">
        <v>57</v>
      </c>
      <c r="C37" s="71"/>
      <c r="E37" s="72"/>
      <c r="G37" s="71"/>
      <c r="I37" s="72"/>
    </row>
    <row r="38" spans="1:10" x14ac:dyDescent="0.25">
      <c r="C38" s="18"/>
      <c r="E38" s="20"/>
      <c r="G38" s="18"/>
      <c r="I38" s="20"/>
    </row>
    <row r="40" spans="1:10" x14ac:dyDescent="0.25">
      <c r="E40" s="20"/>
      <c r="F40" s="20"/>
      <c r="I40" s="20"/>
      <c r="J40" s="20"/>
    </row>
    <row r="42" spans="1:10" x14ac:dyDescent="0.25">
      <c r="E42" s="20"/>
      <c r="I42" s="20"/>
    </row>
    <row r="44" spans="1:10" x14ac:dyDescent="0.25">
      <c r="B44" s="18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33B3-B3DF-45FE-84D3-8608362CBC72}">
  <dimension ref="A1:J44"/>
  <sheetViews>
    <sheetView showGridLines="0" tabSelected="1" showRuler="0" view="pageLayout" zoomScaleNormal="70" workbookViewId="0">
      <selection activeCell="C2" sqref="C2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19"/>
    </row>
    <row r="4" spans="1:10" x14ac:dyDescent="0.25">
      <c r="A4" s="2" t="s">
        <v>59</v>
      </c>
    </row>
    <row r="5" spans="1:10" ht="15.75" thickBot="1" x14ac:dyDescent="0.3">
      <c r="C5" s="3"/>
      <c r="D5" s="3"/>
      <c r="E5" s="3"/>
      <c r="F5" s="3"/>
      <c r="G5" s="3"/>
      <c r="H5" s="3"/>
      <c r="I5" s="3"/>
      <c r="J5" s="3"/>
    </row>
    <row r="6" spans="1:10" ht="18" customHeight="1" x14ac:dyDescent="0.25">
      <c r="A6" s="35"/>
      <c r="B6" s="77" t="s">
        <v>26</v>
      </c>
      <c r="C6" s="77"/>
      <c r="D6" s="77"/>
      <c r="E6" s="77"/>
      <c r="F6" s="77"/>
      <c r="G6" s="77"/>
      <c r="H6" s="77"/>
      <c r="I6" s="77"/>
      <c r="J6" s="78"/>
    </row>
    <row r="7" spans="1:10" ht="38.25" customHeight="1" x14ac:dyDescent="0.25">
      <c r="A7" s="36" t="s">
        <v>52</v>
      </c>
      <c r="B7" s="74"/>
      <c r="C7" s="34" t="s">
        <v>54</v>
      </c>
      <c r="D7" s="34" t="s">
        <v>53</v>
      </c>
      <c r="E7" s="34" t="s">
        <v>55</v>
      </c>
      <c r="F7" s="34" t="s">
        <v>53</v>
      </c>
      <c r="G7" s="34" t="s">
        <v>54</v>
      </c>
      <c r="H7" s="34" t="s">
        <v>53</v>
      </c>
      <c r="I7" s="34" t="s">
        <v>55</v>
      </c>
      <c r="J7" s="37" t="s">
        <v>53</v>
      </c>
    </row>
    <row r="8" spans="1:10" ht="31.5" customHeight="1" thickBot="1" x14ac:dyDescent="0.3">
      <c r="A8" s="38"/>
      <c r="B8" s="75"/>
      <c r="C8" s="10" t="s">
        <v>64</v>
      </c>
      <c r="D8" s="10" t="s">
        <v>25</v>
      </c>
      <c r="E8" s="10" t="s">
        <v>64</v>
      </c>
      <c r="F8" s="10" t="s">
        <v>25</v>
      </c>
      <c r="G8" s="56" t="s">
        <v>65</v>
      </c>
      <c r="H8" s="57" t="s">
        <v>25</v>
      </c>
      <c r="I8" s="57" t="s">
        <v>65</v>
      </c>
      <c r="J8" s="58" t="s">
        <v>25</v>
      </c>
    </row>
    <row r="9" spans="1:10" x14ac:dyDescent="0.25">
      <c r="A9" s="28" t="s">
        <v>0</v>
      </c>
      <c r="B9" s="11" t="s">
        <v>27</v>
      </c>
      <c r="C9" s="55">
        <v>2561</v>
      </c>
      <c r="D9" s="52">
        <v>16.37530072173216</v>
      </c>
      <c r="E9" s="23">
        <v>3071519</v>
      </c>
      <c r="F9" s="42">
        <v>5.1349822378659997</v>
      </c>
      <c r="G9" s="59">
        <v>2160</v>
      </c>
      <c r="H9" s="60">
        <f>G9/G$33*100</f>
        <v>14.292331105670614</v>
      </c>
      <c r="I9" s="59">
        <v>3055434</v>
      </c>
      <c r="J9" s="61">
        <f>I9/I$33*100</f>
        <v>5.7756458201832404</v>
      </c>
    </row>
    <row r="10" spans="1:10" x14ac:dyDescent="0.25">
      <c r="A10" s="28" t="s">
        <v>1</v>
      </c>
      <c r="B10" s="11" t="s">
        <v>28</v>
      </c>
      <c r="C10" s="20">
        <v>608</v>
      </c>
      <c r="D10" s="42">
        <v>3.8813151563753006</v>
      </c>
      <c r="E10" s="23">
        <v>540989</v>
      </c>
      <c r="F10" s="42">
        <v>1.0672390172006903</v>
      </c>
      <c r="G10" s="59">
        <v>388</v>
      </c>
      <c r="H10" s="61">
        <f>G10/G$33*100</f>
        <v>2.5673261430556473</v>
      </c>
      <c r="I10" s="59">
        <v>546803</v>
      </c>
      <c r="J10" s="61">
        <f>I10/I$33*100</f>
        <v>1.0336143609757751</v>
      </c>
    </row>
    <row r="11" spans="1:10" x14ac:dyDescent="0.25">
      <c r="A11" s="28" t="s">
        <v>2</v>
      </c>
      <c r="B11" s="11" t="s">
        <v>29</v>
      </c>
      <c r="C11" s="20">
        <v>2598</v>
      </c>
      <c r="D11" s="42">
        <v>17.642341619887731</v>
      </c>
      <c r="E11" s="23">
        <v>6054399</v>
      </c>
      <c r="F11" s="42">
        <v>12.082789396653167</v>
      </c>
      <c r="G11" s="59">
        <v>2380</v>
      </c>
      <c r="H11" s="61">
        <f t="shared" ref="H11:J26" si="0">G11/G$33*100</f>
        <v>15.748031496062993</v>
      </c>
      <c r="I11" s="59">
        <v>6264403</v>
      </c>
      <c r="J11" s="61">
        <f t="shared" si="0"/>
        <v>11.841516787105645</v>
      </c>
    </row>
    <row r="12" spans="1:10" x14ac:dyDescent="0.25">
      <c r="A12" s="28" t="s">
        <v>3</v>
      </c>
      <c r="B12" s="11" t="s">
        <v>30</v>
      </c>
      <c r="C12" s="20">
        <v>0</v>
      </c>
      <c r="D12" s="42">
        <v>0</v>
      </c>
      <c r="E12" s="23">
        <v>0</v>
      </c>
      <c r="F12" s="42">
        <v>0</v>
      </c>
      <c r="G12" s="59">
        <v>0</v>
      </c>
      <c r="H12" s="61">
        <f t="shared" si="0"/>
        <v>0</v>
      </c>
      <c r="I12" s="59">
        <v>0</v>
      </c>
      <c r="J12" s="61">
        <f t="shared" si="0"/>
        <v>0</v>
      </c>
    </row>
    <row r="13" spans="1:10" x14ac:dyDescent="0.25">
      <c r="A13" s="28" t="s">
        <v>4</v>
      </c>
      <c r="B13" s="11" t="s">
        <v>31</v>
      </c>
      <c r="C13" s="20">
        <v>0</v>
      </c>
      <c r="D13" s="42">
        <v>0</v>
      </c>
      <c r="E13" s="23">
        <v>0</v>
      </c>
      <c r="F13" s="42">
        <v>0</v>
      </c>
      <c r="G13" s="59">
        <v>0</v>
      </c>
      <c r="H13" s="61">
        <f t="shared" si="0"/>
        <v>0</v>
      </c>
      <c r="I13" s="59">
        <v>0</v>
      </c>
      <c r="J13" s="61">
        <f t="shared" si="0"/>
        <v>0</v>
      </c>
    </row>
    <row r="14" spans="1:10" x14ac:dyDescent="0.25">
      <c r="A14" s="28" t="s">
        <v>5</v>
      </c>
      <c r="B14" s="11" t="s">
        <v>32</v>
      </c>
      <c r="C14" s="20">
        <v>0</v>
      </c>
      <c r="D14" s="42">
        <v>0</v>
      </c>
      <c r="E14" s="23">
        <v>0</v>
      </c>
      <c r="F14" s="42">
        <v>0</v>
      </c>
      <c r="G14" s="59">
        <v>0</v>
      </c>
      <c r="H14" s="61">
        <f t="shared" si="0"/>
        <v>0</v>
      </c>
      <c r="I14" s="59">
        <v>0</v>
      </c>
      <c r="J14" s="61">
        <f t="shared" si="0"/>
        <v>0</v>
      </c>
    </row>
    <row r="15" spans="1:10" x14ac:dyDescent="0.25">
      <c r="A15" s="28" t="s">
        <v>6</v>
      </c>
      <c r="B15" s="11" t="s">
        <v>33</v>
      </c>
      <c r="C15" s="20">
        <v>0</v>
      </c>
      <c r="D15" s="42">
        <v>0</v>
      </c>
      <c r="E15" s="23">
        <v>0</v>
      </c>
      <c r="F15" s="42">
        <v>0</v>
      </c>
      <c r="G15" s="59">
        <v>3</v>
      </c>
      <c r="H15" s="61">
        <f t="shared" si="0"/>
        <v>1.9850459868986967E-2</v>
      </c>
      <c r="I15" s="59">
        <v>2526</v>
      </c>
      <c r="J15" s="61">
        <f t="shared" si="0"/>
        <v>4.7748638464397732E-3</v>
      </c>
    </row>
    <row r="16" spans="1:10" x14ac:dyDescent="0.25">
      <c r="A16" s="28" t="s">
        <v>7</v>
      </c>
      <c r="B16" s="11" t="s">
        <v>34</v>
      </c>
      <c r="C16" s="20">
        <v>120</v>
      </c>
      <c r="D16" s="42">
        <v>0.70569366479550921</v>
      </c>
      <c r="E16" s="23">
        <v>4677456</v>
      </c>
      <c r="F16" s="42">
        <v>16.299499815799749</v>
      </c>
      <c r="G16" s="59">
        <v>61</v>
      </c>
      <c r="H16" s="61">
        <f t="shared" si="0"/>
        <v>0.40362601733606823</v>
      </c>
      <c r="I16" s="59">
        <v>615898</v>
      </c>
      <c r="J16" s="61">
        <f t="shared" si="0"/>
        <v>1.1642237107262723</v>
      </c>
    </row>
    <row r="17" spans="1:10" x14ac:dyDescent="0.25">
      <c r="A17" s="28" t="s">
        <v>8</v>
      </c>
      <c r="B17" s="11" t="s">
        <v>35</v>
      </c>
      <c r="C17" s="20">
        <v>426</v>
      </c>
      <c r="D17" s="42">
        <v>2.9831595829991979</v>
      </c>
      <c r="E17" s="23">
        <v>1429458</v>
      </c>
      <c r="F17" s="42">
        <v>2.3713029089865327</v>
      </c>
      <c r="G17" s="59">
        <v>271</v>
      </c>
      <c r="H17" s="61">
        <f t="shared" si="0"/>
        <v>1.7931582081651558</v>
      </c>
      <c r="I17" s="59">
        <v>698834</v>
      </c>
      <c r="J17" s="61">
        <f t="shared" si="0"/>
        <v>1.3209965167311533</v>
      </c>
    </row>
    <row r="18" spans="1:10" s="17" customFormat="1" x14ac:dyDescent="0.25">
      <c r="A18" s="28" t="s">
        <v>9</v>
      </c>
      <c r="B18" s="11" t="s">
        <v>36</v>
      </c>
      <c r="C18" s="20">
        <v>8081</v>
      </c>
      <c r="D18" s="42">
        <v>52.173215717722535</v>
      </c>
      <c r="E18" s="23">
        <v>28459060</v>
      </c>
      <c r="F18" s="42">
        <v>51.267207993227871</v>
      </c>
      <c r="G18" s="59">
        <v>8452</v>
      </c>
      <c r="H18" s="61">
        <f t="shared" si="0"/>
        <v>55.925362270892606</v>
      </c>
      <c r="I18" s="59">
        <v>32969621</v>
      </c>
      <c r="J18" s="61">
        <f t="shared" si="0"/>
        <v>62.322031410816123</v>
      </c>
    </row>
    <row r="19" spans="1:10" s="17" customFormat="1" x14ac:dyDescent="0.25">
      <c r="A19" s="28" t="s">
        <v>10</v>
      </c>
      <c r="B19" s="11" t="s">
        <v>37</v>
      </c>
      <c r="C19" s="20">
        <v>0</v>
      </c>
      <c r="D19" s="42">
        <v>0</v>
      </c>
      <c r="E19" s="23">
        <v>0</v>
      </c>
      <c r="F19" s="42">
        <v>0</v>
      </c>
      <c r="G19" s="59">
        <v>0</v>
      </c>
      <c r="H19" s="61">
        <f t="shared" si="0"/>
        <v>0</v>
      </c>
      <c r="I19" s="59">
        <v>0</v>
      </c>
      <c r="J19" s="61">
        <f t="shared" si="0"/>
        <v>0</v>
      </c>
    </row>
    <row r="20" spans="1:10" x14ac:dyDescent="0.25">
      <c r="A20" s="28" t="s">
        <v>11</v>
      </c>
      <c r="B20" s="11" t="s">
        <v>38</v>
      </c>
      <c r="C20" s="20">
        <v>0</v>
      </c>
      <c r="D20" s="42">
        <v>0</v>
      </c>
      <c r="E20" s="23">
        <v>0</v>
      </c>
      <c r="F20" s="42">
        <v>0</v>
      </c>
      <c r="G20" s="59">
        <v>0</v>
      </c>
      <c r="H20" s="61">
        <f t="shared" si="0"/>
        <v>0</v>
      </c>
      <c r="I20" s="59">
        <v>0</v>
      </c>
      <c r="J20" s="61">
        <f t="shared" si="0"/>
        <v>0</v>
      </c>
    </row>
    <row r="21" spans="1:10" x14ac:dyDescent="0.25">
      <c r="A21" s="28" t="s">
        <v>12</v>
      </c>
      <c r="B21" s="11" t="s">
        <v>39</v>
      </c>
      <c r="C21" s="20">
        <v>70</v>
      </c>
      <c r="D21" s="42">
        <v>0.40096230954290296</v>
      </c>
      <c r="E21" s="23">
        <v>141790</v>
      </c>
      <c r="F21" s="42">
        <v>0.21331312150608192</v>
      </c>
      <c r="G21" s="59">
        <v>99</v>
      </c>
      <c r="H21" s="61">
        <f t="shared" si="0"/>
        <v>0.65506517567656986</v>
      </c>
      <c r="I21" s="59">
        <v>139070</v>
      </c>
      <c r="J21" s="61">
        <f t="shared" si="0"/>
        <v>0.26288215167235918</v>
      </c>
    </row>
    <row r="22" spans="1:10" x14ac:dyDescent="0.25">
      <c r="A22" s="28" t="s">
        <v>13</v>
      </c>
      <c r="B22" s="11" t="s">
        <v>40</v>
      </c>
      <c r="C22" s="20">
        <v>44</v>
      </c>
      <c r="D22" s="42">
        <v>0.30473135525260625</v>
      </c>
      <c r="E22" s="23">
        <v>235791</v>
      </c>
      <c r="F22" s="42">
        <v>0.47675127267897627</v>
      </c>
      <c r="G22" s="59">
        <v>24</v>
      </c>
      <c r="H22" s="61">
        <f t="shared" si="0"/>
        <v>0.15880367895189573</v>
      </c>
      <c r="I22" s="59">
        <v>222532</v>
      </c>
      <c r="J22" s="61">
        <f t="shared" si="0"/>
        <v>0.42064924840694207</v>
      </c>
    </row>
    <row r="23" spans="1:10" x14ac:dyDescent="0.25">
      <c r="A23" s="28" t="s">
        <v>14</v>
      </c>
      <c r="B23" s="11" t="s">
        <v>41</v>
      </c>
      <c r="C23" s="20">
        <v>0</v>
      </c>
      <c r="D23" s="42">
        <v>0</v>
      </c>
      <c r="E23" s="23">
        <v>0</v>
      </c>
      <c r="F23" s="42">
        <v>0</v>
      </c>
      <c r="G23" s="59">
        <v>0</v>
      </c>
      <c r="H23" s="61">
        <f t="shared" si="0"/>
        <v>0</v>
      </c>
      <c r="I23" s="59">
        <v>0</v>
      </c>
      <c r="J23" s="61">
        <f t="shared" si="0"/>
        <v>0</v>
      </c>
    </row>
    <row r="24" spans="1:10" x14ac:dyDescent="0.25">
      <c r="A24" s="28" t="s">
        <v>15</v>
      </c>
      <c r="B24" s="11" t="s">
        <v>42</v>
      </c>
      <c r="C24" s="20">
        <v>83</v>
      </c>
      <c r="D24" s="42">
        <v>0.28869286287089013</v>
      </c>
      <c r="E24" s="23">
        <v>38432</v>
      </c>
      <c r="F24" s="42">
        <v>4.366310406133684E-2</v>
      </c>
      <c r="G24" s="59">
        <v>143</v>
      </c>
      <c r="H24" s="61">
        <f t="shared" si="0"/>
        <v>0.94620525375504538</v>
      </c>
      <c r="I24" s="59">
        <v>98919</v>
      </c>
      <c r="J24" s="61">
        <f t="shared" si="0"/>
        <v>0.18698525606729055</v>
      </c>
    </row>
    <row r="25" spans="1:10" x14ac:dyDescent="0.25">
      <c r="A25" s="28" t="s">
        <v>16</v>
      </c>
      <c r="B25" s="11" t="s">
        <v>43</v>
      </c>
      <c r="C25" s="20">
        <v>0</v>
      </c>
      <c r="D25" s="42">
        <v>0</v>
      </c>
      <c r="E25" s="23">
        <v>0</v>
      </c>
      <c r="F25" s="42">
        <v>0</v>
      </c>
      <c r="G25" s="59">
        <v>0</v>
      </c>
      <c r="H25" s="61">
        <f t="shared" si="0"/>
        <v>0</v>
      </c>
      <c r="I25" s="59">
        <v>0</v>
      </c>
      <c r="J25" s="61">
        <f t="shared" si="0"/>
        <v>0</v>
      </c>
    </row>
    <row r="26" spans="1:10" x14ac:dyDescent="0.25">
      <c r="A26" s="28" t="s">
        <v>17</v>
      </c>
      <c r="B26" s="11" t="s">
        <v>44</v>
      </c>
      <c r="C26" s="20">
        <v>78</v>
      </c>
      <c r="D26" s="42">
        <v>0.36888532477947072</v>
      </c>
      <c r="E26" s="23">
        <v>34085</v>
      </c>
      <c r="F26" s="42">
        <v>3.6104174628984249E-2</v>
      </c>
      <c r="G26" s="59">
        <v>57</v>
      </c>
      <c r="H26" s="61">
        <f t="shared" si="0"/>
        <v>0.37715873751075235</v>
      </c>
      <c r="I26" s="59">
        <v>24279</v>
      </c>
      <c r="J26" s="61">
        <f t="shared" si="0"/>
        <v>4.5894267350637875E-2</v>
      </c>
    </row>
    <row r="27" spans="1:10" x14ac:dyDescent="0.25">
      <c r="A27" s="29" t="s">
        <v>23</v>
      </c>
      <c r="B27" s="6" t="s">
        <v>45</v>
      </c>
      <c r="C27" s="24">
        <f>SUM(C9:C26)</f>
        <v>14669</v>
      </c>
      <c r="D27" s="43">
        <v>95.124298315958299</v>
      </c>
      <c r="E27" s="21">
        <f>SUM(E9:E26)</f>
        <v>44682979</v>
      </c>
      <c r="F27" s="43">
        <v>88.992853042609383</v>
      </c>
      <c r="G27" s="64">
        <f>SUM(G9:G26)</f>
        <v>14038</v>
      </c>
      <c r="H27" s="65">
        <f>G27/G$33*100</f>
        <v>92.886918546946333</v>
      </c>
      <c r="I27" s="68">
        <f>SUM(I9:I26)</f>
        <v>44638319</v>
      </c>
      <c r="J27" s="65">
        <f>I27/I$33*100</f>
        <v>84.379214393881881</v>
      </c>
    </row>
    <row r="28" spans="1:10" x14ac:dyDescent="0.25">
      <c r="A28" s="30" t="s">
        <v>22</v>
      </c>
      <c r="B28" s="4" t="s">
        <v>46</v>
      </c>
      <c r="C28" s="59">
        <v>776</v>
      </c>
      <c r="D28" s="42">
        <v>4.2020850040096231</v>
      </c>
      <c r="E28" s="23">
        <v>7364874</v>
      </c>
      <c r="F28" s="42">
        <v>10.286822166027257</v>
      </c>
      <c r="G28" s="59">
        <v>843</v>
      </c>
      <c r="H28" s="61">
        <f>G28/G$33*100</f>
        <v>5.5779792231853369</v>
      </c>
      <c r="I28" s="59">
        <v>7724898</v>
      </c>
      <c r="J28" s="61">
        <f>I28/I$33*100</f>
        <v>14.602270854170593</v>
      </c>
    </row>
    <row r="29" spans="1:10" x14ac:dyDescent="0.25">
      <c r="A29" s="30" t="s">
        <v>20</v>
      </c>
      <c r="B29" s="5" t="s">
        <v>47</v>
      </c>
      <c r="C29" s="59">
        <v>1</v>
      </c>
      <c r="D29" s="42">
        <v>1.6038492381716118E-2</v>
      </c>
      <c r="E29" s="23">
        <v>15477</v>
      </c>
      <c r="F29" s="42">
        <v>2.6225330523981037E-2</v>
      </c>
      <c r="G29" s="59">
        <v>1</v>
      </c>
      <c r="H29" s="61">
        <f>G29/G$33*100</f>
        <v>6.6168199563289877E-3</v>
      </c>
      <c r="I29" s="59">
        <v>12205</v>
      </c>
      <c r="J29" s="61">
        <f>I29/I$33*100</f>
        <v>2.30709474448921E-2</v>
      </c>
    </row>
    <row r="30" spans="1:10" x14ac:dyDescent="0.25">
      <c r="A30" s="30" t="s">
        <v>21</v>
      </c>
      <c r="B30" s="14" t="s">
        <v>48</v>
      </c>
      <c r="C30" s="59">
        <v>204</v>
      </c>
      <c r="D30" s="42">
        <v>0.6575781876503608</v>
      </c>
      <c r="E30" s="23">
        <v>506985</v>
      </c>
      <c r="F30" s="42">
        <v>0.69409946083937413</v>
      </c>
      <c r="G30" s="59">
        <v>231</v>
      </c>
      <c r="H30" s="61">
        <f t="shared" ref="H30:J31" si="1">G30/G$33*100</f>
        <v>1.5284854099119962</v>
      </c>
      <c r="I30" s="59">
        <v>526610</v>
      </c>
      <c r="J30" s="61">
        <f t="shared" si="1"/>
        <v>0.99544380450263237</v>
      </c>
    </row>
    <row r="31" spans="1:10" ht="15.75" customHeight="1" x14ac:dyDescent="0.25">
      <c r="A31" s="31" t="s">
        <v>19</v>
      </c>
      <c r="B31" s="14" t="s">
        <v>49</v>
      </c>
      <c r="C31" s="59">
        <v>0</v>
      </c>
      <c r="D31" s="42">
        <v>0</v>
      </c>
      <c r="E31" s="23">
        <v>0</v>
      </c>
      <c r="F31" s="42">
        <v>0</v>
      </c>
      <c r="G31" s="59">
        <v>0</v>
      </c>
      <c r="H31" s="61">
        <f t="shared" si="1"/>
        <v>0</v>
      </c>
      <c r="I31" s="59">
        <v>0</v>
      </c>
      <c r="J31" s="61">
        <f t="shared" si="1"/>
        <v>0</v>
      </c>
    </row>
    <row r="32" spans="1:10" x14ac:dyDescent="0.25">
      <c r="A32" s="32" t="s">
        <v>18</v>
      </c>
      <c r="B32" s="7" t="s">
        <v>50</v>
      </c>
      <c r="C32" s="62">
        <f>SUM(C28:C31)</f>
        <v>981</v>
      </c>
      <c r="D32" s="40">
        <v>4.8757016840417</v>
      </c>
      <c r="E32" s="26">
        <f>SUM(E28:E31)</f>
        <v>7887336</v>
      </c>
      <c r="F32" s="40">
        <v>11.00714695739061</v>
      </c>
      <c r="G32" s="62">
        <f>SUM(G28:G31)</f>
        <v>1075</v>
      </c>
      <c r="H32" s="66">
        <f>G32/G$33*100</f>
        <v>7.1130814530536632</v>
      </c>
      <c r="I32" s="69">
        <f>SUM(I28:I31)</f>
        <v>8263713</v>
      </c>
      <c r="J32" s="66">
        <f>I32/I$33*100</f>
        <v>15.620785606118117</v>
      </c>
    </row>
    <row r="33" spans="1:10" x14ac:dyDescent="0.25">
      <c r="A33" s="15" t="s">
        <v>24</v>
      </c>
      <c r="B33" s="16" t="s">
        <v>63</v>
      </c>
      <c r="C33" s="63">
        <f>SUM(C27,C32)</f>
        <v>15650</v>
      </c>
      <c r="D33" s="51">
        <v>100</v>
      </c>
      <c r="E33" s="49">
        <f>SUM(E27,E32)</f>
        <v>52570315</v>
      </c>
      <c r="F33" s="51">
        <v>100</v>
      </c>
      <c r="G33" s="63">
        <f>G27+G32</f>
        <v>15113</v>
      </c>
      <c r="H33" s="67">
        <v>100</v>
      </c>
      <c r="I33" s="63">
        <f>(I27+I32)</f>
        <v>52902032</v>
      </c>
      <c r="J33" s="67">
        <v>100</v>
      </c>
    </row>
    <row r="35" spans="1:10" s="70" customFormat="1" ht="12" x14ac:dyDescent="0.25">
      <c r="A35" s="70" t="s">
        <v>58</v>
      </c>
      <c r="C35" s="71"/>
      <c r="E35" s="72"/>
      <c r="G35" s="71"/>
      <c r="I35" s="72"/>
    </row>
    <row r="36" spans="1:10" s="70" customFormat="1" ht="12" x14ac:dyDescent="0.25">
      <c r="A36" s="70" t="s">
        <v>62</v>
      </c>
      <c r="C36" s="71"/>
      <c r="E36" s="72"/>
      <c r="G36" s="71"/>
      <c r="I36" s="72"/>
    </row>
    <row r="38" spans="1:10" x14ac:dyDescent="0.25">
      <c r="E38" s="20"/>
      <c r="F38" s="20"/>
      <c r="I38" s="20"/>
      <c r="J38" s="20"/>
    </row>
    <row r="40" spans="1:10" x14ac:dyDescent="0.25">
      <c r="E40" s="20"/>
      <c r="F40" s="20"/>
      <c r="I40" s="20"/>
      <c r="J40" s="20"/>
    </row>
    <row r="42" spans="1:10" x14ac:dyDescent="0.25">
      <c r="E42" s="20"/>
      <c r="I42" s="20"/>
    </row>
    <row r="44" spans="1:10" x14ac:dyDescent="0.25">
      <c r="B44" s="18"/>
    </row>
  </sheetData>
  <mergeCells count="5">
    <mergeCell ref="B6:B8"/>
    <mergeCell ref="C6:D6"/>
    <mergeCell ref="E6:F6"/>
    <mergeCell ref="G6:H6"/>
    <mergeCell ref="I6:J6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31.05.2026.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2026-07-01T07:34:07Z</cp:lastPrinted>
  <dcterms:created xsi:type="dcterms:W3CDTF">2018-01-08T12:56:16Z</dcterms:created>
  <dcterms:modified xsi:type="dcterms:W3CDTF">2026-07-01T10:17:56Z</dcterms:modified>
</cp:coreProperties>
</file>