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6\VI - 2026\Jezici\"/>
    </mc:Choice>
  </mc:AlternateContent>
  <xr:revisionPtr revIDLastSave="0" documentId="13_ncr:1_{4F04972F-FBF1-4D4D-A703-8ECB520917B0}" xr6:coauthVersionLast="47" xr6:coauthVersionMax="47" xr10:uidLastSave="{00000000-0000-0000-0000-000000000000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3" i="23" l="1"/>
  <c r="I34" i="24"/>
  <c r="I29" i="24"/>
  <c r="E34" i="24"/>
  <c r="E33" i="26"/>
  <c r="I32" i="26" l="1"/>
  <c r="I27" i="26"/>
  <c r="I30" i="23"/>
  <c r="I31" i="23"/>
  <c r="I32" i="23"/>
  <c r="I29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 s="1"/>
  <c r="I10" i="23"/>
  <c r="G30" i="23"/>
  <c r="G31" i="23"/>
  <c r="G32" i="23"/>
  <c r="G29" i="23"/>
  <c r="G11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10" i="23"/>
  <c r="E30" i="23"/>
  <c r="E31" i="23"/>
  <c r="E32" i="23"/>
  <c r="E29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10" i="23"/>
  <c r="C30" i="23"/>
  <c r="C31" i="23"/>
  <c r="C32" i="23"/>
  <c r="C29" i="23"/>
  <c r="C11" i="23"/>
  <c r="C12" i="23"/>
  <c r="C13" i="23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10" i="23"/>
  <c r="G32" i="26"/>
  <c r="E32" i="26"/>
  <c r="C32" i="26"/>
  <c r="G27" i="26"/>
  <c r="E27" i="26"/>
  <c r="C27" i="26"/>
  <c r="C33" i="26" s="1"/>
  <c r="E29" i="24"/>
  <c r="C33" i="23" l="1"/>
  <c r="C28" i="23"/>
  <c r="I33" i="26"/>
  <c r="J26" i="26" s="1"/>
  <c r="G33" i="26"/>
  <c r="H30" i="26"/>
  <c r="H26" i="26"/>
  <c r="H20" i="26"/>
  <c r="H14" i="26"/>
  <c r="H29" i="26"/>
  <c r="H25" i="26"/>
  <c r="H19" i="26"/>
  <c r="H13" i="26"/>
  <c r="H28" i="26"/>
  <c r="H18" i="26"/>
  <c r="H12" i="26"/>
  <c r="H22" i="26"/>
  <c r="H16" i="26"/>
  <c r="H31" i="26"/>
  <c r="H21" i="26"/>
  <c r="H9" i="26"/>
  <c r="H24" i="26"/>
  <c r="H23" i="26"/>
  <c r="H17" i="26"/>
  <c r="H11" i="26"/>
  <c r="H10" i="26"/>
  <c r="H15" i="26"/>
  <c r="J29" i="26"/>
  <c r="J25" i="26"/>
  <c r="J24" i="26"/>
  <c r="J23" i="26"/>
  <c r="J17" i="26"/>
  <c r="H32" i="26"/>
  <c r="H27" i="26"/>
  <c r="G29" i="24"/>
  <c r="J14" i="26" l="1"/>
  <c r="C34" i="23"/>
  <c r="J32" i="26"/>
  <c r="J28" i="26"/>
  <c r="J20" i="26"/>
  <c r="J15" i="26"/>
  <c r="J30" i="26"/>
  <c r="J31" i="26"/>
  <c r="J10" i="26"/>
  <c r="J22" i="26"/>
  <c r="J12" i="26"/>
  <c r="J9" i="26"/>
  <c r="J18" i="26"/>
  <c r="J16" i="26"/>
  <c r="J13" i="26"/>
  <c r="J11" i="26"/>
  <c r="J19" i="26"/>
  <c r="J27" i="26"/>
  <c r="J21" i="26"/>
  <c r="C34" i="24"/>
  <c r="C29" i="24"/>
  <c r="E35" i="24" l="1"/>
  <c r="F11" i="24" s="1"/>
  <c r="C35" i="24"/>
  <c r="D23" i="24" s="1"/>
  <c r="E33" i="23"/>
  <c r="E28" i="23"/>
  <c r="G34" i="24"/>
  <c r="F12" i="24" l="1"/>
  <c r="D17" i="24"/>
  <c r="D30" i="24"/>
  <c r="F34" i="24"/>
  <c r="F17" i="24"/>
  <c r="F14" i="24"/>
  <c r="F31" i="24"/>
  <c r="F18" i="24"/>
  <c r="F33" i="24"/>
  <c r="F30" i="24"/>
  <c r="F24" i="24"/>
  <c r="F13" i="24"/>
  <c r="F20" i="24"/>
  <c r="F16" i="24"/>
  <c r="F19" i="24"/>
  <c r="F22" i="24"/>
  <c r="F26" i="24"/>
  <c r="F15" i="24"/>
  <c r="F23" i="24"/>
  <c r="F21" i="24"/>
  <c r="F25" i="24"/>
  <c r="F27" i="24"/>
  <c r="F28" i="24"/>
  <c r="F29" i="24"/>
  <c r="F32" i="24"/>
  <c r="D32" i="24"/>
  <c r="D14" i="24"/>
  <c r="D11" i="24"/>
  <c r="D27" i="24"/>
  <c r="D13" i="24"/>
  <c r="D21" i="24"/>
  <c r="D15" i="24"/>
  <c r="D33" i="24"/>
  <c r="D20" i="24"/>
  <c r="D28" i="24"/>
  <c r="D19" i="24"/>
  <c r="D29" i="24"/>
  <c r="D22" i="24"/>
  <c r="D24" i="24"/>
  <c r="D16" i="24"/>
  <c r="D34" i="24"/>
  <c r="D31" i="24"/>
  <c r="D12" i="24"/>
  <c r="D25" i="24"/>
  <c r="D18" i="24"/>
  <c r="D26" i="24"/>
  <c r="E34" i="23"/>
  <c r="G35" i="24"/>
  <c r="D35" i="24" l="1"/>
  <c r="F35" i="24"/>
  <c r="H23" i="24"/>
  <c r="G33" i="23"/>
  <c r="I35" i="24"/>
  <c r="J34" i="24" s="1"/>
  <c r="G28" i="23"/>
  <c r="G34" i="23" l="1"/>
  <c r="I34" i="23"/>
  <c r="J29" i="23" s="1"/>
  <c r="H28" i="24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J28" i="23" l="1"/>
  <c r="J32" i="23"/>
  <c r="J11" i="23"/>
  <c r="J26" i="23"/>
  <c r="J10" i="23"/>
  <c r="H35" i="24"/>
  <c r="H32" i="23"/>
  <c r="H33" i="23"/>
  <c r="H31" i="23"/>
  <c r="H13" i="23"/>
  <c r="H11" i="23"/>
  <c r="H19" i="23"/>
  <c r="H15" i="23"/>
  <c r="H17" i="23"/>
  <c r="H25" i="23"/>
  <c r="H21" i="23"/>
  <c r="H23" i="23"/>
  <c r="H27" i="23"/>
  <c r="H30" i="23"/>
  <c r="H16" i="23"/>
  <c r="H22" i="23"/>
  <c r="H29" i="23"/>
  <c r="H26" i="23"/>
  <c r="H24" i="23"/>
  <c r="H10" i="23"/>
  <c r="H12" i="23"/>
  <c r="H18" i="23"/>
  <c r="H14" i="23"/>
  <c r="H20" i="23"/>
  <c r="H28" i="23"/>
  <c r="J30" i="23"/>
  <c r="J24" i="23"/>
  <c r="J21" i="23"/>
  <c r="J18" i="23"/>
  <c r="J12" i="23"/>
  <c r="J15" i="23"/>
  <c r="J27" i="23"/>
  <c r="J22" i="23"/>
  <c r="J20" i="23"/>
  <c r="J14" i="23"/>
  <c r="J33" i="23"/>
  <c r="J31" i="23"/>
  <c r="J25" i="23"/>
  <c r="J17" i="23"/>
  <c r="J23" i="23"/>
  <c r="J13" i="23"/>
  <c r="J19" i="23"/>
  <c r="J16" i="23"/>
  <c r="J34" i="23" l="1"/>
  <c r="H34" i="23"/>
  <c r="F28" i="23" l="1"/>
  <c r="F32" i="23" l="1"/>
  <c r="F33" i="23"/>
  <c r="F34" i="23" s="1"/>
  <c r="F30" i="23"/>
  <c r="F29" i="23"/>
  <c r="F13" i="23"/>
  <c r="F10" i="23"/>
  <c r="F21" i="23"/>
  <c r="D25" i="23"/>
  <c r="D10" i="23"/>
  <c r="D28" i="23"/>
  <c r="D19" i="23"/>
  <c r="F27" i="23"/>
  <c r="F25" i="23"/>
  <c r="F19" i="23"/>
  <c r="F15" i="23"/>
  <c r="F22" i="23"/>
  <c r="F20" i="23"/>
  <c r="F16" i="23"/>
  <c r="F14" i="23"/>
  <c r="F26" i="23"/>
  <c r="F23" i="23"/>
  <c r="F17" i="23"/>
  <c r="F11" i="23"/>
  <c r="F24" i="23"/>
  <c r="F18" i="23"/>
  <c r="F12" i="23"/>
  <c r="F31" i="23"/>
  <c r="D32" i="23"/>
  <c r="D30" i="23"/>
  <c r="D27" i="23"/>
  <c r="D23" i="23"/>
  <c r="D21" i="23"/>
  <c r="D17" i="23"/>
  <c r="D15" i="23"/>
  <c r="D11" i="23"/>
  <c r="D33" i="23"/>
  <c r="D31" i="23"/>
  <c r="D29" i="23"/>
  <c r="D26" i="23"/>
  <c r="D24" i="23"/>
  <c r="D22" i="23"/>
  <c r="D20" i="23"/>
  <c r="D18" i="23"/>
  <c r="D16" i="23"/>
  <c r="D14" i="23"/>
  <c r="D12" i="23"/>
  <c r="D13" i="23"/>
  <c r="D34" i="23" l="1"/>
</calcChain>
</file>

<file path=xl/sharedStrings.xml><?xml version="1.0" encoding="utf-8"?>
<sst xmlns="http://schemas.openxmlformats.org/spreadsheetml/2006/main" count="212" uniqueCount="66">
  <si>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</si>
  <si>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</si>
  <si>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</si>
  <si>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</si>
  <si>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</si>
  <si>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</si>
  <si>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</si>
  <si>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</si>
  <si>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</si>
  <si>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</si>
  <si>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</si>
  <si>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</si>
  <si>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</si>
  <si>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</si>
  <si>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</si>
  <si>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</si>
  <si>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</si>
  <si>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</si>
  <si>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</si>
  <si>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</si>
  <si>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</si>
  <si>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</si>
  <si>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</si>
  <si>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</si>
  <si>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</si>
  <si>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</si>
  <si>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</si>
  <si>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</si>
  <si>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</si>
  <si>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</si>
  <si>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</si>
  <si>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</si>
  <si>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</si>
  <si>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</si>
  <si>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</si>
  <si>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</si>
  <si>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</si>
  <si>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</si>
  <si>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</si>
  <si>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</si>
  <si>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</si>
  <si>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</si>
  <si>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</si>
  <si>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</si>
  <si>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</si>
  <si>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</si>
  <si>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</si>
  <si>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</si>
  <si>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</si>
  <si>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</si>
  <si>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</si>
  <si>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</si>
  <si>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</si>
  <si>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</si>
  <si>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</si>
  <si>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</si>
  <si>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</si>
  <si>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</si>
  <si>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</si>
  <si>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</si>
  <si>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*Podaci su dati na osnovu nerevidiranih izvještaja društava za sjedištem u Federaciji Bosne i Hercegovine i Republici Srpskoj.</t>
  </si>
  <si>
    <t>BROJ I VRIJEDNOST ISPLAĆENIH ŠTETA PO VRSTAMA OSIGURANJA U BOSNI I HERCEGOVINI*</t>
  </si>
  <si>
    <t>**Triglav osiguranje a.d. je u 2026. godini promijenilo vrstu poslovanja</t>
  </si>
  <si>
    <t>NEŽIVOTNA I ŽIVOTNA OSIGURANJA**</t>
  </si>
  <si>
    <t>I-VI-2025</t>
  </si>
  <si>
    <t>I-VI-2026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</si>
</sst>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41A]#,##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b/>
      <i/>
      <sz val="10"/>
      <name val="Cambria"/>
      <family val="1"/>
      <scheme val="major"/>
    </font>
    <font>
      <sz val="10"/>
      <name val="Cambria"/>
      <family val="1"/>
      <scheme val="maj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/>
      <right/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78">
    <xf numFmtId="0" fontId="0" fillId="0" borderId="0" xfId="0"/>
    <xf numFmtId="4" fontId="4" fillId="2" borderId="0" xfId="0" applyNumberFormat="1" applyFont="1" applyFill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/>
    <xf numFmtId="0" fontId="4" fillId="0" borderId="1" xfId="2" applyFont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4" fontId="11" fillId="0" borderId="0" xfId="0" applyNumberFormat="1" applyFont="1"/>
    <xf numFmtId="3" fontId="4" fillId="0" borderId="0" xfId="0" applyNumberFormat="1" applyFont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Border="1" applyAlignment="1">
      <alignment horizontal="center" vertical="center" shrinkToFit="1"/>
    </xf>
    <xf numFmtId="49" fontId="4" fillId="0" borderId="15" xfId="0" applyNumberFormat="1" applyFont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Border="1" applyAlignment="1">
      <alignment horizontal="right" vertical="center" wrapText="1"/>
    </xf>
    <xf numFmtId="2" fontId="4" fillId="0" borderId="0" xfId="0" applyNumberFormat="1" applyFont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right" vertical="center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2" fontId="4" fillId="0" borderId="26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/>
    </xf>
    <xf numFmtId="164" fontId="4" fillId="2" borderId="2" xfId="0" applyNumberFormat="1" applyFont="1" applyFill="1" applyBorder="1" applyAlignment="1">
      <alignment horizontal="right" vertical="center"/>
    </xf>
    <xf numFmtId="0" fontId="14" fillId="2" borderId="11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3" fontId="15" fillId="0" borderId="0" xfId="0" applyNumberFormat="1" applyFont="1" applyAlignment="1">
      <alignment horizontal="right" vertical="center"/>
    </xf>
    <xf numFmtId="2" fontId="15" fillId="0" borderId="26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3" fontId="15" fillId="2" borderId="0" xfId="0" applyNumberFormat="1" applyFont="1" applyFill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3" fontId="15" fillId="2" borderId="2" xfId="0" applyNumberFormat="1" applyFont="1" applyFill="1" applyBorder="1" applyAlignment="1">
      <alignment horizontal="right" vertical="center"/>
    </xf>
    <xf numFmtId="2" fontId="15" fillId="2" borderId="3" xfId="0" applyNumberFormat="1" applyFont="1" applyFill="1" applyBorder="1" applyAlignment="1">
      <alignment horizontal="right" vertical="center"/>
    </xf>
    <xf numFmtId="4" fontId="15" fillId="2" borderId="3" xfId="0" applyNumberFormat="1" applyFont="1" applyFill="1" applyBorder="1" applyAlignment="1">
      <alignment horizontal="right" vertical="center"/>
    </xf>
    <xf numFmtId="3" fontId="3" fillId="3" borderId="6" xfId="0" applyNumberFormat="1" applyFont="1" applyFill="1" applyBorder="1" applyAlignment="1">
      <alignment horizontal="right" vertical="center"/>
    </xf>
    <xf numFmtId="3" fontId="15" fillId="2" borderId="2" xfId="0" applyNumberFormat="1" applyFont="1" applyFill="1" applyBorder="1"/>
    <xf numFmtId="3" fontId="15" fillId="2" borderId="0" xfId="0" applyNumberFormat="1" applyFont="1" applyFill="1"/>
    <xf numFmtId="0" fontId="16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3" fontId="17" fillId="0" borderId="27" xfId="0" applyNumberFormat="1" applyFont="1" applyBorder="1"/>
    <xf numFmtId="3" fontId="17" fillId="0" borderId="0" xfId="0" applyNumberFormat="1" applyFont="1"/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showGridLines="0" tabSelected="1" showRuler="0" view="pageLayout" topLeftCell="B4" zoomScaleNormal="70" workbookViewId="0">
      <selection activeCell="I28" sqref="I28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19"/>
    </row>
    <row r="5" spans="1:10" x14ac:dyDescent="0.25">
      <c r="A5" s="32" t="s">
        <v>61</v>
      </c>
      <c r="C5" s="13"/>
      <c r="D5" s="2"/>
      <c r="E5" s="2"/>
      <c r="F5" s="2"/>
      <c r="G5" s="13"/>
      <c r="H5" s="2"/>
      <c r="I5" s="2"/>
      <c r="J5" s="2"/>
    </row>
    <row r="6" spans="1:10" ht="15.75" thickBot="1" x14ac:dyDescent="0.3">
      <c r="C6" s="3"/>
      <c r="D6" s="3"/>
      <c r="E6" s="3"/>
      <c r="F6" s="3"/>
      <c r="G6" s="3"/>
      <c r="H6" s="3"/>
      <c r="I6" s="3"/>
      <c r="J6" s="3"/>
    </row>
    <row r="7" spans="1:10" ht="18" customHeight="1" x14ac:dyDescent="0.25">
      <c r="A7" s="12"/>
      <c r="B7" s="72" t="s">
        <v>26</v>
      </c>
      <c r="C7" s="72"/>
      <c r="D7" s="72"/>
      <c r="E7" s="72"/>
      <c r="F7" s="72"/>
      <c r="G7" s="72"/>
      <c r="H7" s="72"/>
      <c r="I7" s="72"/>
      <c r="J7" s="75"/>
    </row>
    <row r="8" spans="1:10" ht="38.25" customHeight="1" x14ac:dyDescent="0.25">
      <c r="A8" s="9" t="s">
        <v>52</v>
      </c>
      <c r="B8" s="73"/>
      <c r="C8" s="33" t="s">
        <v>54</v>
      </c>
      <c r="D8" s="33" t="s">
        <v>53</v>
      </c>
      <c r="E8" s="33" t="s">
        <v>55</v>
      </c>
      <c r="F8" s="33" t="s">
        <v>53</v>
      </c>
      <c r="G8" s="33" t="s">
        <v>54</v>
      </c>
      <c r="H8" s="33" t="s">
        <v>53</v>
      </c>
      <c r="I8" s="33" t="s">
        <v>55</v>
      </c>
      <c r="J8" s="47" t="s">
        <v>53</v>
      </c>
    </row>
    <row r="9" spans="1:10" ht="31.5" customHeight="1" thickBot="1" x14ac:dyDescent="0.3">
      <c r="A9" s="8"/>
      <c r="B9" s="74"/>
      <c r="C9" s="10" t="s">
        <v>64</v>
      </c>
      <c r="D9" s="10" t="s">
        <v>25</v>
      </c>
      <c r="E9" s="10" t="s">
        <v>64</v>
      </c>
      <c r="F9" s="10" t="s">
        <v>25</v>
      </c>
      <c r="G9" s="10" t="s">
        <v>65</v>
      </c>
      <c r="H9" s="10" t="s">
        <v>25</v>
      </c>
      <c r="I9" s="10" t="s">
        <v>65</v>
      </c>
      <c r="J9" s="46" t="s">
        <v>25</v>
      </c>
    </row>
    <row r="10" spans="1:10" x14ac:dyDescent="0.25">
      <c r="A10" s="26" t="s">
        <v>0</v>
      </c>
      <c r="B10" s="11" t="s">
        <v>27</v>
      </c>
      <c r="C10" s="22">
        <f>FBiH!C11+RS!C9</f>
        <v>8584</v>
      </c>
      <c r="D10" s="44">
        <f t="shared" ref="D10:D33" si="0">C10/C$34*100</f>
        <v>8.8201144642068172</v>
      </c>
      <c r="E10" s="22">
        <f>FBiH!E11+RS!E9</f>
        <v>11746813</v>
      </c>
      <c r="F10" s="41">
        <f t="shared" ref="F10:F33" si="1">E10/E$34*100</f>
        <v>4.9660181261659329</v>
      </c>
      <c r="G10" s="22">
        <f>FBiH!G11+RS!G9</f>
        <v>8517</v>
      </c>
      <c r="H10" s="51">
        <f t="shared" ref="H10:H33" si="2">G10/G$34*100</f>
        <v>7.6601370676164269</v>
      </c>
      <c r="I10" s="22">
        <f>FBiH!I11+RS!I9</f>
        <v>12262345</v>
      </c>
      <c r="J10" s="41">
        <f>I10/I$34*100</f>
        <v>4.658555373083086</v>
      </c>
    </row>
    <row r="11" spans="1:10" x14ac:dyDescent="0.25">
      <c r="A11" s="27" t="s">
        <v>1</v>
      </c>
      <c r="B11" s="11" t="s">
        <v>28</v>
      </c>
      <c r="C11" s="22">
        <f>FBiH!C12+RS!C10</f>
        <v>22277</v>
      </c>
      <c r="D11" s="44">
        <f t="shared" si="0"/>
        <v>22.889758844260864</v>
      </c>
      <c r="E11" s="22">
        <f>FBiH!E12+RS!E10</f>
        <v>5276405</v>
      </c>
      <c r="F11" s="41">
        <f t="shared" si="1"/>
        <v>2.2306239889059749</v>
      </c>
      <c r="G11" s="22">
        <f>FBiH!G12+RS!G10</f>
        <v>30088</v>
      </c>
      <c r="H11" s="41">
        <f t="shared" si="2"/>
        <v>27.060960912345077</v>
      </c>
      <c r="I11" s="22">
        <f>FBiH!I12+RS!I10</f>
        <v>6537682</v>
      </c>
      <c r="J11" s="41">
        <f>I11/I$34*100</f>
        <v>2.4837136460121272</v>
      </c>
    </row>
    <row r="12" spans="1:10" x14ac:dyDescent="0.25">
      <c r="A12" s="27" t="s">
        <v>2</v>
      </c>
      <c r="B12" s="11" t="s">
        <v>29</v>
      </c>
      <c r="C12" s="22">
        <f>FBiH!C13+RS!C11</f>
        <v>15520</v>
      </c>
      <c r="D12" s="44">
        <f t="shared" si="0"/>
        <v>15.946898472098065</v>
      </c>
      <c r="E12" s="22">
        <f>FBiH!E13+RS!E11</f>
        <v>39643704</v>
      </c>
      <c r="F12" s="41">
        <f t="shared" si="1"/>
        <v>16.759554498088708</v>
      </c>
      <c r="G12" s="22">
        <f>FBiH!G13+RS!G11</f>
        <v>17078</v>
      </c>
      <c r="H12" s="41">
        <f t="shared" si="2"/>
        <v>15.359847462810066</v>
      </c>
      <c r="I12" s="22">
        <f>FBiH!I13+RS!I11</f>
        <v>47129412</v>
      </c>
      <c r="J12" s="41">
        <f t="shared" ref="J12:J33" si="3">I12/I$34*100</f>
        <v>17.904811477971503</v>
      </c>
    </row>
    <row r="13" spans="1:10" x14ac:dyDescent="0.25">
      <c r="A13" s="27" t="s">
        <v>3</v>
      </c>
      <c r="B13" s="11" t="s">
        <v>30</v>
      </c>
      <c r="C13" s="22">
        <f>FBiH!C14+RS!C12</f>
        <v>0</v>
      </c>
      <c r="D13" s="44">
        <f t="shared" si="0"/>
        <v>0</v>
      </c>
      <c r="E13" s="22">
        <f>FBiH!E14+RS!E12</f>
        <v>0</v>
      </c>
      <c r="F13" s="41">
        <f t="shared" si="1"/>
        <v>0</v>
      </c>
      <c r="G13" s="22">
        <f>FBiH!G14+RS!G12</f>
        <v>0</v>
      </c>
      <c r="H13" s="41">
        <f t="shared" si="2"/>
        <v>0</v>
      </c>
      <c r="I13" s="22">
        <f>FBiH!I14+RS!I12</f>
        <v>0</v>
      </c>
      <c r="J13" s="41">
        <f t="shared" si="3"/>
        <v>0</v>
      </c>
    </row>
    <row r="14" spans="1:10" x14ac:dyDescent="0.25">
      <c r="A14" s="27" t="s">
        <v>4</v>
      </c>
      <c r="B14" s="11" t="s">
        <v>31</v>
      </c>
      <c r="C14" s="22">
        <f>FBiH!C15+RS!C13</f>
        <v>1</v>
      </c>
      <c r="D14" s="44">
        <f t="shared" si="0"/>
        <v>1.0275063448516794E-3</v>
      </c>
      <c r="E14" s="22">
        <f>FBiH!E15+RS!E13</f>
        <v>6845</v>
      </c>
      <c r="F14" s="41">
        <f t="shared" si="1"/>
        <v>2.8937545931484402E-3</v>
      </c>
      <c r="G14" s="22">
        <f>FBiH!G15+RS!G13</f>
        <v>0</v>
      </c>
      <c r="H14" s="41">
        <f t="shared" si="2"/>
        <v>0</v>
      </c>
      <c r="I14" s="22">
        <f>FBiH!I15+RS!I13</f>
        <v>0</v>
      </c>
      <c r="J14" s="41">
        <f t="shared" si="3"/>
        <v>0</v>
      </c>
    </row>
    <row r="15" spans="1:10" x14ac:dyDescent="0.25">
      <c r="A15" s="27" t="s">
        <v>5</v>
      </c>
      <c r="B15" s="11" t="s">
        <v>32</v>
      </c>
      <c r="C15" s="22">
        <f>FBiH!C16+RS!C14</f>
        <v>0</v>
      </c>
      <c r="D15" s="44">
        <f t="shared" si="0"/>
        <v>0</v>
      </c>
      <c r="E15" s="22">
        <f>FBiH!E16+RS!E14</f>
        <v>0</v>
      </c>
      <c r="F15" s="41">
        <f t="shared" si="1"/>
        <v>0</v>
      </c>
      <c r="G15" s="22">
        <f>FBiH!G16+RS!G14</f>
        <v>0</v>
      </c>
      <c r="H15" s="41">
        <f t="shared" si="2"/>
        <v>0</v>
      </c>
      <c r="I15" s="22">
        <f>FBiH!I16+RS!I14</f>
        <v>0</v>
      </c>
      <c r="J15" s="41">
        <f t="shared" si="3"/>
        <v>0</v>
      </c>
    </row>
    <row r="16" spans="1:10" x14ac:dyDescent="0.25">
      <c r="A16" s="27" t="s">
        <v>6</v>
      </c>
      <c r="B16" s="11" t="s">
        <v>33</v>
      </c>
      <c r="C16" s="22">
        <f>FBiH!C17+RS!C15</f>
        <v>141</v>
      </c>
      <c r="D16" s="44">
        <f t="shared" si="0"/>
        <v>0.1448783946240868</v>
      </c>
      <c r="E16" s="22">
        <f>FBiH!E17+RS!E15</f>
        <v>296766</v>
      </c>
      <c r="F16" s="41">
        <f t="shared" si="1"/>
        <v>0.12545916370931923</v>
      </c>
      <c r="G16" s="22">
        <f>FBiH!G17+RS!G15</f>
        <v>135</v>
      </c>
      <c r="H16" s="41">
        <f t="shared" si="2"/>
        <v>0.12141816415735794</v>
      </c>
      <c r="I16" s="22">
        <f>FBiH!I17+RS!I15</f>
        <v>327261</v>
      </c>
      <c r="J16" s="41">
        <f t="shared" si="3"/>
        <v>0.1243288693924811</v>
      </c>
    </row>
    <row r="17" spans="1:10" x14ac:dyDescent="0.25">
      <c r="A17" s="27" t="s">
        <v>7</v>
      </c>
      <c r="B17" s="11" t="s">
        <v>34</v>
      </c>
      <c r="C17" s="22">
        <f>FBiH!C18+RS!C16</f>
        <v>1269</v>
      </c>
      <c r="D17" s="44">
        <f t="shared" si="0"/>
        <v>1.3039055516167812</v>
      </c>
      <c r="E17" s="22">
        <f>FBiH!E18+RS!E16</f>
        <v>8824700</v>
      </c>
      <c r="F17" s="41">
        <f t="shared" si="1"/>
        <v>3.7306816885547178</v>
      </c>
      <c r="G17" s="22">
        <f>FBiH!G18+RS!G16</f>
        <v>1127</v>
      </c>
      <c r="H17" s="41">
        <f t="shared" si="2"/>
        <v>1.0136168222617956</v>
      </c>
      <c r="I17" s="22">
        <f>FBiH!I18+RS!I16</f>
        <v>5809000</v>
      </c>
      <c r="J17" s="41">
        <f t="shared" si="3"/>
        <v>2.2068819758569544</v>
      </c>
    </row>
    <row r="18" spans="1:10" x14ac:dyDescent="0.25">
      <c r="A18" s="27" t="s">
        <v>8</v>
      </c>
      <c r="B18" s="11" t="s">
        <v>35</v>
      </c>
      <c r="C18" s="22">
        <f>FBiH!C19+RS!C17</f>
        <v>1620</v>
      </c>
      <c r="D18" s="44">
        <f t="shared" si="0"/>
        <v>1.6645602786597207</v>
      </c>
      <c r="E18" s="22">
        <f>FBiH!E19+RS!E17</f>
        <v>5293712</v>
      </c>
      <c r="F18" s="41">
        <f t="shared" si="1"/>
        <v>2.237940601140251</v>
      </c>
      <c r="G18" s="22">
        <f>FBiH!G19+RS!G17</f>
        <v>1456</v>
      </c>
      <c r="H18" s="41">
        <f t="shared" si="2"/>
        <v>1.3095173852823196</v>
      </c>
      <c r="I18" s="22">
        <f>FBiH!I19+RS!I17</f>
        <v>4288861</v>
      </c>
      <c r="J18" s="41">
        <f t="shared" si="3"/>
        <v>1.6293699497083547</v>
      </c>
    </row>
    <row r="19" spans="1:10" s="17" customFormat="1" x14ac:dyDescent="0.25">
      <c r="A19" s="27" t="s">
        <v>9</v>
      </c>
      <c r="B19" s="11" t="s">
        <v>36</v>
      </c>
      <c r="C19" s="22">
        <f>FBiH!C20+RS!C18</f>
        <v>32580</v>
      </c>
      <c r="D19" s="44">
        <f t="shared" si="0"/>
        <v>33.47615671526772</v>
      </c>
      <c r="E19" s="22">
        <f>FBiH!E20+RS!E18</f>
        <v>98028834</v>
      </c>
      <c r="F19" s="41">
        <f t="shared" si="1"/>
        <v>41.442131285388754</v>
      </c>
      <c r="G19" s="22">
        <f>FBiH!G20+RS!G18</f>
        <v>35693</v>
      </c>
      <c r="H19" s="41">
        <f t="shared" si="2"/>
        <v>32.102063209396867</v>
      </c>
      <c r="I19" s="22">
        <f>FBiH!I20+RS!I18</f>
        <v>117094262</v>
      </c>
      <c r="J19" s="41">
        <f t="shared" si="3"/>
        <v>44.484974399048355</v>
      </c>
    </row>
    <row r="20" spans="1:10" s="17" customFormat="1" x14ac:dyDescent="0.25">
      <c r="A20" s="27" t="s">
        <v>10</v>
      </c>
      <c r="B20" s="11" t="s">
        <v>37</v>
      </c>
      <c r="C20" s="22">
        <f>FBiH!C21+RS!C19</f>
        <v>0</v>
      </c>
      <c r="D20" s="44">
        <f t="shared" si="0"/>
        <v>0</v>
      </c>
      <c r="E20" s="22">
        <f>FBiH!E21+RS!E19</f>
        <v>0</v>
      </c>
      <c r="F20" s="41">
        <f t="shared" si="1"/>
        <v>0</v>
      </c>
      <c r="G20" s="22">
        <f>FBiH!G21+RS!G19</f>
        <v>0</v>
      </c>
      <c r="H20" s="41">
        <f t="shared" si="2"/>
        <v>0</v>
      </c>
      <c r="I20" s="22">
        <f>FBiH!I21+RS!I19</f>
        <v>0</v>
      </c>
      <c r="J20" s="41">
        <f t="shared" si="3"/>
        <v>0</v>
      </c>
    </row>
    <row r="21" spans="1:10" x14ac:dyDescent="0.25">
      <c r="A21" s="27" t="s">
        <v>11</v>
      </c>
      <c r="B21" s="11" t="s">
        <v>38</v>
      </c>
      <c r="C21" s="22">
        <f>FBiH!C22+RS!C20</f>
        <v>0</v>
      </c>
      <c r="D21" s="44">
        <f t="shared" si="0"/>
        <v>0</v>
      </c>
      <c r="E21" s="22">
        <f>FBiH!E22+RS!E20</f>
        <v>386</v>
      </c>
      <c r="F21" s="41">
        <f t="shared" si="1"/>
        <v>1.6318323929222762E-4</v>
      </c>
      <c r="G21" s="22">
        <f>FBiH!G22+RS!G20</f>
        <v>0</v>
      </c>
      <c r="H21" s="41">
        <f t="shared" si="2"/>
        <v>0</v>
      </c>
      <c r="I21" s="22">
        <f>FBiH!I22+RS!I20</f>
        <v>0</v>
      </c>
      <c r="J21" s="41">
        <f t="shared" si="3"/>
        <v>0</v>
      </c>
    </row>
    <row r="22" spans="1:10" x14ac:dyDescent="0.25">
      <c r="A22" s="27" t="s">
        <v>12</v>
      </c>
      <c r="B22" s="11" t="s">
        <v>39</v>
      </c>
      <c r="C22" s="22">
        <f>FBiH!C23+RS!C21</f>
        <v>562</v>
      </c>
      <c r="D22" s="44">
        <f t="shared" si="0"/>
        <v>0.5774585658066439</v>
      </c>
      <c r="E22" s="22">
        <f>FBiH!E23+RS!E21</f>
        <v>1262319</v>
      </c>
      <c r="F22" s="41">
        <f t="shared" si="1"/>
        <v>0.53365104518167217</v>
      </c>
      <c r="G22" s="22">
        <f>FBiH!G23+RS!G21</f>
        <v>506</v>
      </c>
      <c r="H22" s="41">
        <f t="shared" si="2"/>
        <v>0.45509326713794901</v>
      </c>
      <c r="I22" s="22">
        <f>FBiH!I23+RS!I21</f>
        <v>846450</v>
      </c>
      <c r="J22" s="41">
        <f t="shared" si="3"/>
        <v>0.32157260259323789</v>
      </c>
    </row>
    <row r="23" spans="1:10" x14ac:dyDescent="0.25">
      <c r="A23" s="27" t="s">
        <v>13</v>
      </c>
      <c r="B23" s="11" t="s">
        <v>40</v>
      </c>
      <c r="C23" s="22">
        <f>FBiH!C24+RS!C22</f>
        <v>392</v>
      </c>
      <c r="D23" s="44">
        <f t="shared" si="0"/>
        <v>0.40278248718185838</v>
      </c>
      <c r="E23" s="22">
        <f>FBiH!E24+RS!E22</f>
        <v>1229720</v>
      </c>
      <c r="F23" s="41">
        <f t="shared" si="1"/>
        <v>0.51986967104258586</v>
      </c>
      <c r="G23" s="22">
        <f>FBiH!G24+RS!G22</f>
        <v>290</v>
      </c>
      <c r="H23" s="41">
        <f t="shared" si="2"/>
        <v>0.26082420448617633</v>
      </c>
      <c r="I23" s="22">
        <f>FBiH!I24+RS!I22</f>
        <v>1373864</v>
      </c>
      <c r="J23" s="41">
        <f t="shared" si="3"/>
        <v>0.52194107400219292</v>
      </c>
    </row>
    <row r="24" spans="1:10" x14ac:dyDescent="0.25">
      <c r="A24" s="27" t="s">
        <v>14</v>
      </c>
      <c r="B24" s="11" t="s">
        <v>41</v>
      </c>
      <c r="C24" s="22">
        <f>FBiH!C25+RS!C23</f>
        <v>67</v>
      </c>
      <c r="D24" s="44">
        <f t="shared" si="0"/>
        <v>6.8842925105062527E-2</v>
      </c>
      <c r="E24" s="22">
        <f>FBiH!E25+RS!E23</f>
        <v>129495</v>
      </c>
      <c r="F24" s="41">
        <f t="shared" si="1"/>
        <v>5.4744594746494853E-2</v>
      </c>
      <c r="G24" s="22">
        <f>FBiH!G25+RS!G23</f>
        <v>80</v>
      </c>
      <c r="H24" s="41">
        <f t="shared" si="2"/>
        <v>7.1951504685841744E-2</v>
      </c>
      <c r="I24" s="22">
        <f>FBiH!I25+RS!I23</f>
        <v>114527</v>
      </c>
      <c r="J24" s="41">
        <f t="shared" si="3"/>
        <v>4.3509652616451955E-2</v>
      </c>
    </row>
    <row r="25" spans="1:10" x14ac:dyDescent="0.25">
      <c r="A25" s="27" t="s">
        <v>15</v>
      </c>
      <c r="B25" s="11" t="s">
        <v>42</v>
      </c>
      <c r="C25" s="22">
        <f>FBiH!C26+RS!C24</f>
        <v>4256</v>
      </c>
      <c r="D25" s="44">
        <f t="shared" si="0"/>
        <v>4.3730670036887478</v>
      </c>
      <c r="E25" s="22">
        <f>FBiH!E26+RS!E24</f>
        <v>840978</v>
      </c>
      <c r="F25" s="41">
        <f t="shared" si="1"/>
        <v>0.35552723889507515</v>
      </c>
      <c r="G25" s="22">
        <f>FBiH!G26+RS!G24</f>
        <v>5627</v>
      </c>
      <c r="H25" s="41">
        <f t="shared" si="2"/>
        <v>5.0608889608403933</v>
      </c>
      <c r="I25" s="22">
        <f>FBiH!I26+RS!I24</f>
        <v>1218276</v>
      </c>
      <c r="J25" s="41">
        <f t="shared" si="3"/>
        <v>0.46283204441712977</v>
      </c>
    </row>
    <row r="26" spans="1:10" x14ac:dyDescent="0.25">
      <c r="A26" s="27" t="s">
        <v>16</v>
      </c>
      <c r="B26" s="11" t="s">
        <v>43</v>
      </c>
      <c r="C26" s="22">
        <f>FBiH!C27+RS!C25</f>
        <v>0</v>
      </c>
      <c r="D26" s="44">
        <f t="shared" si="0"/>
        <v>0</v>
      </c>
      <c r="E26" s="22">
        <f>FBiH!E27+RS!E25</f>
        <v>0</v>
      </c>
      <c r="F26" s="41">
        <f t="shared" si="1"/>
        <v>0</v>
      </c>
      <c r="G26" s="22">
        <f>FBiH!G27+RS!G25</f>
        <v>1</v>
      </c>
      <c r="H26" s="41">
        <f t="shared" si="2"/>
        <v>8.9939380857302186E-4</v>
      </c>
      <c r="I26" s="22">
        <f>FBiH!I27+RS!I25</f>
        <v>1150</v>
      </c>
      <c r="J26" s="41">
        <f>I26/I$34*100</f>
        <v>4.3689348807634664E-4</v>
      </c>
    </row>
    <row r="27" spans="1:10" x14ac:dyDescent="0.25">
      <c r="A27" s="27" t="s">
        <v>17</v>
      </c>
      <c r="B27" s="11" t="s">
        <v>44</v>
      </c>
      <c r="C27" s="22">
        <f>FBiH!C28+RS!C26</f>
        <v>486</v>
      </c>
      <c r="D27" s="44">
        <f t="shared" si="0"/>
        <v>0.49936808359791623</v>
      </c>
      <c r="E27" s="22">
        <f>FBiH!E28+RS!E26</f>
        <v>246988</v>
      </c>
      <c r="F27" s="41">
        <f t="shared" si="1"/>
        <v>0.10441528991271688</v>
      </c>
      <c r="G27" s="22">
        <f>FBiH!G28+RS!G26</f>
        <v>544</v>
      </c>
      <c r="H27" s="41">
        <f t="shared" si="2"/>
        <v>0.48927023186372387</v>
      </c>
      <c r="I27" s="22">
        <f>FBiH!I28+RS!I26</f>
        <v>326816</v>
      </c>
      <c r="J27" s="41">
        <f t="shared" si="3"/>
        <v>0.12415981060796459</v>
      </c>
    </row>
    <row r="28" spans="1:10" x14ac:dyDescent="0.25">
      <c r="A28" s="28" t="s">
        <v>23</v>
      </c>
      <c r="B28" s="6" t="s">
        <v>45</v>
      </c>
      <c r="C28" s="23">
        <f>SUM(C10:C27)</f>
        <v>87755</v>
      </c>
      <c r="D28" s="45">
        <f t="shared" si="0"/>
        <v>90.168819292459133</v>
      </c>
      <c r="E28" s="23">
        <f>SUM(E10:E27)</f>
        <v>172827665</v>
      </c>
      <c r="F28" s="42">
        <f t="shared" si="1"/>
        <v>73.063674129564632</v>
      </c>
      <c r="G28" s="23">
        <f>SUM(G10:G27)</f>
        <v>101142</v>
      </c>
      <c r="H28" s="42">
        <f t="shared" si="2"/>
        <v>90.966488586692577</v>
      </c>
      <c r="I28" s="23">
        <f>SUM(I10:I27)-3</f>
        <v>197329903</v>
      </c>
      <c r="J28" s="42">
        <f t="shared" si="3"/>
        <v>74.967086629075766</v>
      </c>
    </row>
    <row r="29" spans="1:10" x14ac:dyDescent="0.25">
      <c r="A29" s="29" t="s">
        <v>22</v>
      </c>
      <c r="B29" s="4" t="s">
        <v>46</v>
      </c>
      <c r="C29" s="22">
        <f>FBiH!C30+RS!C28</f>
        <v>8104</v>
      </c>
      <c r="D29" s="44">
        <f t="shared" si="0"/>
        <v>8.3269114186780104</v>
      </c>
      <c r="E29" s="22">
        <f>FBiH!E30+RS!E28</f>
        <v>61106964</v>
      </c>
      <c r="F29" s="41">
        <f t="shared" si="1"/>
        <v>25.83324437521642</v>
      </c>
      <c r="G29" s="22">
        <f>FBiH!G30+RS!G28</f>
        <v>8199</v>
      </c>
      <c r="H29" s="41">
        <f t="shared" si="2"/>
        <v>7.374129836490205</v>
      </c>
      <c r="I29" s="22">
        <f>FBiH!I30+RS!I28</f>
        <v>62897449</v>
      </c>
      <c r="J29" s="41">
        <f>I29/I$34*100</f>
        <v>23.895205117142712</v>
      </c>
    </row>
    <row r="30" spans="1:10" x14ac:dyDescent="0.25">
      <c r="A30" s="29" t="s">
        <v>20</v>
      </c>
      <c r="B30" s="5" t="s">
        <v>47</v>
      </c>
      <c r="C30" s="22">
        <f>FBiH!C31+RS!C29</f>
        <v>28</v>
      </c>
      <c r="D30" s="44">
        <f t="shared" si="0"/>
        <v>2.8770177655847027E-2</v>
      </c>
      <c r="E30" s="22">
        <f>FBiH!E31+RS!E29</f>
        <v>223767</v>
      </c>
      <c r="F30" s="41">
        <f t="shared" si="1"/>
        <v>9.459850753032098E-2</v>
      </c>
      <c r="G30" s="22">
        <f>FBiH!G31+RS!G29</f>
        <v>41</v>
      </c>
      <c r="H30" s="41">
        <f t="shared" si="2"/>
        <v>3.6875146151493898E-2</v>
      </c>
      <c r="I30" s="22">
        <f>FBiH!I31+RS!I29</f>
        <v>184029</v>
      </c>
      <c r="J30" s="41">
        <f t="shared" si="3"/>
        <v>6.9913975406262596E-2</v>
      </c>
    </row>
    <row r="31" spans="1:10" x14ac:dyDescent="0.25">
      <c r="A31" s="29" t="s">
        <v>21</v>
      </c>
      <c r="B31" s="14" t="s">
        <v>48</v>
      </c>
      <c r="C31" s="22">
        <f>FBiH!C32+RS!C30</f>
        <v>1436</v>
      </c>
      <c r="D31" s="44">
        <f t="shared" si="0"/>
        <v>1.4754991112070117</v>
      </c>
      <c r="E31" s="22">
        <f>FBiH!E32+RS!E30</f>
        <v>2385505</v>
      </c>
      <c r="F31" s="41">
        <f t="shared" si="1"/>
        <v>1.0084829876886152</v>
      </c>
      <c r="G31" s="22">
        <f>FBiH!G32+RS!G30</f>
        <v>1804</v>
      </c>
      <c r="H31" s="41">
        <f t="shared" si="2"/>
        <v>1.6225064306657311</v>
      </c>
      <c r="I31" s="22">
        <f>FBiH!I32+RS!I30</f>
        <v>2810670</v>
      </c>
      <c r="J31" s="41">
        <f t="shared" si="3"/>
        <v>1.0677942783752565</v>
      </c>
    </row>
    <row r="32" spans="1:10" ht="15.75" customHeight="1" x14ac:dyDescent="0.25">
      <c r="A32" s="30" t="s">
        <v>19</v>
      </c>
      <c r="B32" s="14" t="s">
        <v>49</v>
      </c>
      <c r="C32" s="22">
        <f>FBiH!C33+RS!C31</f>
        <v>0</v>
      </c>
      <c r="D32" s="44">
        <f t="shared" si="0"/>
        <v>0</v>
      </c>
      <c r="E32" s="22">
        <f>FBiH!E33+RS!E31</f>
        <v>0</v>
      </c>
      <c r="F32" s="41">
        <f t="shared" si="1"/>
        <v>0</v>
      </c>
      <c r="G32" s="22">
        <f>FBiH!G33+RS!G31</f>
        <v>0</v>
      </c>
      <c r="H32" s="41">
        <f t="shared" si="2"/>
        <v>0</v>
      </c>
      <c r="I32" s="22">
        <f>FBiH!I33+RS!I31</f>
        <v>0</v>
      </c>
      <c r="J32" s="41">
        <f>I32/I$34*100</f>
        <v>0</v>
      </c>
    </row>
    <row r="33" spans="1:10" x14ac:dyDescent="0.25">
      <c r="A33" s="31" t="s">
        <v>18</v>
      </c>
      <c r="B33" s="7" t="s">
        <v>50</v>
      </c>
      <c r="C33" s="24">
        <f>SUM(C29:C32)</f>
        <v>9568</v>
      </c>
      <c r="D33" s="1">
        <f t="shared" si="0"/>
        <v>9.8311807075408701</v>
      </c>
      <c r="E33" s="25">
        <f>SUM(E29:E32)</f>
        <v>63716236</v>
      </c>
      <c r="F33" s="40">
        <f t="shared" si="1"/>
        <v>26.936325870435358</v>
      </c>
      <c r="G33" s="24">
        <f>SUM(G29:G32)</f>
        <v>10044</v>
      </c>
      <c r="H33" s="40">
        <f t="shared" si="2"/>
        <v>9.0335114133074317</v>
      </c>
      <c r="I33" s="25">
        <f>SUM(I29:I32)</f>
        <v>65892148</v>
      </c>
      <c r="J33" s="40">
        <f t="shared" si="3"/>
        <v>25.032913370924231</v>
      </c>
    </row>
    <row r="34" spans="1:10" x14ac:dyDescent="0.25">
      <c r="A34" s="15" t="s">
        <v>24</v>
      </c>
      <c r="B34" s="16" t="s">
        <v>63</v>
      </c>
      <c r="C34" s="48">
        <f>C28+C33</f>
        <v>97323</v>
      </c>
      <c r="D34" s="49">
        <f>D28+D33</f>
        <v>100</v>
      </c>
      <c r="E34" s="48">
        <f>E28+E33</f>
        <v>236543901</v>
      </c>
      <c r="F34" s="38">
        <f>(F28+F33)</f>
        <v>99.999999999999986</v>
      </c>
      <c r="G34" s="48">
        <f>G28+G33</f>
        <v>111186</v>
      </c>
      <c r="H34" s="50">
        <f>H28+H33</f>
        <v>100.00000000000001</v>
      </c>
      <c r="I34" s="48">
        <f>I28+I33</f>
        <v>263222051</v>
      </c>
      <c r="J34" s="38">
        <f>(J28+J33)</f>
        <v>100</v>
      </c>
    </row>
    <row r="36" spans="1:10" s="67" customFormat="1" ht="12" x14ac:dyDescent="0.25">
      <c r="A36" s="67" t="s">
        <v>60</v>
      </c>
    </row>
    <row r="37" spans="1:10" s="67" customFormat="1" ht="12" x14ac:dyDescent="0.25">
      <c r="A37" s="67" t="s">
        <v>62</v>
      </c>
      <c r="C37" s="68"/>
      <c r="E37" s="69"/>
      <c r="G37" s="68"/>
      <c r="I37" s="69"/>
    </row>
    <row r="38" spans="1:10" x14ac:dyDescent="0.25">
      <c r="C38" s="18"/>
      <c r="E38" s="20"/>
      <c r="G38" s="18"/>
      <c r="I38" s="20"/>
    </row>
    <row r="40" spans="1:10" x14ac:dyDescent="0.25">
      <c r="E40" s="20"/>
      <c r="F40" s="20"/>
      <c r="I40" s="20"/>
      <c r="J40" s="20"/>
    </row>
    <row r="41" spans="1:10" x14ac:dyDescent="0.25">
      <c r="C41" s="21"/>
      <c r="G41" s="21"/>
    </row>
    <row r="42" spans="1:10" x14ac:dyDescent="0.25">
      <c r="E42" s="20"/>
      <c r="I42" s="20"/>
    </row>
    <row r="43" spans="1:10" x14ac:dyDescent="0.25">
      <c r="C43" s="18"/>
      <c r="G43" s="18"/>
    </row>
    <row r="44" spans="1:10" x14ac:dyDescent="0.25">
      <c r="B44" s="18"/>
    </row>
  </sheetData>
  <mergeCells count="5">
    <mergeCell ref="C7:D7"/>
    <mergeCell ref="E7:F7"/>
    <mergeCell ref="B7:B9"/>
    <mergeCell ref="G7:H7"/>
    <mergeCell ref="I7:J7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30.06.2026. godine.</oddFooter>
  </headerFooter>
  <ignoredErrors>
    <ignoredError sqref="A10:A27 A33" numberStoredAsText="1"/>
    <ignoredError sqref="A28:A29 A34" twoDigitTextYear="1" numberStoredAsText="1"/>
    <ignoredError sqref="D28 D33 F28:F34 G28 G33" formula="1"/>
    <ignoredError sqref="H10:H27 J12:J25 H34 J27:J28 J30:J31 J33:J34" evalError="1"/>
    <ignoredError sqref="H28:H33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4"/>
  <sheetViews>
    <sheetView showGridLines="0" showRuler="0" view="pageLayout" topLeftCell="B6" zoomScaleNormal="70" workbookViewId="0">
      <selection activeCell="I35" sqref="I3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19"/>
    </row>
    <row r="5" spans="1:10" x14ac:dyDescent="0.25">
      <c r="A5" s="32" t="s">
        <v>56</v>
      </c>
      <c r="C5" s="13"/>
      <c r="D5" s="2"/>
      <c r="E5" s="2"/>
      <c r="F5" s="2"/>
      <c r="G5" s="13"/>
      <c r="H5" s="2"/>
      <c r="I5" s="2"/>
      <c r="J5" s="2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34"/>
      <c r="B8" s="76" t="s">
        <v>26</v>
      </c>
      <c r="C8" s="76"/>
      <c r="D8" s="76"/>
      <c r="E8" s="76"/>
      <c r="F8" s="76"/>
      <c r="G8" s="76"/>
      <c r="H8" s="76"/>
      <c r="I8" s="76"/>
      <c r="J8" s="77"/>
    </row>
    <row r="9" spans="1:10" ht="38.25" customHeight="1" x14ac:dyDescent="0.25">
      <c r="A9" s="35" t="s">
        <v>52</v>
      </c>
      <c r="B9" s="73"/>
      <c r="C9" s="33" t="s">
        <v>54</v>
      </c>
      <c r="D9" s="33" t="s">
        <v>53</v>
      </c>
      <c r="E9" s="33" t="s">
        <v>55</v>
      </c>
      <c r="F9" s="33" t="s">
        <v>53</v>
      </c>
      <c r="G9" s="33" t="s">
        <v>54</v>
      </c>
      <c r="H9" s="33" t="s">
        <v>53</v>
      </c>
      <c r="I9" s="33" t="s">
        <v>55</v>
      </c>
      <c r="J9" s="36" t="s">
        <v>53</v>
      </c>
    </row>
    <row r="10" spans="1:10" ht="31.5" customHeight="1" thickBot="1" x14ac:dyDescent="0.3">
      <c r="A10" s="37"/>
      <c r="B10" s="74"/>
      <c r="C10" s="10" t="s">
        <v>64</v>
      </c>
      <c r="D10" s="10" t="s">
        <v>25</v>
      </c>
      <c r="E10" s="10" t="s">
        <v>64</v>
      </c>
      <c r="F10" s="10" t="s">
        <v>25</v>
      </c>
      <c r="G10" s="10" t="s">
        <v>65</v>
      </c>
      <c r="H10" s="10" t="s">
        <v>25</v>
      </c>
      <c r="I10" s="10" t="s">
        <v>65</v>
      </c>
      <c r="J10" s="46" t="s">
        <v>25</v>
      </c>
    </row>
    <row r="11" spans="1:10" x14ac:dyDescent="0.25">
      <c r="A11" s="27" t="s">
        <v>0</v>
      </c>
      <c r="B11" s="11" t="s">
        <v>27</v>
      </c>
      <c r="C11" s="52">
        <v>5567</v>
      </c>
      <c r="D11" s="51">
        <f t="shared" ref="D11:D34" si="0">C11/C$35*100</f>
        <v>7.0769348113495374</v>
      </c>
      <c r="E11" s="52">
        <v>8097319</v>
      </c>
      <c r="F11" s="43">
        <f>E11/E$35*100</f>
        <v>4.6527133400643041</v>
      </c>
      <c r="G11" s="52">
        <v>5834</v>
      </c>
      <c r="H11" s="51">
        <f t="shared" ref="H11:H34" si="1">G11/G$35*100</f>
        <v>6.2924693142351744</v>
      </c>
      <c r="I11" s="52">
        <v>8593221</v>
      </c>
      <c r="J11" s="43">
        <f>I11/I$35*100</f>
        <v>4.2995002155924009</v>
      </c>
    </row>
    <row r="12" spans="1:10" x14ac:dyDescent="0.25">
      <c r="A12" s="27" t="s">
        <v>1</v>
      </c>
      <c r="B12" s="11" t="s">
        <v>28</v>
      </c>
      <c r="C12" s="52">
        <v>21562</v>
      </c>
      <c r="D12" s="41">
        <f t="shared" si="0"/>
        <v>27.410251194955759</v>
      </c>
      <c r="E12" s="52">
        <v>4616756</v>
      </c>
      <c r="F12" s="41">
        <f t="shared" ref="F12:F13" si="2">E12/E$35*100</f>
        <v>2.6527844869421489</v>
      </c>
      <c r="G12" s="52">
        <v>29615</v>
      </c>
      <c r="H12" s="41">
        <f t="shared" si="1"/>
        <v>31.942317233643248</v>
      </c>
      <c r="I12" s="52">
        <v>5897583</v>
      </c>
      <c r="J12" s="41">
        <f t="shared" ref="J12:J13" si="3">I12/I$35*100</f>
        <v>2.9507747304502092</v>
      </c>
    </row>
    <row r="13" spans="1:10" x14ac:dyDescent="0.25">
      <c r="A13" s="27" t="s">
        <v>2</v>
      </c>
      <c r="B13" s="11" t="s">
        <v>29</v>
      </c>
      <c r="C13" s="52">
        <v>12356</v>
      </c>
      <c r="D13" s="41">
        <f t="shared" si="0"/>
        <v>15.707312112274993</v>
      </c>
      <c r="E13" s="52">
        <v>32360220</v>
      </c>
      <c r="F13" s="41">
        <f t="shared" si="2"/>
        <v>18.59415780475188</v>
      </c>
      <c r="G13" s="52">
        <v>14191</v>
      </c>
      <c r="H13" s="41">
        <f t="shared" si="1"/>
        <v>15.306210496796599</v>
      </c>
      <c r="I13" s="52">
        <v>39608873</v>
      </c>
      <c r="J13" s="41">
        <f t="shared" si="3"/>
        <v>19.817756112972308</v>
      </c>
    </row>
    <row r="14" spans="1:10" x14ac:dyDescent="0.25">
      <c r="A14" s="27" t="s">
        <v>3</v>
      </c>
      <c r="B14" s="11" t="s">
        <v>30</v>
      </c>
      <c r="C14" s="52">
        <v>0</v>
      </c>
      <c r="D14" s="41">
        <f t="shared" si="0"/>
        <v>0</v>
      </c>
      <c r="E14" s="52">
        <v>0</v>
      </c>
      <c r="F14" s="41">
        <f>E14/E$35*100</f>
        <v>0</v>
      </c>
      <c r="G14" s="52">
        <v>0</v>
      </c>
      <c r="H14" s="41">
        <f t="shared" si="1"/>
        <v>0</v>
      </c>
      <c r="I14" s="52">
        <v>0</v>
      </c>
      <c r="J14" s="41">
        <f>I14/I$35*100</f>
        <v>0</v>
      </c>
    </row>
    <row r="15" spans="1:10" x14ac:dyDescent="0.25">
      <c r="A15" s="27" t="s">
        <v>4</v>
      </c>
      <c r="B15" s="11" t="s">
        <v>31</v>
      </c>
      <c r="C15" s="52">
        <v>1</v>
      </c>
      <c r="D15" s="41">
        <f t="shared" si="0"/>
        <v>1.2712295332045153E-3</v>
      </c>
      <c r="E15" s="52">
        <v>6845</v>
      </c>
      <c r="F15" s="41">
        <f t="shared" ref="F15:F17" si="4">E15/E$35*100</f>
        <v>3.9331317949484459E-3</v>
      </c>
      <c r="G15" s="52">
        <v>0</v>
      </c>
      <c r="H15" s="41">
        <f t="shared" si="1"/>
        <v>0</v>
      </c>
      <c r="I15" s="52">
        <v>0</v>
      </c>
      <c r="J15" s="41">
        <f t="shared" ref="J15:J17" si="5">I15/I$35*100</f>
        <v>0</v>
      </c>
    </row>
    <row r="16" spans="1:10" x14ac:dyDescent="0.25">
      <c r="A16" s="27" t="s">
        <v>5</v>
      </c>
      <c r="B16" s="11" t="s">
        <v>32</v>
      </c>
      <c r="C16" s="52">
        <v>0</v>
      </c>
      <c r="D16" s="41">
        <f t="shared" si="0"/>
        <v>0</v>
      </c>
      <c r="E16" s="52">
        <v>0</v>
      </c>
      <c r="F16" s="41">
        <f t="shared" si="4"/>
        <v>0</v>
      </c>
      <c r="G16" s="52">
        <v>0</v>
      </c>
      <c r="H16" s="41">
        <f t="shared" si="1"/>
        <v>0</v>
      </c>
      <c r="I16" s="52">
        <v>0</v>
      </c>
      <c r="J16" s="41">
        <f t="shared" si="5"/>
        <v>0</v>
      </c>
    </row>
    <row r="17" spans="1:10" x14ac:dyDescent="0.25">
      <c r="A17" s="27" t="s">
        <v>6</v>
      </c>
      <c r="B17" s="11" t="s">
        <v>33</v>
      </c>
      <c r="C17" s="52">
        <v>141</v>
      </c>
      <c r="D17" s="41">
        <f t="shared" si="0"/>
        <v>0.17924336418183667</v>
      </c>
      <c r="E17" s="52">
        <v>296685</v>
      </c>
      <c r="F17" s="41">
        <f t="shared" si="4"/>
        <v>0.1704749753958042</v>
      </c>
      <c r="G17" s="52">
        <v>131</v>
      </c>
      <c r="H17" s="41">
        <f t="shared" si="1"/>
        <v>0.14129473434432771</v>
      </c>
      <c r="I17" s="52">
        <v>323617</v>
      </c>
      <c r="J17" s="41">
        <f t="shared" si="5"/>
        <v>0.16191732544401755</v>
      </c>
    </row>
    <row r="18" spans="1:10" x14ac:dyDescent="0.25">
      <c r="A18" s="27" t="s">
        <v>7</v>
      </c>
      <c r="B18" s="11" t="s">
        <v>34</v>
      </c>
      <c r="C18" s="52">
        <v>1123</v>
      </c>
      <c r="D18" s="41">
        <f t="shared" si="0"/>
        <v>1.4275907657886708</v>
      </c>
      <c r="E18" s="52">
        <v>3857637</v>
      </c>
      <c r="F18" s="41">
        <f>E18/E$35*100</f>
        <v>2.2165952867888299</v>
      </c>
      <c r="G18" s="52">
        <v>1032</v>
      </c>
      <c r="H18" s="41">
        <f t="shared" si="1"/>
        <v>1.1131005026209635</v>
      </c>
      <c r="I18" s="52">
        <v>4986611</v>
      </c>
      <c r="J18" s="41">
        <f>I18/I$35*100</f>
        <v>2.4949823901393242</v>
      </c>
    </row>
    <row r="19" spans="1:10" x14ac:dyDescent="0.25">
      <c r="A19" s="27" t="s">
        <v>8</v>
      </c>
      <c r="B19" s="11" t="s">
        <v>35</v>
      </c>
      <c r="C19" s="52">
        <v>1119</v>
      </c>
      <c r="D19" s="41">
        <f t="shared" si="0"/>
        <v>1.4225058476558528</v>
      </c>
      <c r="E19" s="52">
        <v>3703317</v>
      </c>
      <c r="F19" s="41">
        <f t="shared" ref="F19:F22" si="6">E19/E$35*100</f>
        <v>2.1279231321363179</v>
      </c>
      <c r="G19" s="52">
        <v>1127</v>
      </c>
      <c r="H19" s="41">
        <f t="shared" si="1"/>
        <v>1.2155661496645598</v>
      </c>
      <c r="I19" s="52">
        <v>3499354</v>
      </c>
      <c r="J19" s="41">
        <f t="shared" ref="J19:J22" si="7">I19/I$35*100</f>
        <v>1.7508537575647281</v>
      </c>
    </row>
    <row r="20" spans="1:10" s="17" customFormat="1" x14ac:dyDescent="0.25">
      <c r="A20" s="27" t="s">
        <v>9</v>
      </c>
      <c r="B20" s="11" t="s">
        <v>36</v>
      </c>
      <c r="C20" s="52">
        <v>22978</v>
      </c>
      <c r="D20" s="41">
        <f t="shared" si="0"/>
        <v>29.210312213973356</v>
      </c>
      <c r="E20" s="52">
        <v>63828152</v>
      </c>
      <c r="F20" s="41">
        <f t="shared" si="6"/>
        <v>36.675607603214353</v>
      </c>
      <c r="G20" s="52">
        <v>25389</v>
      </c>
      <c r="H20" s="41">
        <f t="shared" si="1"/>
        <v>27.384213818840735</v>
      </c>
      <c r="I20" s="52">
        <v>77924101</v>
      </c>
      <c r="J20" s="41">
        <f t="shared" si="7"/>
        <v>38.988254700925765</v>
      </c>
    </row>
    <row r="21" spans="1:10" s="17" customFormat="1" x14ac:dyDescent="0.25">
      <c r="A21" s="27" t="s">
        <v>10</v>
      </c>
      <c r="B21" s="11" t="s">
        <v>37</v>
      </c>
      <c r="C21" s="52">
        <v>0</v>
      </c>
      <c r="D21" s="41">
        <f t="shared" si="0"/>
        <v>0</v>
      </c>
      <c r="E21" s="52">
        <v>0</v>
      </c>
      <c r="F21" s="41">
        <f t="shared" si="6"/>
        <v>0</v>
      </c>
      <c r="G21" s="52">
        <v>0</v>
      </c>
      <c r="H21" s="41">
        <f t="shared" si="1"/>
        <v>0</v>
      </c>
      <c r="I21" s="52">
        <v>0</v>
      </c>
      <c r="J21" s="41">
        <f t="shared" si="7"/>
        <v>0</v>
      </c>
    </row>
    <row r="22" spans="1:10" x14ac:dyDescent="0.25">
      <c r="A22" s="27" t="s">
        <v>11</v>
      </c>
      <c r="B22" s="11" t="s">
        <v>38</v>
      </c>
      <c r="C22" s="52">
        <v>0</v>
      </c>
      <c r="D22" s="41">
        <f t="shared" si="0"/>
        <v>0</v>
      </c>
      <c r="E22" s="52">
        <v>386</v>
      </c>
      <c r="F22" s="41">
        <f t="shared" si="6"/>
        <v>2.2179530647919654E-4</v>
      </c>
      <c r="G22" s="52">
        <v>0</v>
      </c>
      <c r="H22" s="41">
        <f t="shared" si="1"/>
        <v>0</v>
      </c>
      <c r="I22" s="52">
        <v>0</v>
      </c>
      <c r="J22" s="41">
        <f t="shared" si="7"/>
        <v>0</v>
      </c>
    </row>
    <row r="23" spans="1:10" x14ac:dyDescent="0.25">
      <c r="A23" s="27" t="s">
        <v>12</v>
      </c>
      <c r="B23" s="11" t="s">
        <v>39</v>
      </c>
      <c r="C23" s="52">
        <v>468</v>
      </c>
      <c r="D23" s="41">
        <f t="shared" si="0"/>
        <v>0.59493542153971324</v>
      </c>
      <c r="E23" s="52">
        <v>1069700</v>
      </c>
      <c r="F23" s="41">
        <f>E23/E$35*100</f>
        <v>0.61464880658237442</v>
      </c>
      <c r="G23" s="52">
        <v>393</v>
      </c>
      <c r="H23" s="41">
        <f t="shared" si="1"/>
        <v>0.42388420303298313</v>
      </c>
      <c r="I23" s="52">
        <v>669251</v>
      </c>
      <c r="J23" s="41">
        <f>I23/I$35*100</f>
        <v>0.33485055473208819</v>
      </c>
    </row>
    <row r="24" spans="1:10" x14ac:dyDescent="0.25">
      <c r="A24" s="27" t="s">
        <v>13</v>
      </c>
      <c r="B24" s="11" t="s">
        <v>40</v>
      </c>
      <c r="C24" s="52">
        <v>345</v>
      </c>
      <c r="D24" s="41">
        <f t="shared" si="0"/>
        <v>0.43857418895555778</v>
      </c>
      <c r="E24" s="52">
        <v>950525</v>
      </c>
      <c r="F24" s="41">
        <f t="shared" ref="F24:F25" si="8">E24/E$35*100</f>
        <v>0.54617094220502149</v>
      </c>
      <c r="G24" s="52">
        <v>264</v>
      </c>
      <c r="H24" s="41">
        <f t="shared" si="1"/>
        <v>0.28474664020536272</v>
      </c>
      <c r="I24" s="52">
        <v>1115176</v>
      </c>
      <c r="J24" s="41">
        <f t="shared" ref="J24:J25" si="9">I24/I$35*100</f>
        <v>0.55796300972865365</v>
      </c>
    </row>
    <row r="25" spans="1:10" x14ac:dyDescent="0.25">
      <c r="A25" s="27" t="s">
        <v>14</v>
      </c>
      <c r="B25" s="11" t="s">
        <v>41</v>
      </c>
      <c r="C25" s="52">
        <v>67</v>
      </c>
      <c r="D25" s="41">
        <f t="shared" si="0"/>
        <v>8.5172378724702541E-2</v>
      </c>
      <c r="E25" s="52">
        <v>129495</v>
      </c>
      <c r="F25" s="41">
        <f t="shared" si="8"/>
        <v>7.4407728529853778E-2</v>
      </c>
      <c r="G25" s="52">
        <v>80</v>
      </c>
      <c r="H25" s="41">
        <f t="shared" si="1"/>
        <v>8.6286860668291734E-2</v>
      </c>
      <c r="I25" s="52">
        <v>114527</v>
      </c>
      <c r="J25" s="41">
        <f t="shared" si="9"/>
        <v>5.7302012969426816E-2</v>
      </c>
    </row>
    <row r="26" spans="1:10" x14ac:dyDescent="0.25">
      <c r="A26" s="27" t="s">
        <v>15</v>
      </c>
      <c r="B26" s="11" t="s">
        <v>42</v>
      </c>
      <c r="C26" s="52">
        <v>4145</v>
      </c>
      <c r="D26" s="41">
        <f t="shared" si="0"/>
        <v>5.2692464151327156</v>
      </c>
      <c r="E26" s="52">
        <v>794138</v>
      </c>
      <c r="F26" s="41">
        <f>E26/E$35*100</f>
        <v>0.45631109092429062</v>
      </c>
      <c r="G26" s="52">
        <v>5434</v>
      </c>
      <c r="H26" s="41">
        <f t="shared" si="1"/>
        <v>5.8610350108937164</v>
      </c>
      <c r="I26" s="52">
        <v>1100633</v>
      </c>
      <c r="J26" s="41">
        <f>I26/I$35*100</f>
        <v>0.55068661923021778</v>
      </c>
    </row>
    <row r="27" spans="1:10" x14ac:dyDescent="0.25">
      <c r="A27" s="27" t="s">
        <v>16</v>
      </c>
      <c r="B27" s="11" t="s">
        <v>43</v>
      </c>
      <c r="C27" s="52">
        <v>0</v>
      </c>
      <c r="D27" s="41">
        <f t="shared" si="0"/>
        <v>0</v>
      </c>
      <c r="E27" s="52">
        <v>0</v>
      </c>
      <c r="F27" s="41">
        <f t="shared" ref="F27:F28" si="10">E27/E$35*100</f>
        <v>0</v>
      </c>
      <c r="G27" s="52">
        <v>1</v>
      </c>
      <c r="H27" s="41">
        <f t="shared" si="1"/>
        <v>1.0785857583536468E-3</v>
      </c>
      <c r="I27" s="52">
        <v>1150</v>
      </c>
      <c r="J27" s="41">
        <f t="shared" ref="J27:J28" si="11">I27/I$35*100</f>
        <v>5.7538672029164165E-4</v>
      </c>
    </row>
    <row r="28" spans="1:10" x14ac:dyDescent="0.25">
      <c r="A28" s="27" t="s">
        <v>17</v>
      </c>
      <c r="B28" s="11" t="s">
        <v>44</v>
      </c>
      <c r="C28" s="52">
        <v>398</v>
      </c>
      <c r="D28" s="41">
        <f t="shared" si="0"/>
        <v>0.50594935421539711</v>
      </c>
      <c r="E28" s="52">
        <v>207341</v>
      </c>
      <c r="F28" s="41">
        <f t="shared" si="10"/>
        <v>0.11913798093446397</v>
      </c>
      <c r="G28" s="52">
        <v>472</v>
      </c>
      <c r="H28" s="41">
        <f t="shared" si="1"/>
        <v>0.50909247794292123</v>
      </c>
      <c r="I28" s="52">
        <v>298268</v>
      </c>
      <c r="J28" s="41">
        <f t="shared" si="11"/>
        <v>0.14923430111995423</v>
      </c>
    </row>
    <row r="29" spans="1:10" x14ac:dyDescent="0.25">
      <c r="A29" s="28" t="s">
        <v>23</v>
      </c>
      <c r="B29" s="6" t="s">
        <v>45</v>
      </c>
      <c r="C29" s="23">
        <f>SUM(C11:C28)</f>
        <v>70270</v>
      </c>
      <c r="D29" s="42">
        <f t="shared" si="0"/>
        <v>89.329299298281299</v>
      </c>
      <c r="E29" s="23">
        <f>SUM(E11:E28)-1</f>
        <v>119918515</v>
      </c>
      <c r="F29" s="42">
        <f>E29/E$35*100</f>
        <v>68.905087530971826</v>
      </c>
      <c r="G29" s="53">
        <f>SUM(G11:G28)</f>
        <v>83963</v>
      </c>
      <c r="H29" s="42">
        <f t="shared" si="1"/>
        <v>90.561296028647249</v>
      </c>
      <c r="I29" s="53">
        <f>SUM(I11:I28)-2</f>
        <v>144132363</v>
      </c>
      <c r="J29" s="42">
        <f>I29/I$35*100</f>
        <v>72.114650116916835</v>
      </c>
    </row>
    <row r="30" spans="1:10" x14ac:dyDescent="0.25">
      <c r="A30" s="29" t="s">
        <v>22</v>
      </c>
      <c r="B30" s="4" t="s">
        <v>46</v>
      </c>
      <c r="C30" s="22">
        <v>7167</v>
      </c>
      <c r="D30" s="41">
        <f t="shared" si="0"/>
        <v>9.1109020644767611</v>
      </c>
      <c r="E30" s="22">
        <v>52153184</v>
      </c>
      <c r="F30" s="41">
        <f>E30/E$35*100</f>
        <v>29.967179868253702</v>
      </c>
      <c r="G30" s="22">
        <v>7191</v>
      </c>
      <c r="H30" s="41">
        <f t="shared" si="1"/>
        <v>7.756110188321073</v>
      </c>
      <c r="I30" s="22">
        <v>53350217</v>
      </c>
      <c r="J30" s="41">
        <f>I30/I$35*100</f>
        <v>26.693049031719461</v>
      </c>
    </row>
    <row r="31" spans="1:10" x14ac:dyDescent="0.25">
      <c r="A31" s="29" t="s">
        <v>20</v>
      </c>
      <c r="B31" s="5" t="s">
        <v>47</v>
      </c>
      <c r="C31" s="22">
        <v>26</v>
      </c>
      <c r="D31" s="41">
        <f t="shared" si="0"/>
        <v>3.3051967863317398E-2</v>
      </c>
      <c r="E31" s="22">
        <v>205259</v>
      </c>
      <c r="F31" s="41">
        <f t="shared" ref="F31:F33" si="12">E31/E$35*100</f>
        <v>0.11794166531765131</v>
      </c>
      <c r="G31" s="52">
        <v>40</v>
      </c>
      <c r="H31" s="41">
        <f t="shared" si="1"/>
        <v>4.3143430334145867E-2</v>
      </c>
      <c r="I31" s="52">
        <v>169595</v>
      </c>
      <c r="J31" s="41">
        <f t="shared" ref="J31:J33" si="13">I31/I$35*100</f>
        <v>8.4854531154661711E-2</v>
      </c>
    </row>
    <row r="32" spans="1:10" x14ac:dyDescent="0.25">
      <c r="A32" s="29" t="s">
        <v>21</v>
      </c>
      <c r="B32" s="14" t="s">
        <v>48</v>
      </c>
      <c r="C32" s="22">
        <v>1201</v>
      </c>
      <c r="D32" s="41">
        <f t="shared" si="0"/>
        <v>1.5267466693786229</v>
      </c>
      <c r="E32" s="22">
        <v>1757384</v>
      </c>
      <c r="F32" s="41">
        <f t="shared" si="12"/>
        <v>1.0097915100560526</v>
      </c>
      <c r="G32" s="52">
        <v>1520</v>
      </c>
      <c r="H32" s="41">
        <f t="shared" si="1"/>
        <v>1.639450352697543</v>
      </c>
      <c r="I32" s="52">
        <v>2213403</v>
      </c>
      <c r="J32" s="41">
        <f t="shared" si="13"/>
        <v>1.1074458198727657</v>
      </c>
    </row>
    <row r="33" spans="1:10" ht="15.75" customHeight="1" x14ac:dyDescent="0.25">
      <c r="A33" s="30" t="s">
        <v>19</v>
      </c>
      <c r="B33" s="14" t="s">
        <v>49</v>
      </c>
      <c r="C33" s="22">
        <v>0</v>
      </c>
      <c r="D33" s="41">
        <f t="shared" si="0"/>
        <v>0</v>
      </c>
      <c r="E33" s="22">
        <v>0</v>
      </c>
      <c r="F33" s="41">
        <f t="shared" si="12"/>
        <v>0</v>
      </c>
      <c r="G33" s="52">
        <v>0</v>
      </c>
      <c r="H33" s="41">
        <f t="shared" si="1"/>
        <v>0</v>
      </c>
      <c r="I33" s="52">
        <v>0</v>
      </c>
      <c r="J33" s="41">
        <f t="shared" si="13"/>
        <v>0</v>
      </c>
    </row>
    <row r="34" spans="1:10" x14ac:dyDescent="0.25">
      <c r="A34" s="31" t="s">
        <v>18</v>
      </c>
      <c r="B34" s="7" t="s">
        <v>50</v>
      </c>
      <c r="C34" s="24">
        <f>SUM(C30:C33)</f>
        <v>8394</v>
      </c>
      <c r="D34" s="40">
        <f t="shared" si="0"/>
        <v>10.670700701718703</v>
      </c>
      <c r="E34" s="66">
        <f>SUM(E30:E33)-1</f>
        <v>54115826</v>
      </c>
      <c r="F34" s="40">
        <f>E34/E$35*100</f>
        <v>31.09491246902817</v>
      </c>
      <c r="G34" s="24">
        <f>SUM(G30:G33)</f>
        <v>8751</v>
      </c>
      <c r="H34" s="40">
        <f t="shared" si="1"/>
        <v>9.4387039713527621</v>
      </c>
      <c r="I34" s="66">
        <f>SUM(I30:I33)+1</f>
        <v>55733216</v>
      </c>
      <c r="J34" s="40">
        <f>I34/I$35*100</f>
        <v>27.885349883083173</v>
      </c>
    </row>
    <row r="35" spans="1:10" x14ac:dyDescent="0.25">
      <c r="A35" s="15" t="s">
        <v>24</v>
      </c>
      <c r="B35" s="16" t="s">
        <v>51</v>
      </c>
      <c r="C35" s="48">
        <f>C29+C34</f>
        <v>78664</v>
      </c>
      <c r="D35" s="50">
        <f t="shared" ref="D35:F35" si="14">D29+D34</f>
        <v>100</v>
      </c>
      <c r="E35" s="60">
        <f t="shared" si="14"/>
        <v>174034341</v>
      </c>
      <c r="F35" s="50">
        <f t="shared" si="14"/>
        <v>100</v>
      </c>
      <c r="G35" s="48">
        <f>G29+G34</f>
        <v>92714</v>
      </c>
      <c r="H35" s="50">
        <f t="shared" ref="H35:J35" si="15">H29+H34</f>
        <v>100.00000000000001</v>
      </c>
      <c r="I35" s="60">
        <f t="shared" si="15"/>
        <v>199865579</v>
      </c>
      <c r="J35" s="50">
        <f t="shared" si="15"/>
        <v>100</v>
      </c>
    </row>
    <row r="37" spans="1:10" s="67" customFormat="1" ht="12" x14ac:dyDescent="0.25">
      <c r="A37" s="67" t="s">
        <v>57</v>
      </c>
      <c r="C37" s="68"/>
      <c r="E37" s="69"/>
      <c r="G37" s="68"/>
      <c r="I37" s="69"/>
    </row>
    <row r="38" spans="1:10" x14ac:dyDescent="0.25">
      <c r="C38" s="18"/>
      <c r="E38" s="20"/>
      <c r="G38" s="18"/>
      <c r="I38" s="20"/>
    </row>
    <row r="40" spans="1:10" x14ac:dyDescent="0.25">
      <c r="E40" s="20"/>
      <c r="F40" s="20"/>
      <c r="I40" s="20"/>
      <c r="J40" s="20"/>
    </row>
    <row r="42" spans="1:10" x14ac:dyDescent="0.25">
      <c r="E42" s="20"/>
      <c r="I42" s="20"/>
    </row>
    <row r="44" spans="1:10" x14ac:dyDescent="0.25">
      <c r="B44" s="18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30.06.2026. godine.</oddFooter>
  </headerFooter>
  <ignoredErrors>
    <ignoredError sqref="A11:A28 A34" numberStoredAsText="1"/>
    <ignoredError sqref="A29:A30 A35" twoDigitTextYear="1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A33B3-B3DF-45FE-84D3-8608362CBC72}">
  <dimension ref="A1:J44"/>
  <sheetViews>
    <sheetView showGridLines="0" showRuler="0" view="pageLayout" topLeftCell="B8" zoomScaleNormal="70" workbookViewId="0">
      <selection activeCell="I27" sqref="I27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19"/>
    </row>
    <row r="4" spans="1:10" x14ac:dyDescent="0.25">
      <c r="A4" s="2" t="s">
        <v>59</v>
      </c>
    </row>
    <row r="5" spans="1:10" ht="15.75" thickBot="1" x14ac:dyDescent="0.3">
      <c r="C5" s="3"/>
      <c r="D5" s="3"/>
      <c r="E5" s="3"/>
      <c r="F5" s="3"/>
      <c r="G5" s="3"/>
      <c r="H5" s="3"/>
      <c r="I5" s="3"/>
      <c r="J5" s="3"/>
    </row>
    <row r="6" spans="1:10" ht="18" customHeight="1" x14ac:dyDescent="0.25">
      <c r="A6" s="34"/>
      <c r="B6" s="76" t="s">
        <v>26</v>
      </c>
      <c r="C6" s="76"/>
      <c r="D6" s="76"/>
      <c r="E6" s="76"/>
      <c r="F6" s="76"/>
      <c r="G6" s="76"/>
      <c r="H6" s="76"/>
      <c r="I6" s="76"/>
      <c r="J6" s="77"/>
    </row>
    <row r="7" spans="1:10" ht="38.25" customHeight="1" x14ac:dyDescent="0.25">
      <c r="A7" s="35" t="s">
        <v>52</v>
      </c>
      <c r="B7" s="73"/>
      <c r="C7" s="33" t="s">
        <v>54</v>
      </c>
      <c r="D7" s="33" t="s">
        <v>53</v>
      </c>
      <c r="E7" s="33" t="s">
        <v>55</v>
      </c>
      <c r="F7" s="33" t="s">
        <v>53</v>
      </c>
      <c r="G7" s="33" t="s">
        <v>54</v>
      </c>
      <c r="H7" s="33" t="s">
        <v>53</v>
      </c>
      <c r="I7" s="33" t="s">
        <v>55</v>
      </c>
      <c r="J7" s="36" t="s">
        <v>53</v>
      </c>
    </row>
    <row r="8" spans="1:10" ht="31.5" customHeight="1" thickBot="1" x14ac:dyDescent="0.3">
      <c r="A8" s="37"/>
      <c r="B8" s="74"/>
      <c r="C8" s="10" t="s">
        <v>64</v>
      </c>
      <c r="D8" s="10" t="s">
        <v>25</v>
      </c>
      <c r="E8" s="10" t="s">
        <v>64</v>
      </c>
      <c r="F8" s="10" t="s">
        <v>25</v>
      </c>
      <c r="G8" s="10" t="s">
        <v>65</v>
      </c>
      <c r="H8" s="54" t="s">
        <v>25</v>
      </c>
      <c r="I8" s="10" t="s">
        <v>65</v>
      </c>
      <c r="J8" s="55" t="s">
        <v>25</v>
      </c>
    </row>
    <row r="9" spans="1:10" x14ac:dyDescent="0.25">
      <c r="A9" s="27" t="s">
        <v>0</v>
      </c>
      <c r="B9" s="11" t="s">
        <v>27</v>
      </c>
      <c r="C9" s="70">
        <v>3017</v>
      </c>
      <c r="D9" s="51">
        <v>16.37530072173216</v>
      </c>
      <c r="E9" s="56">
        <v>3649494</v>
      </c>
      <c r="F9" s="41">
        <v>5.1349822378659997</v>
      </c>
      <c r="G9" s="56">
        <v>2683</v>
      </c>
      <c r="H9" s="57">
        <f>G9/G$33*100</f>
        <v>14.524686011260284</v>
      </c>
      <c r="I9" s="56">
        <v>3669124</v>
      </c>
      <c r="J9" s="58">
        <f>I9/I$33*100</f>
        <v>5.7912378706945677</v>
      </c>
    </row>
    <row r="10" spans="1:10" x14ac:dyDescent="0.25">
      <c r="A10" s="27" t="s">
        <v>1</v>
      </c>
      <c r="B10" s="11" t="s">
        <v>28</v>
      </c>
      <c r="C10" s="71">
        <v>715</v>
      </c>
      <c r="D10" s="41">
        <v>3.8813151563753006</v>
      </c>
      <c r="E10" s="56">
        <v>659649</v>
      </c>
      <c r="F10" s="41">
        <v>1.0672390172006903</v>
      </c>
      <c r="G10" s="56">
        <v>473</v>
      </c>
      <c r="H10" s="58">
        <f>G10/G$33*100</f>
        <v>2.5606323083585969</v>
      </c>
      <c r="I10" s="56">
        <v>640099</v>
      </c>
      <c r="J10" s="58">
        <f>I10/I$33*100</f>
        <v>1.0103135161945256</v>
      </c>
    </row>
    <row r="11" spans="1:10" x14ac:dyDescent="0.25">
      <c r="A11" s="27" t="s">
        <v>2</v>
      </c>
      <c r="B11" s="11" t="s">
        <v>29</v>
      </c>
      <c r="C11" s="71">
        <v>3164</v>
      </c>
      <c r="D11" s="41">
        <v>17.642341619887731</v>
      </c>
      <c r="E11" s="56">
        <v>7283484</v>
      </c>
      <c r="F11" s="41">
        <v>12.082789396653167</v>
      </c>
      <c r="G11" s="56">
        <v>2887</v>
      </c>
      <c r="H11" s="58">
        <f t="shared" ref="H11:J26" si="0">G11/G$33*100</f>
        <v>15.629060199220444</v>
      </c>
      <c r="I11" s="56">
        <v>7520539</v>
      </c>
      <c r="J11" s="58">
        <f t="shared" si="0"/>
        <v>11.870198517366939</v>
      </c>
    </row>
    <row r="12" spans="1:10" x14ac:dyDescent="0.25">
      <c r="A12" s="27" t="s">
        <v>3</v>
      </c>
      <c r="B12" s="11" t="s">
        <v>30</v>
      </c>
      <c r="C12" s="71">
        <v>0</v>
      </c>
      <c r="D12" s="41">
        <v>0</v>
      </c>
      <c r="E12" s="56">
        <v>0</v>
      </c>
      <c r="F12" s="41">
        <v>0</v>
      </c>
      <c r="G12" s="56">
        <v>0</v>
      </c>
      <c r="H12" s="58">
        <f t="shared" si="0"/>
        <v>0</v>
      </c>
      <c r="I12" s="56">
        <v>0</v>
      </c>
      <c r="J12" s="58">
        <f t="shared" si="0"/>
        <v>0</v>
      </c>
    </row>
    <row r="13" spans="1:10" x14ac:dyDescent="0.25">
      <c r="A13" s="27" t="s">
        <v>4</v>
      </c>
      <c r="B13" s="11" t="s">
        <v>31</v>
      </c>
      <c r="C13" s="71">
        <v>0</v>
      </c>
      <c r="D13" s="41">
        <v>0</v>
      </c>
      <c r="E13" s="56">
        <v>0</v>
      </c>
      <c r="F13" s="41">
        <v>0</v>
      </c>
      <c r="G13" s="56">
        <v>0</v>
      </c>
      <c r="H13" s="58">
        <f t="shared" si="0"/>
        <v>0</v>
      </c>
      <c r="I13" s="56">
        <v>0</v>
      </c>
      <c r="J13" s="58">
        <f t="shared" si="0"/>
        <v>0</v>
      </c>
    </row>
    <row r="14" spans="1:10" x14ac:dyDescent="0.25">
      <c r="A14" s="27" t="s">
        <v>5</v>
      </c>
      <c r="B14" s="11" t="s">
        <v>32</v>
      </c>
      <c r="C14" s="71">
        <v>0</v>
      </c>
      <c r="D14" s="41">
        <v>0</v>
      </c>
      <c r="E14" s="56">
        <v>0</v>
      </c>
      <c r="F14" s="41">
        <v>0</v>
      </c>
      <c r="G14" s="56">
        <v>0</v>
      </c>
      <c r="H14" s="58">
        <f t="shared" si="0"/>
        <v>0</v>
      </c>
      <c r="I14" s="56">
        <v>0</v>
      </c>
      <c r="J14" s="58">
        <f t="shared" si="0"/>
        <v>0</v>
      </c>
    </row>
    <row r="15" spans="1:10" x14ac:dyDescent="0.25">
      <c r="A15" s="27" t="s">
        <v>6</v>
      </c>
      <c r="B15" s="11" t="s">
        <v>33</v>
      </c>
      <c r="C15" s="71">
        <v>0</v>
      </c>
      <c r="D15" s="41">
        <v>0</v>
      </c>
      <c r="E15" s="56">
        <v>81</v>
      </c>
      <c r="F15" s="41">
        <v>0</v>
      </c>
      <c r="G15" s="56">
        <v>4</v>
      </c>
      <c r="H15" s="58">
        <f t="shared" si="0"/>
        <v>2.1654395842355997E-2</v>
      </c>
      <c r="I15" s="56">
        <v>3644</v>
      </c>
      <c r="J15" s="58">
        <f t="shared" si="0"/>
        <v>5.751582884855078E-3</v>
      </c>
    </row>
    <row r="16" spans="1:10" x14ac:dyDescent="0.25">
      <c r="A16" s="27" t="s">
        <v>7</v>
      </c>
      <c r="B16" s="11" t="s">
        <v>34</v>
      </c>
      <c r="C16" s="71">
        <v>146</v>
      </c>
      <c r="D16" s="41">
        <v>0.70569366479550921</v>
      </c>
      <c r="E16" s="56">
        <v>4967063</v>
      </c>
      <c r="F16" s="41">
        <v>16.299499815799749</v>
      </c>
      <c r="G16" s="56">
        <v>95</v>
      </c>
      <c r="H16" s="58">
        <f t="shared" si="0"/>
        <v>0.51429190125595503</v>
      </c>
      <c r="I16" s="56">
        <v>822389</v>
      </c>
      <c r="J16" s="58">
        <f t="shared" si="0"/>
        <v>1.2980347138016146</v>
      </c>
    </row>
    <row r="17" spans="1:10" x14ac:dyDescent="0.25">
      <c r="A17" s="27" t="s">
        <v>8</v>
      </c>
      <c r="B17" s="11" t="s">
        <v>35</v>
      </c>
      <c r="C17" s="71">
        <v>501</v>
      </c>
      <c r="D17" s="41">
        <v>2.9831595829991979</v>
      </c>
      <c r="E17" s="56">
        <v>1590395</v>
      </c>
      <c r="F17" s="41">
        <v>2.3713029089865327</v>
      </c>
      <c r="G17" s="56">
        <v>329</v>
      </c>
      <c r="H17" s="58">
        <f t="shared" si="0"/>
        <v>1.7810740580337807</v>
      </c>
      <c r="I17" s="56">
        <v>789507</v>
      </c>
      <c r="J17" s="58">
        <f t="shared" si="0"/>
        <v>1.246134727956443</v>
      </c>
    </row>
    <row r="18" spans="1:10" s="17" customFormat="1" x14ac:dyDescent="0.25">
      <c r="A18" s="27" t="s">
        <v>9</v>
      </c>
      <c r="B18" s="11" t="s">
        <v>36</v>
      </c>
      <c r="C18" s="71">
        <v>9602</v>
      </c>
      <c r="D18" s="41">
        <v>52.173215717722535</v>
      </c>
      <c r="E18" s="56">
        <v>34200682</v>
      </c>
      <c r="F18" s="41">
        <v>51.267207993227871</v>
      </c>
      <c r="G18" s="56">
        <v>10304</v>
      </c>
      <c r="H18" s="58">
        <f t="shared" si="0"/>
        <v>55.781723689909043</v>
      </c>
      <c r="I18" s="56">
        <v>39170161</v>
      </c>
      <c r="J18" s="58">
        <f t="shared" si="0"/>
        <v>61.825035017732674</v>
      </c>
    </row>
    <row r="19" spans="1:10" s="17" customFormat="1" x14ac:dyDescent="0.25">
      <c r="A19" s="27" t="s">
        <v>10</v>
      </c>
      <c r="B19" s="11" t="s">
        <v>37</v>
      </c>
      <c r="C19" s="71">
        <v>0</v>
      </c>
      <c r="D19" s="41">
        <v>0</v>
      </c>
      <c r="E19" s="56">
        <v>0</v>
      </c>
      <c r="F19" s="41">
        <v>0</v>
      </c>
      <c r="G19" s="56">
        <v>0</v>
      </c>
      <c r="H19" s="58">
        <f t="shared" si="0"/>
        <v>0</v>
      </c>
      <c r="I19" s="56">
        <v>0</v>
      </c>
      <c r="J19" s="58">
        <f t="shared" si="0"/>
        <v>0</v>
      </c>
    </row>
    <row r="20" spans="1:10" x14ac:dyDescent="0.25">
      <c r="A20" s="27" t="s">
        <v>11</v>
      </c>
      <c r="B20" s="11" t="s">
        <v>38</v>
      </c>
      <c r="C20" s="71">
        <v>0</v>
      </c>
      <c r="D20" s="41">
        <v>0</v>
      </c>
      <c r="E20" s="56">
        <v>0</v>
      </c>
      <c r="F20" s="41">
        <v>0</v>
      </c>
      <c r="G20" s="56">
        <v>0</v>
      </c>
      <c r="H20" s="58">
        <f t="shared" si="0"/>
        <v>0</v>
      </c>
      <c r="I20" s="56">
        <v>0</v>
      </c>
      <c r="J20" s="58">
        <f t="shared" si="0"/>
        <v>0</v>
      </c>
    </row>
    <row r="21" spans="1:10" x14ac:dyDescent="0.25">
      <c r="A21" s="27" t="s">
        <v>12</v>
      </c>
      <c r="B21" s="11" t="s">
        <v>39</v>
      </c>
      <c r="C21" s="71">
        <v>94</v>
      </c>
      <c r="D21" s="41">
        <v>0.40096230954290296</v>
      </c>
      <c r="E21" s="56">
        <v>192619</v>
      </c>
      <c r="F21" s="41">
        <v>0.21331312150608192</v>
      </c>
      <c r="G21" s="56">
        <v>113</v>
      </c>
      <c r="H21" s="58">
        <f t="shared" si="0"/>
        <v>0.61173668254655689</v>
      </c>
      <c r="I21" s="56">
        <v>177199</v>
      </c>
      <c r="J21" s="58">
        <f t="shared" si="0"/>
        <v>0.27968571229786915</v>
      </c>
    </row>
    <row r="22" spans="1:10" x14ac:dyDescent="0.25">
      <c r="A22" s="27" t="s">
        <v>13</v>
      </c>
      <c r="B22" s="11" t="s">
        <v>40</v>
      </c>
      <c r="C22" s="71">
        <v>47</v>
      </c>
      <c r="D22" s="41">
        <v>0.30473135525260625</v>
      </c>
      <c r="E22" s="56">
        <v>279195</v>
      </c>
      <c r="F22" s="41">
        <v>0.47675127267897627</v>
      </c>
      <c r="G22" s="56">
        <v>26</v>
      </c>
      <c r="H22" s="58">
        <f t="shared" si="0"/>
        <v>0.14075357297531399</v>
      </c>
      <c r="I22" s="56">
        <v>258688</v>
      </c>
      <c r="J22" s="58">
        <f t="shared" si="0"/>
        <v>0.40830556347897656</v>
      </c>
    </row>
    <row r="23" spans="1:10" x14ac:dyDescent="0.25">
      <c r="A23" s="27" t="s">
        <v>14</v>
      </c>
      <c r="B23" s="11" t="s">
        <v>41</v>
      </c>
      <c r="C23" s="71">
        <v>0</v>
      </c>
      <c r="D23" s="41">
        <v>0</v>
      </c>
      <c r="E23" s="56">
        <v>0</v>
      </c>
      <c r="F23" s="41">
        <v>0</v>
      </c>
      <c r="G23" s="56">
        <v>0</v>
      </c>
      <c r="H23" s="58">
        <f t="shared" si="0"/>
        <v>0</v>
      </c>
      <c r="I23" s="56">
        <v>0</v>
      </c>
      <c r="J23" s="58">
        <f t="shared" si="0"/>
        <v>0</v>
      </c>
    </row>
    <row r="24" spans="1:10" x14ac:dyDescent="0.25">
      <c r="A24" s="27" t="s">
        <v>15</v>
      </c>
      <c r="B24" s="11" t="s">
        <v>42</v>
      </c>
      <c r="C24" s="71">
        <v>111</v>
      </c>
      <c r="D24" s="41">
        <v>0.28869286287089013</v>
      </c>
      <c r="E24" s="56">
        <v>46840</v>
      </c>
      <c r="F24" s="41">
        <v>4.366310406133684E-2</v>
      </c>
      <c r="G24" s="56">
        <v>193</v>
      </c>
      <c r="H24" s="58">
        <f t="shared" si="0"/>
        <v>1.0448245993936769</v>
      </c>
      <c r="I24" s="56">
        <v>117643</v>
      </c>
      <c r="J24" s="58">
        <f t="shared" si="0"/>
        <v>0.18568426600521568</v>
      </c>
    </row>
    <row r="25" spans="1:10" x14ac:dyDescent="0.25">
      <c r="A25" s="27" t="s">
        <v>16</v>
      </c>
      <c r="B25" s="11" t="s">
        <v>43</v>
      </c>
      <c r="C25" s="71">
        <v>0</v>
      </c>
      <c r="D25" s="41">
        <v>0</v>
      </c>
      <c r="E25" s="56">
        <v>0</v>
      </c>
      <c r="F25" s="41">
        <v>0</v>
      </c>
      <c r="G25" s="56">
        <v>0</v>
      </c>
      <c r="H25" s="58">
        <f t="shared" si="0"/>
        <v>0</v>
      </c>
      <c r="I25" s="56">
        <v>0</v>
      </c>
      <c r="J25" s="58">
        <f t="shared" si="0"/>
        <v>0</v>
      </c>
    </row>
    <row r="26" spans="1:10" x14ac:dyDescent="0.25">
      <c r="A26" s="27" t="s">
        <v>17</v>
      </c>
      <c r="B26" s="11" t="s">
        <v>44</v>
      </c>
      <c r="C26" s="71">
        <v>88</v>
      </c>
      <c r="D26" s="41">
        <v>0.36888532477947072</v>
      </c>
      <c r="E26" s="56">
        <v>39647</v>
      </c>
      <c r="F26" s="41">
        <v>3.6104174628984249E-2</v>
      </c>
      <c r="G26" s="56">
        <v>72</v>
      </c>
      <c r="H26" s="58">
        <f t="shared" si="0"/>
        <v>0.38977912516240792</v>
      </c>
      <c r="I26" s="56">
        <v>28548</v>
      </c>
      <c r="J26" s="58">
        <f t="shared" si="0"/>
        <v>4.5059327167080894E-2</v>
      </c>
    </row>
    <row r="27" spans="1:10" x14ac:dyDescent="0.25">
      <c r="A27" s="28" t="s">
        <v>23</v>
      </c>
      <c r="B27" s="6" t="s">
        <v>45</v>
      </c>
      <c r="C27" s="61">
        <f>SUM(C9:C26)</f>
        <v>17485</v>
      </c>
      <c r="D27" s="42">
        <v>95.124298315958299</v>
      </c>
      <c r="E27" s="65">
        <f>SUM(E9:E26)</f>
        <v>52909149</v>
      </c>
      <c r="F27" s="42">
        <v>88.992853042609383</v>
      </c>
      <c r="G27" s="61">
        <f>SUM(G9:G26)</f>
        <v>17179</v>
      </c>
      <c r="H27" s="62">
        <f>G27/G$33*100</f>
        <v>93.00021654395843</v>
      </c>
      <c r="I27" s="65">
        <f>SUM(I9:I26)-1</f>
        <v>53197540</v>
      </c>
      <c r="J27" s="62">
        <f>I27/I$33*100</f>
        <v>83.965439237210049</v>
      </c>
    </row>
    <row r="28" spans="1:10" x14ac:dyDescent="0.25">
      <c r="A28" s="29" t="s">
        <v>22</v>
      </c>
      <c r="B28" s="4" t="s">
        <v>46</v>
      </c>
      <c r="C28" s="56">
        <v>937</v>
      </c>
      <c r="D28" s="41">
        <v>4.2020850040096231</v>
      </c>
      <c r="E28" s="56">
        <v>8953780</v>
      </c>
      <c r="F28" s="41">
        <v>10.286822166027257</v>
      </c>
      <c r="G28" s="56">
        <v>1008</v>
      </c>
      <c r="H28" s="58">
        <f>G28/G$33*100</f>
        <v>5.4569077522737119</v>
      </c>
      <c r="I28" s="56">
        <v>9547232</v>
      </c>
      <c r="J28" s="58">
        <f>I28/I$33*100</f>
        <v>15.069071396525993</v>
      </c>
    </row>
    <row r="29" spans="1:10" x14ac:dyDescent="0.25">
      <c r="A29" s="29" t="s">
        <v>20</v>
      </c>
      <c r="B29" s="5" t="s">
        <v>47</v>
      </c>
      <c r="C29" s="56">
        <v>2</v>
      </c>
      <c r="D29" s="41">
        <v>1.6038492381716118E-2</v>
      </c>
      <c r="E29" s="56">
        <v>18508</v>
      </c>
      <c r="F29" s="41">
        <v>2.6225330523981037E-2</v>
      </c>
      <c r="G29" s="56">
        <v>1</v>
      </c>
      <c r="H29" s="58">
        <f>G29/G$33*100</f>
        <v>5.4135989605889993E-3</v>
      </c>
      <c r="I29" s="56">
        <v>14434</v>
      </c>
      <c r="J29" s="58">
        <f>I29/I$33*100</f>
        <v>2.2782202897913887E-2</v>
      </c>
    </row>
    <row r="30" spans="1:10" x14ac:dyDescent="0.25">
      <c r="A30" s="29" t="s">
        <v>21</v>
      </c>
      <c r="B30" s="14" t="s">
        <v>48</v>
      </c>
      <c r="C30" s="56">
        <v>235</v>
      </c>
      <c r="D30" s="41">
        <v>0.6575781876503608</v>
      </c>
      <c r="E30" s="56">
        <v>628121</v>
      </c>
      <c r="F30" s="41">
        <v>0.69409946083937413</v>
      </c>
      <c r="G30" s="56">
        <v>284</v>
      </c>
      <c r="H30" s="58">
        <f t="shared" ref="H30:J31" si="1">G30/G$33*100</f>
        <v>1.5374621048072759</v>
      </c>
      <c r="I30" s="56">
        <v>597267</v>
      </c>
      <c r="J30" s="58">
        <f t="shared" si="1"/>
        <v>0.94270874173675578</v>
      </c>
    </row>
    <row r="31" spans="1:10" ht="15.75" customHeight="1" x14ac:dyDescent="0.25">
      <c r="A31" s="30" t="s">
        <v>19</v>
      </c>
      <c r="B31" s="14" t="s">
        <v>49</v>
      </c>
      <c r="C31" s="56">
        <v>0</v>
      </c>
      <c r="D31" s="41">
        <v>0</v>
      </c>
      <c r="E31" s="56">
        <v>0</v>
      </c>
      <c r="F31" s="41">
        <v>0</v>
      </c>
      <c r="G31" s="56">
        <v>0</v>
      </c>
      <c r="H31" s="58">
        <f t="shared" si="1"/>
        <v>0</v>
      </c>
      <c r="I31" s="56">
        <v>0</v>
      </c>
      <c r="J31" s="58">
        <f t="shared" si="1"/>
        <v>0</v>
      </c>
    </row>
    <row r="32" spans="1:10" x14ac:dyDescent="0.25">
      <c r="A32" s="31" t="s">
        <v>18</v>
      </c>
      <c r="B32" s="7" t="s">
        <v>50</v>
      </c>
      <c r="C32" s="59">
        <f>SUM(C28:C31)</f>
        <v>1174</v>
      </c>
      <c r="D32" s="39">
        <v>4.8757016840417</v>
      </c>
      <c r="E32" s="66">
        <f>SUM(E28:E31)</f>
        <v>9600409</v>
      </c>
      <c r="F32" s="39">
        <v>11.00714695739061</v>
      </c>
      <c r="G32" s="59">
        <f>SUM(G28:G31)</f>
        <v>1293</v>
      </c>
      <c r="H32" s="63">
        <f>G32/G$33*100</f>
        <v>6.9997834560415768</v>
      </c>
      <c r="I32" s="66">
        <f>SUM(I28:I31)-1</f>
        <v>10158932</v>
      </c>
      <c r="J32" s="63">
        <f>I32/I$33*100</f>
        <v>16.034560762789948</v>
      </c>
    </row>
    <row r="33" spans="1:10" x14ac:dyDescent="0.25">
      <c r="A33" s="15" t="s">
        <v>24</v>
      </c>
      <c r="B33" s="16" t="s">
        <v>63</v>
      </c>
      <c r="C33" s="60">
        <f>SUM(C27,C32)</f>
        <v>18659</v>
      </c>
      <c r="D33" s="50">
        <v>100</v>
      </c>
      <c r="E33" s="60">
        <f>SUM(E27,E32)+1</f>
        <v>62509559</v>
      </c>
      <c r="F33" s="50">
        <v>100</v>
      </c>
      <c r="G33" s="60">
        <f>G27+G32</f>
        <v>18472</v>
      </c>
      <c r="H33" s="64">
        <v>100</v>
      </c>
      <c r="I33" s="60">
        <f>(I27+I32)</f>
        <v>63356472</v>
      </c>
      <c r="J33" s="64">
        <v>100</v>
      </c>
    </row>
    <row r="35" spans="1:10" s="67" customFormat="1" ht="12" x14ac:dyDescent="0.25">
      <c r="A35" s="67" t="s">
        <v>58</v>
      </c>
      <c r="C35" s="68"/>
      <c r="E35" s="69"/>
      <c r="G35" s="68"/>
      <c r="I35" s="69"/>
    </row>
    <row r="36" spans="1:10" s="67" customFormat="1" ht="12" x14ac:dyDescent="0.25">
      <c r="A36" s="67" t="s">
        <v>62</v>
      </c>
      <c r="C36" s="68"/>
      <c r="E36" s="69"/>
      <c r="G36" s="68"/>
      <c r="I36" s="69"/>
    </row>
    <row r="38" spans="1:10" x14ac:dyDescent="0.25">
      <c r="E38" s="20"/>
      <c r="F38" s="20"/>
      <c r="I38" s="20"/>
      <c r="J38" s="20"/>
    </row>
    <row r="40" spans="1:10" x14ac:dyDescent="0.25">
      <c r="E40" s="20"/>
      <c r="F40" s="20"/>
      <c r="I40" s="20"/>
      <c r="J40" s="20"/>
    </row>
    <row r="42" spans="1:10" x14ac:dyDescent="0.25">
      <c r="E42" s="20"/>
      <c r="I42" s="20"/>
    </row>
    <row r="44" spans="1:10" x14ac:dyDescent="0.25">
      <c r="B44" s="18"/>
    </row>
  </sheetData>
  <mergeCells count="5">
    <mergeCell ref="B6:B8"/>
    <mergeCell ref="C6:D6"/>
    <mergeCell ref="E6:F6"/>
    <mergeCell ref="G6:H6"/>
    <mergeCell ref="I6:J6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30.06.2026.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2026-07-01T07:34:07Z</cp:lastPrinted>
  <dcterms:created xsi:type="dcterms:W3CDTF">2018-01-08T12:56:16Z</dcterms:created>
  <dcterms:modified xsi:type="dcterms:W3CDTF">2026-08-12T07:03:32Z</dcterms:modified>
</cp:coreProperties>
</file>