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V - 2026\Jezici\"/>
    </mc:Choice>
  </mc:AlternateContent>
  <xr:revisionPtr revIDLastSave="0" documentId="13_ncr:1_{80687686-2762-420D-B8FF-F71E1B71590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21" l="1"/>
  <c r="C37" i="21"/>
  <c r="E37" i="21"/>
  <c r="E32" i="21"/>
  <c r="C32" i="21"/>
  <c r="C38" i="23"/>
  <c r="E33" i="22"/>
  <c r="E32" i="22"/>
  <c r="C33" i="22"/>
  <c r="C37" i="22" s="1"/>
  <c r="C32" i="22"/>
  <c r="E37" i="23"/>
  <c r="C37" i="23"/>
  <c r="C32" i="23"/>
  <c r="E32" i="23"/>
  <c r="E38" i="23" s="1"/>
  <c r="D35" i="23" l="1"/>
  <c r="E37" i="22"/>
  <c r="E38" i="22" l="1"/>
  <c r="C38" i="22"/>
  <c r="D19" i="22" s="1"/>
  <c r="D27" i="23"/>
  <c r="D34" i="23"/>
  <c r="D36" i="23"/>
  <c r="D33" i="23"/>
  <c r="D16" i="23"/>
  <c r="D28" i="23"/>
  <c r="D17" i="23"/>
  <c r="D29" i="23"/>
  <c r="D18" i="23"/>
  <c r="D30" i="23"/>
  <c r="D19" i="23"/>
  <c r="D31" i="23"/>
  <c r="D20" i="23"/>
  <c r="D22" i="23"/>
  <c r="D14" i="23"/>
  <c r="D26" i="23"/>
  <c r="D21" i="23"/>
  <c r="D23" i="23"/>
  <c r="D24" i="23"/>
  <c r="D25" i="23"/>
  <c r="D15" i="23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D30" i="22" l="1"/>
  <c r="D20" i="22"/>
  <c r="D14" i="22"/>
  <c r="D27" i="22"/>
  <c r="D29" i="22"/>
  <c r="D31" i="22"/>
  <c r="D23" i="22"/>
  <c r="D26" i="22"/>
  <c r="D35" i="22"/>
  <c r="D25" i="22"/>
  <c r="D17" i="22"/>
  <c r="D32" i="22"/>
  <c r="D18" i="22"/>
  <c r="D22" i="22"/>
  <c r="D34" i="22"/>
  <c r="D21" i="22"/>
  <c r="D33" i="22"/>
  <c r="D24" i="22"/>
  <c r="D16" i="22"/>
  <c r="D28" i="22"/>
  <c r="D36" i="22"/>
  <c r="D15" i="22"/>
  <c r="D37" i="22"/>
  <c r="E33" i="21"/>
  <c r="F32" i="22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D38" i="22" l="1"/>
  <c r="E38" i="2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2" i="23" l="1"/>
  <c r="D37" i="23"/>
  <c r="D38" i="23" l="1"/>
</calcChain>
</file>

<file path=xl/sharedStrings.xml><?xml version="1.0" encoding="utf-8"?>
<sst xmlns="http://schemas.openxmlformats.org/spreadsheetml/2006/main" count="331" uniqueCount="76">
  <si>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</si>
  <si>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</si>
  <si>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</si>
  <si>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</si>
  <si>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</si>
  <si>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</si>
  <si>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</si>
  <si>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</si>
  <si>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</si>
  <si>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</si>
  <si>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</si>
  <si>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</si>
  <si>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</si>
  <si>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</si>
  <si>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</si>
  <si>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</si>
  <si>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</si>
  <si>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</si>
  <si>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</si>
  <si>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</si>
  <si>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</si>
  <si>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</si>
  <si>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</si>
  <si>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</si>
  <si>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</si>
  <si>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</si>
  <si>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</si>
  <si>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</si>
  <si>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</si>
  <si>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</si>
  <si>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</si>
  <si>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</si>
  <si>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</si>
  <si>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</si>
  <si>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</si>
  <si>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</si>
  <si>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</si>
  <si>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</si>
  <si>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</si>
  <si>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</si>
  <si>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</si>
  <si>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</si>
  <si>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</si>
  <si>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</si>
  <si>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</si>
  <si>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</si>
  <si>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</si>
  <si>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</si>
  <si>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</si>
  <si>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</si>
  <si>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</si>
  <si>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</si>
  <si>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</si>
  <si>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</si>
  <si>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</si>
  <si>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</si>
  <si>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</si>
  <si>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</si>
  <si>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</si>
  <si>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</si>
  <si>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</si>
  <si>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</si>
  <si>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</si>
  <si>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</si>
  <si>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</si>
  <si>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</si>
  <si>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</si>
  <si>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</si>
  <si>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</si>
  <si>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</si>
  <si>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PREMIJA PO VRSTAMA OSIGURANJA U BOSNI I HERCEGOVINI*</t>
  </si>
  <si>
    <t>*Podaci su dati na osnovu nerevidiranih izvještaja društava za sjedištem u Federaciji Bosne i Hercegovine i Republici Srpskoj.</t>
  </si>
  <si>
    <t>I-IV-2025</t>
  </si>
  <si>
    <t>I-IV-2026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</si>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</sst>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167" fontId="11" fillId="0" borderId="0" xfId="0" applyNumberFormat="1" applyFont="1" applyBorder="1" applyAlignment="1">
      <alignment horizontal="right" vertical="center" wrapText="1"/>
    </xf>
    <xf numFmtId="167" fontId="11" fillId="0" borderId="0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4" fontId="44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4" fontId="45" fillId="0" borderId="0" xfId="0" applyNumberFormat="1" applyFont="1" applyAlignment="1">
      <alignment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tabSelected="1" showRuler="0" view="pageLayout" topLeftCell="A10" zoomScale="80" zoomScaleNormal="70" zoomScalePageLayoutView="80" workbookViewId="0">
      <selection activeCell="C44" sqref="C44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70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40</v>
      </c>
      <c r="C14" s="48">
        <f>FBiH!C14+RS!C14</f>
        <v>23947213</v>
      </c>
      <c r="D14" s="84">
        <f t="shared" ref="D14:D37" si="0">C14/C$38*100</f>
        <v>6.3173782115903796</v>
      </c>
      <c r="E14" s="48">
        <f>FBiH!E14+RS!E14</f>
        <v>26981908</v>
      </c>
      <c r="F14" s="84">
        <f t="shared" ref="F14:F37" si="1">E14/E$38*100</f>
        <v>6.7122675304867556</v>
      </c>
    </row>
    <row r="15" spans="1:6" s="1" customFormat="1" ht="17.100000000000001" customHeight="1" x14ac:dyDescent="0.2">
      <c r="A15" s="22" t="s">
        <v>1</v>
      </c>
      <c r="B15" s="12" t="s">
        <v>41</v>
      </c>
      <c r="C15" s="48">
        <f>FBiH!C15+RS!C15</f>
        <v>8275320</v>
      </c>
      <c r="D15" s="85">
        <f t="shared" si="0"/>
        <v>2.1830651550950044</v>
      </c>
      <c r="E15" s="48">
        <f>FBiH!E15+RS!E15</f>
        <v>9084498</v>
      </c>
      <c r="F15" s="85">
        <f t="shared" si="1"/>
        <v>2.2599432536858353</v>
      </c>
    </row>
    <row r="16" spans="1:6" s="1" customFormat="1" ht="17.100000000000001" customHeight="1" x14ac:dyDescent="0.2">
      <c r="A16" s="22" t="s">
        <v>2</v>
      </c>
      <c r="B16" s="12" t="s">
        <v>42</v>
      </c>
      <c r="C16" s="48">
        <f>FBiH!C16+RS!C16</f>
        <v>44684797</v>
      </c>
      <c r="D16" s="85">
        <f t="shared" si="0"/>
        <v>11.788042431373501</v>
      </c>
      <c r="E16" s="48">
        <f>FBiH!E16+RS!E16</f>
        <v>48458198</v>
      </c>
      <c r="F16" s="85">
        <f t="shared" si="1"/>
        <v>12.054906903592519</v>
      </c>
    </row>
    <row r="17" spans="1:6" s="1" customFormat="1" ht="17.100000000000001" customHeight="1" x14ac:dyDescent="0.2">
      <c r="A17" s="19" t="s">
        <v>3</v>
      </c>
      <c r="B17" s="12" t="s">
        <v>43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44</v>
      </c>
      <c r="C18" s="48">
        <f>FBiH!C18+RS!C18</f>
        <v>1602</v>
      </c>
      <c r="D18" s="85">
        <f t="shared" si="0"/>
        <v>4.2261451864848693E-4</v>
      </c>
      <c r="E18" s="48">
        <f>FBiH!E18+RS!E18</f>
        <v>1580.34</v>
      </c>
      <c r="F18" s="85">
        <f t="shared" si="1"/>
        <v>3.9313990949526028E-4</v>
      </c>
    </row>
    <row r="19" spans="1:6" s="1" customFormat="1" ht="17.100000000000001" customHeight="1" x14ac:dyDescent="0.2">
      <c r="A19" s="19" t="s">
        <v>5</v>
      </c>
      <c r="B19" s="12" t="s">
        <v>45</v>
      </c>
      <c r="C19" s="48">
        <f>FBiH!C19+RS!C19</f>
        <v>308</v>
      </c>
      <c r="D19" s="85">
        <f t="shared" si="0"/>
        <v>8.1251730177112335E-5</v>
      </c>
      <c r="E19" s="48">
        <f>FBiH!E19+RS!E19</f>
        <v>524</v>
      </c>
      <c r="F19" s="85">
        <f t="shared" si="1"/>
        <v>1.3035505813655061E-4</v>
      </c>
    </row>
    <row r="20" spans="1:6" s="1" customFormat="1" ht="17.100000000000001" customHeight="1" x14ac:dyDescent="0.2">
      <c r="A20" s="19" t="s">
        <v>6</v>
      </c>
      <c r="B20" s="12" t="s">
        <v>46</v>
      </c>
      <c r="C20" s="48">
        <f>FBiH!C20+RS!C20</f>
        <v>2471263</v>
      </c>
      <c r="D20" s="85">
        <f t="shared" si="0"/>
        <v>0.65192985218402977</v>
      </c>
      <c r="E20" s="48">
        <f>FBiH!E20+RS!E20</f>
        <v>3103432</v>
      </c>
      <c r="F20" s="85">
        <f t="shared" si="1"/>
        <v>0.77203828011990749</v>
      </c>
    </row>
    <row r="21" spans="1:6" s="1" customFormat="1" ht="17.100000000000001" customHeight="1" x14ac:dyDescent="0.2">
      <c r="A21" s="19" t="s">
        <v>7</v>
      </c>
      <c r="B21" s="12" t="s">
        <v>47</v>
      </c>
      <c r="C21" s="48">
        <f>FBiH!C21+RS!C21</f>
        <v>18356886</v>
      </c>
      <c r="D21" s="85">
        <f t="shared" si="0"/>
        <v>4.8426258057273079</v>
      </c>
      <c r="E21" s="48">
        <f>FBiH!E21+RS!E21</f>
        <v>21051778</v>
      </c>
      <c r="F21" s="85">
        <f t="shared" si="1"/>
        <v>5.2370338646331245</v>
      </c>
    </row>
    <row r="22" spans="1:6" s="1" customFormat="1" ht="17.100000000000001" customHeight="1" x14ac:dyDescent="0.2">
      <c r="A22" s="19" t="s">
        <v>8</v>
      </c>
      <c r="B22" s="12" t="s">
        <v>48</v>
      </c>
      <c r="C22" s="48">
        <f>FBiH!C22+RS!C22</f>
        <v>21413555</v>
      </c>
      <c r="D22" s="85">
        <f t="shared" si="0"/>
        <v>5.6489882889375158</v>
      </c>
      <c r="E22" s="48">
        <f>FBiH!E22+RS!E22</f>
        <v>18590734</v>
      </c>
      <c r="F22" s="85">
        <f t="shared" si="1"/>
        <v>4.6248019300976111</v>
      </c>
    </row>
    <row r="23" spans="1:6" s="1" customFormat="1" ht="17.100000000000001" customHeight="1" x14ac:dyDescent="0.2">
      <c r="A23" s="19" t="s">
        <v>9</v>
      </c>
      <c r="B23" s="12" t="s">
        <v>49</v>
      </c>
      <c r="C23" s="48">
        <f>FBiH!C23+RS!C23</f>
        <v>175834128</v>
      </c>
      <c r="D23" s="85">
        <f t="shared" si="0"/>
        <v>46.385802351246213</v>
      </c>
      <c r="E23" s="48">
        <f>FBiH!E23+RS!E23</f>
        <v>185619624</v>
      </c>
      <c r="F23" s="85">
        <f t="shared" si="1"/>
        <v>46.176444423291343</v>
      </c>
    </row>
    <row r="24" spans="1:6" s="1" customFormat="1" ht="17.100000000000001" customHeight="1" x14ac:dyDescent="0.2">
      <c r="A24" s="19" t="s">
        <v>10</v>
      </c>
      <c r="B24" s="12" t="s">
        <v>50</v>
      </c>
      <c r="C24" s="48">
        <f>FBiH!C24+RS!C24</f>
        <v>69683</v>
      </c>
      <c r="D24" s="85">
        <f t="shared" si="0"/>
        <v>1.8382676343934153E-2</v>
      </c>
      <c r="E24" s="48">
        <f>FBiH!E24+RS!E24</f>
        <v>51499</v>
      </c>
      <c r="F24" s="85">
        <f>E24/E$38*100</f>
        <v>1.281136476903477E-2</v>
      </c>
    </row>
    <row r="25" spans="1:6" s="1" customFormat="1" ht="17.100000000000001" customHeight="1" x14ac:dyDescent="0.2">
      <c r="A25" s="19" t="s">
        <v>11</v>
      </c>
      <c r="B25" s="12" t="s">
        <v>51</v>
      </c>
      <c r="C25" s="48">
        <f>FBiH!C25+RS!C25</f>
        <v>9111</v>
      </c>
      <c r="D25" s="85">
        <f t="shared" si="0"/>
        <v>2.4035211481937351E-3</v>
      </c>
      <c r="E25" s="48">
        <f>FBiH!E25+RS!E25</f>
        <v>10418</v>
      </c>
      <c r="F25" s="85">
        <f t="shared" si="1"/>
        <v>2.5916774726461528E-3</v>
      </c>
    </row>
    <row r="26" spans="1:6" s="1" customFormat="1" ht="17.100000000000001" customHeight="1" x14ac:dyDescent="0.2">
      <c r="A26" s="19" t="s">
        <v>12</v>
      </c>
      <c r="B26" s="12" t="s">
        <v>52</v>
      </c>
      <c r="C26" s="48">
        <f>FBiH!C26+RS!C26</f>
        <v>6605768</v>
      </c>
      <c r="D26" s="85">
        <f t="shared" si="0"/>
        <v>1.7426301271058537</v>
      </c>
      <c r="E26" s="48">
        <f>FBiH!E26+RS!E26</f>
        <v>6730493</v>
      </c>
      <c r="F26" s="85">
        <f t="shared" si="1"/>
        <v>1.6743393250050513</v>
      </c>
    </row>
    <row r="27" spans="1:6" s="1" customFormat="1" ht="17.100000000000001" customHeight="1" x14ac:dyDescent="0.2">
      <c r="A27" s="19" t="s">
        <v>13</v>
      </c>
      <c r="B27" s="12" t="s">
        <v>53</v>
      </c>
      <c r="C27" s="48">
        <f>FBiH!C27+RS!C27</f>
        <v>2534685</v>
      </c>
      <c r="D27" s="85">
        <f t="shared" si="0"/>
        <v>0.66866084968822725</v>
      </c>
      <c r="E27" s="48">
        <f>FBiH!E27+RS!E27</f>
        <v>2351713</v>
      </c>
      <c r="F27" s="85">
        <f t="shared" si="1"/>
        <v>0.58503374968603394</v>
      </c>
    </row>
    <row r="28" spans="1:6" s="1" customFormat="1" ht="17.100000000000001" customHeight="1" x14ac:dyDescent="0.2">
      <c r="A28" s="19" t="s">
        <v>14</v>
      </c>
      <c r="B28" s="12" t="s">
        <v>54</v>
      </c>
      <c r="C28" s="48">
        <f>FBiH!C28+RS!C28</f>
        <v>284039</v>
      </c>
      <c r="D28" s="85">
        <f t="shared" si="0"/>
        <v>7.4930714895379266E-2</v>
      </c>
      <c r="E28" s="48">
        <f>FBiH!E28+RS!E28</f>
        <v>379797</v>
      </c>
      <c r="F28" s="85">
        <f t="shared" si="1"/>
        <v>9.4481793921922727E-2</v>
      </c>
    </row>
    <row r="29" spans="1:6" s="1" customFormat="1" ht="17.100000000000001" customHeight="1" x14ac:dyDescent="0.2">
      <c r="A29" s="19" t="s">
        <v>15</v>
      </c>
      <c r="B29" s="12" t="s">
        <v>55</v>
      </c>
      <c r="C29" s="48">
        <f>FBiH!C29+RS!C29</f>
        <v>3805341</v>
      </c>
      <c r="D29" s="85">
        <f t="shared" si="0"/>
        <v>1.0038653901425416</v>
      </c>
      <c r="E29" s="48">
        <f>FBiH!E29+RS!E29</f>
        <v>4420485</v>
      </c>
      <c r="F29" s="85">
        <f t="shared" si="1"/>
        <v>1.0996804945930341</v>
      </c>
    </row>
    <row r="30" spans="1:6" s="1" customFormat="1" ht="17.100000000000001" customHeight="1" x14ac:dyDescent="0.2">
      <c r="A30" s="19" t="s">
        <v>16</v>
      </c>
      <c r="B30" s="12" t="s">
        <v>56</v>
      </c>
      <c r="C30" s="48">
        <f>FBiH!C30+RS!C30</f>
        <v>129288</v>
      </c>
      <c r="D30" s="85">
        <f t="shared" si="0"/>
        <v>3.410673276343669E-2</v>
      </c>
      <c r="E30" s="48">
        <f>FBiH!E30+RS!E30</f>
        <v>151842</v>
      </c>
      <c r="F30" s="85">
        <f t="shared" si="1"/>
        <v>3.7773612094599458E-2</v>
      </c>
    </row>
    <row r="31" spans="1:6" s="1" customFormat="1" ht="17.100000000000001" customHeight="1" x14ac:dyDescent="0.2">
      <c r="A31" s="19" t="s">
        <v>17</v>
      </c>
      <c r="B31" s="12" t="s">
        <v>57</v>
      </c>
      <c r="C31" s="48">
        <f>FBiH!C31+RS!C31</f>
        <v>1411281</v>
      </c>
      <c r="D31" s="85">
        <f t="shared" si="0"/>
        <v>0.37230202277949764</v>
      </c>
      <c r="E31" s="48">
        <f>FBiH!E31+RS!E31</f>
        <v>1583542</v>
      </c>
      <c r="F31" s="85">
        <f t="shared" si="1"/>
        <v>0.39393646845738473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SUM(C14:C31)-1</f>
        <v>309834267</v>
      </c>
      <c r="D32" s="86">
        <f t="shared" si="0"/>
        <v>81.735617733465531</v>
      </c>
      <c r="E32" s="49">
        <f>SUM(E14:E31)-4</f>
        <v>328572061.34000003</v>
      </c>
      <c r="F32" s="86">
        <f t="shared" si="1"/>
        <v>81.738607171797668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48">
        <f>FBiH!C33+RS!C33</f>
        <v>59353508</v>
      </c>
      <c r="D33" s="85">
        <f t="shared" si="0"/>
        <v>15.657711743769736</v>
      </c>
      <c r="E33" s="48">
        <f>FBiH!E33+RS!E33</f>
        <v>64532944</v>
      </c>
      <c r="F33" s="85">
        <f t="shared" si="1"/>
        <v>16.05380852450909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48">
        <f>FBiH!C34+RS!C34</f>
        <v>658994</v>
      </c>
      <c r="D34" s="85">
        <f t="shared" si="0"/>
        <v>0.17384546323485703</v>
      </c>
      <c r="E34" s="48">
        <f>FBiH!E34+RS!E34</f>
        <v>797969</v>
      </c>
      <c r="F34" s="85">
        <f t="shared" si="1"/>
        <v>0.19851010569878844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48">
        <f>FBiH!C35+RS!C35</f>
        <v>7059189</v>
      </c>
      <c r="D35" s="85">
        <f t="shared" si="0"/>
        <v>1.8622445451209075</v>
      </c>
      <c r="E35" s="48">
        <f>FBiH!E35+RS!E35</f>
        <v>6399601</v>
      </c>
      <c r="F35" s="85">
        <f t="shared" si="1"/>
        <v>1.5920235885605483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48">
        <f>FBiH!C36+RS!C36</f>
        <v>2162893</v>
      </c>
      <c r="D36" s="85">
        <f t="shared" si="0"/>
        <v>0.57058051440897739</v>
      </c>
      <c r="E36" s="48">
        <f>FBiH!E36+RS!E36</f>
        <v>1676454</v>
      </c>
      <c r="F36" s="85">
        <f t="shared" si="1"/>
        <v>0.4170501118955206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69234584</v>
      </c>
      <c r="D37" s="86">
        <f t="shared" si="0"/>
        <v>18.264382266534476</v>
      </c>
      <c r="E37" s="51">
        <f>SUM(E33:E36)+2</f>
        <v>73406970</v>
      </c>
      <c r="F37" s="86">
        <f t="shared" si="1"/>
        <v>18.261392828202339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(C32+C37)</f>
        <v>379068851</v>
      </c>
      <c r="D38" s="78">
        <f>D32+D37</f>
        <v>100</v>
      </c>
      <c r="E38" s="25">
        <f>E32+E37</f>
        <v>401979031.34000003</v>
      </c>
      <c r="F38" s="78">
        <f>F32+F37</f>
        <v>100</v>
      </c>
    </row>
    <row r="40" spans="1:6" s="99" customFormat="1" ht="12" x14ac:dyDescent="0.25">
      <c r="A40" s="99" t="s">
        <v>71</v>
      </c>
      <c r="B40" s="97"/>
      <c r="C40" s="98"/>
      <c r="E40" s="98"/>
    </row>
    <row r="41" spans="1:6" s="99" customFormat="1" ht="12" x14ac:dyDescent="0.25">
      <c r="A41" s="99" t="s">
        <v>74</v>
      </c>
      <c r="C41" s="100"/>
      <c r="E41" s="100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30.04.2026. godine.</oddFooter>
  </headerFooter>
  <ignoredErrors>
    <ignoredError sqref="A14:A31 A34:A37" numberStoredAsText="1"/>
    <ignoredError sqref="A32:A33 A38" twoDigitTextYear="1" numberStoredAsText="1"/>
    <ignoredError sqref="E14:E31 D32:D37 E33:E36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showGridLines="0" showRuler="0" view="pageLayout" topLeftCell="A13" zoomScale="80" zoomScaleNormal="70" zoomScalePageLayoutView="80" workbookViewId="0">
      <selection activeCell="B46" sqref="B46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9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9" s="1" customFormat="1" ht="24.75" customHeight="1" thickBot="1" x14ac:dyDescent="0.25">
      <c r="A13" s="71"/>
      <c r="B13" s="14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40</v>
      </c>
      <c r="C14" s="94">
        <v>14326145</v>
      </c>
      <c r="D14" s="87">
        <f>C14/C$38*100</f>
        <v>5.3322315683218786</v>
      </c>
      <c r="E14" s="94">
        <v>16203160</v>
      </c>
      <c r="F14" s="87">
        <f>E14/E$38*100</f>
        <v>5.6332163558701858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41</v>
      </c>
      <c r="C15" s="94">
        <v>7616154</v>
      </c>
      <c r="D15" s="85">
        <f t="shared" ref="D15:D37" si="0">C15/C$38*100</f>
        <v>2.8347539961378971</v>
      </c>
      <c r="E15" s="94">
        <v>8256508</v>
      </c>
      <c r="F15" s="85">
        <f t="shared" ref="F15:F37" si="1">E15/E$38*100</f>
        <v>2.8704706926286621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42</v>
      </c>
      <c r="C16" s="94">
        <v>36684514</v>
      </c>
      <c r="D16" s="85">
        <f t="shared" si="0"/>
        <v>13.654079560087235</v>
      </c>
      <c r="E16" s="94">
        <v>40062983</v>
      </c>
      <c r="F16" s="85">
        <f t="shared" si="1"/>
        <v>13.928360338387646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43</v>
      </c>
      <c r="C17" s="94">
        <v>0</v>
      </c>
      <c r="D17" s="85">
        <f t="shared" si="0"/>
        <v>0</v>
      </c>
      <c r="E17" s="94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44</v>
      </c>
      <c r="C18" s="94">
        <v>0</v>
      </c>
      <c r="D18" s="85">
        <f t="shared" si="0"/>
        <v>0</v>
      </c>
      <c r="E18" s="94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45</v>
      </c>
      <c r="C19" s="94">
        <v>0</v>
      </c>
      <c r="D19" s="85">
        <f t="shared" si="0"/>
        <v>0</v>
      </c>
      <c r="E19" s="94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46</v>
      </c>
      <c r="C20" s="94">
        <v>2237983</v>
      </c>
      <c r="D20" s="85">
        <f t="shared" si="0"/>
        <v>0.83298358364847658</v>
      </c>
      <c r="E20" s="94">
        <v>2558259</v>
      </c>
      <c r="F20" s="85">
        <f t="shared" si="1"/>
        <v>0.88940838955809265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47</v>
      </c>
      <c r="C21" s="94">
        <v>14529800</v>
      </c>
      <c r="D21" s="85">
        <f t="shared" si="0"/>
        <v>5.4080325336231931</v>
      </c>
      <c r="E21" s="94">
        <v>15929177</v>
      </c>
      <c r="F21" s="85">
        <f t="shared" si="1"/>
        <v>5.53796299067288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48</v>
      </c>
      <c r="C22" s="94">
        <v>12056718</v>
      </c>
      <c r="D22" s="85">
        <f t="shared" si="0"/>
        <v>4.4875444392022157</v>
      </c>
      <c r="E22" s="94">
        <v>10985782</v>
      </c>
      <c r="F22" s="85">
        <f t="shared" si="1"/>
        <v>3.8193344288659912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49</v>
      </c>
      <c r="C23" s="94">
        <v>109725533</v>
      </c>
      <c r="D23" s="85">
        <f t="shared" si="0"/>
        <v>40.840152805485644</v>
      </c>
      <c r="E23" s="94">
        <v>117090840</v>
      </c>
      <c r="F23" s="85">
        <f t="shared" si="1"/>
        <v>40.70798751666829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50</v>
      </c>
      <c r="C24" s="94">
        <v>8850</v>
      </c>
      <c r="D24" s="85">
        <f t="shared" si="0"/>
        <v>3.2939949567485621E-3</v>
      </c>
      <c r="E24" s="94">
        <v>9937</v>
      </c>
      <c r="F24" s="85">
        <f t="shared" si="1"/>
        <v>3.454713212008154E-3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51</v>
      </c>
      <c r="C25" s="94">
        <v>5626</v>
      </c>
      <c r="D25" s="85">
        <f t="shared" si="0"/>
        <v>2.0940130651601594E-3</v>
      </c>
      <c r="E25" s="94">
        <v>6918</v>
      </c>
      <c r="F25" s="85">
        <f t="shared" si="1"/>
        <v>2.40512287417454E-3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52</v>
      </c>
      <c r="C26" s="94">
        <v>5072268</v>
      </c>
      <c r="D26" s="85">
        <f t="shared" si="0"/>
        <v>1.8879124532516514</v>
      </c>
      <c r="E26" s="94">
        <v>5273253</v>
      </c>
      <c r="F26" s="85">
        <f t="shared" si="1"/>
        <v>1.8333075183014622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53</v>
      </c>
      <c r="C27" s="94">
        <v>1694767</v>
      </c>
      <c r="D27" s="85">
        <f t="shared" si="0"/>
        <v>0.6307970565947898</v>
      </c>
      <c r="E27" s="94">
        <v>1544569</v>
      </c>
      <c r="F27" s="85">
        <f t="shared" si="1"/>
        <v>0.53698731318891224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54</v>
      </c>
      <c r="C28" s="94">
        <v>284039</v>
      </c>
      <c r="D28" s="85">
        <f t="shared" si="0"/>
        <v>0.10572011678191015</v>
      </c>
      <c r="E28" s="94">
        <v>379397</v>
      </c>
      <c r="F28" s="85">
        <f t="shared" si="1"/>
        <v>0.13190176396259007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55</v>
      </c>
      <c r="C29" s="94">
        <v>2921567</v>
      </c>
      <c r="D29" s="85">
        <f t="shared" si="0"/>
        <v>1.0874154761359351</v>
      </c>
      <c r="E29" s="94">
        <v>3446267</v>
      </c>
      <c r="F29" s="85">
        <f t="shared" si="1"/>
        <v>1.1981346620718227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56</v>
      </c>
      <c r="C30" s="94">
        <v>78914</v>
      </c>
      <c r="D30" s="85">
        <f t="shared" si="0"/>
        <v>2.9372013335237968E-2</v>
      </c>
      <c r="E30" s="94">
        <v>103668</v>
      </c>
      <c r="F30" s="85">
        <f t="shared" si="1"/>
        <v>3.6041381630518392E-2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57</v>
      </c>
      <c r="C31" s="94">
        <v>1100523</v>
      </c>
      <c r="D31" s="85">
        <f t="shared" si="0"/>
        <v>0.40961776404359296</v>
      </c>
      <c r="E31" s="94">
        <v>1268726</v>
      </c>
      <c r="F31" s="85">
        <f t="shared" si="1"/>
        <v>0.44108729743567038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58</v>
      </c>
      <c r="C32" s="49">
        <f>SUM(C14:C31)</f>
        <v>208343401</v>
      </c>
      <c r="D32" s="86">
        <f t="shared" si="0"/>
        <v>77.546001374671562</v>
      </c>
      <c r="E32" s="49">
        <f>SUM(E14:E31)</f>
        <v>223119444</v>
      </c>
      <c r="F32" s="86">
        <f t="shared" si="1"/>
        <v>77.570060485328909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59</v>
      </c>
      <c r="C33" s="95">
        <f>41894062+9567014</f>
        <v>51461076</v>
      </c>
      <c r="D33" s="85">
        <f t="shared" si="0"/>
        <v>19.153957605972256</v>
      </c>
      <c r="E33" s="95">
        <f>45711486+10939632</f>
        <v>56651118</v>
      </c>
      <c r="F33" s="85">
        <f t="shared" si="1"/>
        <v>19.695417714565053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60</v>
      </c>
      <c r="C34" s="95">
        <v>638935</v>
      </c>
      <c r="D34" s="85">
        <f t="shared" si="0"/>
        <v>0.23781340877854718</v>
      </c>
      <c r="E34" s="95">
        <v>796753</v>
      </c>
      <c r="F34" s="85">
        <f t="shared" si="1"/>
        <v>0.27700041419011096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61</v>
      </c>
      <c r="C35" s="95">
        <v>6064416</v>
      </c>
      <c r="D35" s="85">
        <f t="shared" si="0"/>
        <v>2.2571927366808233</v>
      </c>
      <c r="E35" s="95">
        <v>5392263</v>
      </c>
      <c r="F35" s="85">
        <f t="shared" si="1"/>
        <v>1.8746827240336845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62</v>
      </c>
      <c r="C36" s="95">
        <v>2162893</v>
      </c>
      <c r="D36" s="85">
        <f t="shared" si="0"/>
        <v>0.80503487389680994</v>
      </c>
      <c r="E36" s="95">
        <v>1676454</v>
      </c>
      <c r="F36" s="85">
        <f t="shared" si="1"/>
        <v>0.58283866188224986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63</v>
      </c>
      <c r="C37" s="51">
        <f>SUM(C33:C36)</f>
        <v>60327320</v>
      </c>
      <c r="D37" s="88">
        <f t="shared" si="0"/>
        <v>22.453998625328435</v>
      </c>
      <c r="E37" s="51">
        <f>SUM(E33:E36)</f>
        <v>64516588</v>
      </c>
      <c r="F37" s="88">
        <f t="shared" si="1"/>
        <v>22.429939514671098</v>
      </c>
    </row>
    <row r="38" spans="1:9" s="1" customFormat="1" ht="17.100000000000001" customHeight="1" x14ac:dyDescent="0.2">
      <c r="A38" s="80" t="s">
        <v>24</v>
      </c>
      <c r="B38" s="81" t="s">
        <v>64</v>
      </c>
      <c r="C38" s="93">
        <f>C32+C37</f>
        <v>268670721</v>
      </c>
      <c r="D38" s="82">
        <f>D32+D37</f>
        <v>100</v>
      </c>
      <c r="E38" s="93">
        <f>E32+E37</f>
        <v>287636032</v>
      </c>
      <c r="F38" s="82">
        <f>F32+F37</f>
        <v>100</v>
      </c>
    </row>
    <row r="40" spans="1:9" s="99" customFormat="1" ht="12" x14ac:dyDescent="0.25">
      <c r="A40" s="96" t="s">
        <v>69</v>
      </c>
      <c r="B40" s="97"/>
      <c r="C40" s="98"/>
      <c r="E40" s="98"/>
    </row>
    <row r="41" spans="1:9" x14ac:dyDescent="0.25">
      <c r="C41" s="38"/>
      <c r="E41" s="38"/>
    </row>
    <row r="42" spans="1:9" x14ac:dyDescent="0.25">
      <c r="C42" s="38"/>
      <c r="E42" s="38"/>
    </row>
    <row r="49" spans="3:6" x14ac:dyDescent="0.25">
      <c r="C49" s="44"/>
      <c r="D49" s="44"/>
      <c r="E49" s="44"/>
      <c r="F49" s="44"/>
    </row>
    <row r="50" spans="3:6" x14ac:dyDescent="0.25">
      <c r="C50" s="45"/>
      <c r="D50" s="45"/>
      <c r="E50" s="45"/>
      <c r="F50" s="45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7"/>
      <c r="D55" s="45"/>
      <c r="E55" s="47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4"/>
      <c r="D68" s="44"/>
      <c r="E68" s="44"/>
      <c r="F68" s="44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5:F67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30.04.2026. godine.</oddFooter>
  </headerFooter>
  <ignoredErrors>
    <ignoredError sqref="A14:A31 A37" numberStoredAsText="1"/>
    <ignoredError sqref="A32:A33 A38" twoDigitTextYear="1" numberStoredAsText="1"/>
    <ignoredError sqref="F14:F38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35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5" t="s">
        <v>36</v>
      </c>
      <c r="H8" s="105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showGridLines="0" showRuler="0" view="pageLayout" topLeftCell="A7" zoomScale="80" zoomScaleNormal="70" zoomScalePageLayoutView="80" workbookViewId="0">
      <selection activeCell="C39" sqref="C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01" t="s">
        <v>35</v>
      </c>
      <c r="D11" s="101"/>
      <c r="E11" s="101"/>
      <c r="F11" s="102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72</v>
      </c>
      <c r="D13" s="91" t="s">
        <v>25</v>
      </c>
      <c r="E13" s="70" t="s">
        <v>73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40</v>
      </c>
      <c r="C14" s="92">
        <v>9621068</v>
      </c>
      <c r="D14" s="84">
        <f>C14/C$38*100</f>
        <v>8.7148829655922082</v>
      </c>
      <c r="E14" s="92">
        <v>10778748</v>
      </c>
      <c r="F14" s="84">
        <f>E14/E$38*100</f>
        <v>9.426679266489856</v>
      </c>
    </row>
    <row r="15" spans="1:6" s="1" customFormat="1" ht="17.100000000000001" customHeight="1" x14ac:dyDescent="0.25">
      <c r="A15" s="22" t="s">
        <v>1</v>
      </c>
      <c r="B15" s="12" t="s">
        <v>41</v>
      </c>
      <c r="C15" s="59">
        <v>659166</v>
      </c>
      <c r="D15" s="85">
        <f t="shared" ref="D15:D31" si="0">C15/C$38*100</f>
        <v>0.59708075495335378</v>
      </c>
      <c r="E15" s="59">
        <v>827990</v>
      </c>
      <c r="F15" s="85">
        <f t="shared" ref="F15:F37" si="1">E15/E$38*100</f>
        <v>0.72412827221314913</v>
      </c>
    </row>
    <row r="16" spans="1:6" s="1" customFormat="1" ht="17.100000000000001" customHeight="1" x14ac:dyDescent="0.25">
      <c r="A16" s="22" t="s">
        <v>2</v>
      </c>
      <c r="B16" s="12" t="s">
        <v>42</v>
      </c>
      <c r="C16" s="59">
        <v>8000283</v>
      </c>
      <c r="D16" s="85">
        <f t="shared" si="0"/>
        <v>7.246755769382041</v>
      </c>
      <c r="E16" s="59">
        <v>8395215</v>
      </c>
      <c r="F16" s="85">
        <f t="shared" si="1"/>
        <v>7.3421327948500741</v>
      </c>
    </row>
    <row r="17" spans="1:6" s="1" customFormat="1" ht="17.100000000000001" customHeight="1" x14ac:dyDescent="0.25">
      <c r="A17" s="19" t="s">
        <v>3</v>
      </c>
      <c r="B17" s="12" t="s">
        <v>43</v>
      </c>
      <c r="C17" s="59">
        <v>0</v>
      </c>
      <c r="D17" s="85">
        <f t="shared" si="0"/>
        <v>0</v>
      </c>
      <c r="E17" s="59">
        <v>0</v>
      </c>
      <c r="F17" s="85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44</v>
      </c>
      <c r="C18" s="59">
        <v>1602</v>
      </c>
      <c r="D18" s="85">
        <f t="shared" si="0"/>
        <v>1.4511115097490962E-3</v>
      </c>
      <c r="E18" s="59">
        <v>1580.34</v>
      </c>
      <c r="F18" s="85">
        <f t="shared" si="1"/>
        <v>1.3821047038120365E-3</v>
      </c>
    </row>
    <row r="19" spans="1:6" s="1" customFormat="1" ht="17.100000000000001" customHeight="1" x14ac:dyDescent="0.25">
      <c r="A19" s="19" t="s">
        <v>5</v>
      </c>
      <c r="B19" s="12" t="s">
        <v>45</v>
      </c>
      <c r="C19" s="59">
        <v>308</v>
      </c>
      <c r="D19" s="85">
        <f t="shared" si="0"/>
        <v>2.7899022784189862E-4</v>
      </c>
      <c r="E19" s="59">
        <v>524</v>
      </c>
      <c r="F19" s="85">
        <f t="shared" si="1"/>
        <v>4.5827028664559977E-4</v>
      </c>
    </row>
    <row r="20" spans="1:6" s="1" customFormat="1" ht="16.5" customHeight="1" x14ac:dyDescent="0.25">
      <c r="A20" s="19" t="s">
        <v>6</v>
      </c>
      <c r="B20" s="12" t="s">
        <v>46</v>
      </c>
      <c r="C20" s="59">
        <v>233280</v>
      </c>
      <c r="D20" s="85">
        <f t="shared" si="0"/>
        <v>0.2113079232173965</v>
      </c>
      <c r="E20" s="59">
        <v>545173</v>
      </c>
      <c r="F20" s="85">
        <f t="shared" si="1"/>
        <v>0.4767873797355755</v>
      </c>
    </row>
    <row r="21" spans="1:6" s="1" customFormat="1" ht="17.100000000000001" customHeight="1" x14ac:dyDescent="0.25">
      <c r="A21" s="19" t="s">
        <v>7</v>
      </c>
      <c r="B21" s="12" t="s">
        <v>47</v>
      </c>
      <c r="C21" s="59">
        <v>3827086</v>
      </c>
      <c r="D21" s="85">
        <f t="shared" si="0"/>
        <v>3.4666220620472097</v>
      </c>
      <c r="E21" s="59">
        <v>5122601</v>
      </c>
      <c r="F21" s="85">
        <f t="shared" si="1"/>
        <v>4.4800302073302216</v>
      </c>
    </row>
    <row r="22" spans="1:6" s="1" customFormat="1" ht="16.5" customHeight="1" x14ac:dyDescent="0.25">
      <c r="A22" s="19" t="s">
        <v>8</v>
      </c>
      <c r="B22" s="12" t="s">
        <v>48</v>
      </c>
      <c r="C22" s="59">
        <v>9356837</v>
      </c>
      <c r="D22" s="85">
        <f t="shared" si="0"/>
        <v>8.4755392419139852</v>
      </c>
      <c r="E22" s="59">
        <v>7604952</v>
      </c>
      <c r="F22" s="85">
        <f t="shared" si="1"/>
        <v>6.6509991087137923</v>
      </c>
    </row>
    <row r="23" spans="1:6" s="1" customFormat="1" ht="16.5" customHeight="1" x14ac:dyDescent="0.25">
      <c r="A23" s="19" t="s">
        <v>9</v>
      </c>
      <c r="B23" s="12" t="s">
        <v>49</v>
      </c>
      <c r="C23" s="59">
        <v>66108595</v>
      </c>
      <c r="D23" s="85">
        <f t="shared" si="0"/>
        <v>59.881986952460387</v>
      </c>
      <c r="E23" s="59">
        <v>68528784</v>
      </c>
      <c r="F23" s="85">
        <f t="shared" si="1"/>
        <v>59.932644059454944</v>
      </c>
    </row>
    <row r="24" spans="1:6" s="1" customFormat="1" ht="16.5" customHeight="1" x14ac:dyDescent="0.25">
      <c r="A24" s="19" t="s">
        <v>10</v>
      </c>
      <c r="B24" s="12" t="s">
        <v>50</v>
      </c>
      <c r="C24" s="59">
        <v>60833</v>
      </c>
      <c r="D24" s="85">
        <f t="shared" si="0"/>
        <v>5.5103287436059155E-2</v>
      </c>
      <c r="E24" s="59">
        <v>41562</v>
      </c>
      <c r="F24" s="85">
        <f t="shared" si="1"/>
        <v>3.634852987321454E-2</v>
      </c>
    </row>
    <row r="25" spans="1:6" s="1" customFormat="1" ht="16.5" customHeight="1" x14ac:dyDescent="0.25">
      <c r="A25" s="19" t="s">
        <v>11</v>
      </c>
      <c r="B25" s="12" t="s">
        <v>51</v>
      </c>
      <c r="C25" s="59">
        <v>3485</v>
      </c>
      <c r="D25" s="85">
        <f t="shared" si="0"/>
        <v>3.1567563117825214E-3</v>
      </c>
      <c r="E25" s="59">
        <v>3500</v>
      </c>
      <c r="F25" s="85">
        <f t="shared" si="1"/>
        <v>3.0609656550755707E-3</v>
      </c>
    </row>
    <row r="26" spans="1:6" s="1" customFormat="1" ht="17.100000000000001" customHeight="1" x14ac:dyDescent="0.25">
      <c r="A26" s="19" t="s">
        <v>12</v>
      </c>
      <c r="B26" s="12" t="s">
        <v>52</v>
      </c>
      <c r="C26" s="59">
        <v>1533500</v>
      </c>
      <c r="D26" s="85">
        <f t="shared" si="0"/>
        <v>1.3890633584271153</v>
      </c>
      <c r="E26" s="59">
        <v>1457240</v>
      </c>
      <c r="F26" s="85">
        <f t="shared" si="1"/>
        <v>1.27444616891495</v>
      </c>
    </row>
    <row r="27" spans="1:6" s="1" customFormat="1" ht="17.100000000000001" customHeight="1" x14ac:dyDescent="0.25">
      <c r="A27" s="19" t="s">
        <v>13</v>
      </c>
      <c r="B27" s="12" t="s">
        <v>53</v>
      </c>
      <c r="C27" s="59">
        <v>839918</v>
      </c>
      <c r="D27" s="85">
        <f t="shared" si="0"/>
        <v>0.76080816294971365</v>
      </c>
      <c r="E27" s="59">
        <v>807144</v>
      </c>
      <c r="F27" s="85">
        <f t="shared" si="1"/>
        <v>0.70589716077151909</v>
      </c>
    </row>
    <row r="28" spans="1:6" s="1" customFormat="1" ht="17.100000000000001" customHeight="1" x14ac:dyDescent="0.25">
      <c r="A28" s="19" t="s">
        <v>14</v>
      </c>
      <c r="B28" s="12" t="s">
        <v>54</v>
      </c>
      <c r="C28" s="59">
        <v>0</v>
      </c>
      <c r="D28" s="85">
        <f t="shared" si="0"/>
        <v>0</v>
      </c>
      <c r="E28" s="59">
        <v>400</v>
      </c>
      <c r="F28" s="85">
        <f t="shared" si="1"/>
        <v>3.4982464629435098E-4</v>
      </c>
    </row>
    <row r="29" spans="1:6" s="1" customFormat="1" ht="17.100000000000001" customHeight="1" x14ac:dyDescent="0.25">
      <c r="A29" s="19" t="s">
        <v>15</v>
      </c>
      <c r="B29" s="12" t="s">
        <v>55</v>
      </c>
      <c r="C29" s="59">
        <v>883774</v>
      </c>
      <c r="D29" s="85">
        <f t="shared" si="0"/>
        <v>0.80053347279463027</v>
      </c>
      <c r="E29" s="59">
        <v>974218</v>
      </c>
      <c r="F29" s="85">
        <f t="shared" si="1"/>
        <v>0.85201366815897506</v>
      </c>
    </row>
    <row r="30" spans="1:6" s="1" customFormat="1" ht="17.100000000000001" customHeight="1" x14ac:dyDescent="0.25">
      <c r="A30" s="19" t="s">
        <v>16</v>
      </c>
      <c r="B30" s="12" t="s">
        <v>56</v>
      </c>
      <c r="C30" s="59">
        <v>50374</v>
      </c>
      <c r="D30" s="85">
        <f t="shared" si="0"/>
        <v>4.5629395250999356E-2</v>
      </c>
      <c r="E30" s="59">
        <v>48174</v>
      </c>
      <c r="F30" s="85">
        <f t="shared" si="1"/>
        <v>4.2131131276460163E-2</v>
      </c>
    </row>
    <row r="31" spans="1:6" s="1" customFormat="1" ht="17.100000000000001" customHeight="1" x14ac:dyDescent="0.25">
      <c r="A31" s="19" t="s">
        <v>17</v>
      </c>
      <c r="B31" s="12" t="s">
        <v>57</v>
      </c>
      <c r="C31" s="59">
        <v>310758</v>
      </c>
      <c r="D31" s="85">
        <f t="shared" si="0"/>
        <v>0.28148845851848292</v>
      </c>
      <c r="E31" s="59">
        <v>314816</v>
      </c>
      <c r="F31" s="85">
        <f t="shared" si="1"/>
        <v>0.27532598961950594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SUM(C14:C31)-1</f>
        <v>101490866</v>
      </c>
      <c r="D32" s="86">
        <f t="shared" ref="D32:D37" si="2">C32/C$38*100</f>
        <v>91.931687757180526</v>
      </c>
      <c r="E32" s="49">
        <f>SUM(E14:E31)</f>
        <v>105452621.34</v>
      </c>
      <c r="F32" s="86">
        <f t="shared" si="1"/>
        <v>92.224814902694078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89">
        <v>7892432</v>
      </c>
      <c r="D33" s="85">
        <f t="shared" si="2"/>
        <v>7.149062993203545</v>
      </c>
      <c r="E33" s="89">
        <v>7881826</v>
      </c>
      <c r="F33" s="85">
        <f t="shared" si="1"/>
        <v>6.893142481509047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89">
        <v>20059</v>
      </c>
      <c r="D34" s="85">
        <f t="shared" si="2"/>
        <v>1.8169691494417679E-2</v>
      </c>
      <c r="E34" s="89">
        <v>1216</v>
      </c>
      <c r="F34" s="85">
        <f t="shared" si="1"/>
        <v>1.063466924734827E-3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89">
        <v>994773</v>
      </c>
      <c r="D35" s="85">
        <f t="shared" si="2"/>
        <v>0.90107774649665262</v>
      </c>
      <c r="E35" s="89">
        <v>1007338</v>
      </c>
      <c r="F35" s="85">
        <f t="shared" si="1"/>
        <v>0.88097914887214723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89">
        <v>0</v>
      </c>
      <c r="D36" s="85">
        <f t="shared" si="2"/>
        <v>0</v>
      </c>
      <c r="E36" s="89"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SUM(C33:C36)+1</f>
        <v>8907265</v>
      </c>
      <c r="D37" s="79">
        <f t="shared" si="2"/>
        <v>8.0683113370070441</v>
      </c>
      <c r="E37" s="51">
        <f>SUM(E33:E36)</f>
        <v>8890380</v>
      </c>
      <c r="F37" s="79">
        <f t="shared" si="1"/>
        <v>7.77518509730593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SUM(C32,C37)+1</f>
        <v>110398132</v>
      </c>
      <c r="D38" s="78">
        <f>D32+D37</f>
        <v>99.999999094187572</v>
      </c>
      <c r="E38" s="25">
        <f>(E32+E37)</f>
        <v>114343001.34</v>
      </c>
      <c r="F38" s="78">
        <f>F32+F37</f>
        <v>100.00000000000001</v>
      </c>
    </row>
    <row r="40" spans="1:6" s="99" customFormat="1" ht="12" x14ac:dyDescent="0.25">
      <c r="A40" s="96" t="s">
        <v>66</v>
      </c>
      <c r="B40" s="97"/>
      <c r="C40" s="98"/>
      <c r="E40" s="98"/>
    </row>
    <row r="41" spans="1:6" s="99" customFormat="1" ht="12" x14ac:dyDescent="0.25">
      <c r="A41" s="99" t="s">
        <v>74</v>
      </c>
      <c r="C41" s="100"/>
      <c r="E41" s="100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&amp;L&amp;G&amp;CStatistika tržišta osiguranja&amp;RMjesečni izvještaj</oddHeader>
    <oddFooter>&amp;CU izvještaj su uključeni podaci zaključno sa 30.04.2026.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 D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3" t="s">
        <v>35</v>
      </c>
      <c r="D7" s="103"/>
      <c r="E7" s="103"/>
      <c r="F7" s="103"/>
      <c r="G7" s="103"/>
      <c r="H7" s="103"/>
      <c r="I7" s="104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5" t="s">
        <v>36</v>
      </c>
      <c r="H8" s="105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2026-06-08T08:03:27Z</cp:lastPrinted>
  <dcterms:created xsi:type="dcterms:W3CDTF">2018-01-08T12:56:16Z</dcterms:created>
  <dcterms:modified xsi:type="dcterms:W3CDTF">2026-06-08T08:28:47Z</dcterms:modified>
</cp:coreProperties>
</file>