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II - 2026\Jezici\"/>
    </mc:Choice>
  </mc:AlternateContent>
  <xr:revisionPtr revIDLastSave="0" documentId="13_ncr:1_{34BBC0F6-4AEE-4576-ADD0-710FC74EF23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7" i="22" l="1"/>
  <c r="C32" i="22"/>
  <c r="E32" i="22"/>
  <c r="E37" i="23"/>
  <c r="E32" i="23"/>
  <c r="E38" i="23" s="1"/>
  <c r="D35" i="23"/>
  <c r="C37" i="22"/>
  <c r="E38" i="22" l="1"/>
  <c r="C38" i="22"/>
  <c r="D19" i="22" s="1"/>
  <c r="D27" i="23"/>
  <c r="D34" i="23"/>
  <c r="D30" i="22"/>
  <c r="D36" i="23"/>
  <c r="D33" i="23"/>
  <c r="D16" i="23"/>
  <c r="D28" i="23"/>
  <c r="D17" i="23"/>
  <c r="D29" i="23"/>
  <c r="D18" i="23"/>
  <c r="D30" i="23"/>
  <c r="D19" i="23"/>
  <c r="D31" i="23"/>
  <c r="D20" i="23"/>
  <c r="D22" i="23"/>
  <c r="D14" i="23"/>
  <c r="D26" i="23"/>
  <c r="D21" i="23"/>
  <c r="D23" i="23"/>
  <c r="D24" i="23"/>
  <c r="D25" i="23"/>
  <c r="D15" i="23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2" i="21" l="1"/>
  <c r="D20" i="22"/>
  <c r="D14" i="22"/>
  <c r="D27" i="22"/>
  <c r="D29" i="22"/>
  <c r="D31" i="22"/>
  <c r="D23" i="22"/>
  <c r="D26" i="22"/>
  <c r="D35" i="22"/>
  <c r="D25" i="22"/>
  <c r="D17" i="22"/>
  <c r="D32" i="22"/>
  <c r="D38" i="22" s="1"/>
  <c r="D18" i="22"/>
  <c r="D22" i="22"/>
  <c r="D34" i="22"/>
  <c r="D21" i="22"/>
  <c r="D33" i="22"/>
  <c r="D24" i="22"/>
  <c r="D16" i="22"/>
  <c r="D28" i="22"/>
  <c r="D36" i="22"/>
  <c r="D15" i="22"/>
  <c r="D37" i="22"/>
  <c r="E33" i="21"/>
  <c r="E37" i="21" s="1"/>
  <c r="F32" i="22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2" i="21" l="1"/>
  <c r="E38" i="2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4" i="21"/>
  <c r="C33" i="21"/>
  <c r="C35" i="21"/>
  <c r="C36" i="21"/>
  <c r="C37" i="21" l="1"/>
  <c r="F24" i="2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8" i="21"/>
  <c r="F38" i="21" l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2" i="23" l="1"/>
  <c r="D37" i="23"/>
  <c r="D38" i="23" l="1"/>
</calcChain>
</file>

<file path=xl/sharedStrings.xml><?xml version="1.0" encoding="utf-8"?>
<sst xmlns="http://schemas.openxmlformats.org/spreadsheetml/2006/main" count="331" uniqueCount="76">
  <si>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</si>
  <si>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</si>
  <si>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</si>
  <si>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</si>
  <si>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</si>
  <si>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</si>
  <si>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</si>
  <si>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</si>
  <si>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</si>
  <si>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</si>
  <si>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</si>
  <si>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</si>
  <si>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</si>
  <si>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</si>
  <si>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</si>
  <si>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</si>
  <si>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</si>
  <si>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</si>
  <si>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</si>
  <si>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</si>
  <si>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</si>
  <si>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</si>
  <si>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</si>
  <si>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</si>
  <si>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</si>
  <si>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</si>
  <si>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</si>
  <si>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</si>
  <si>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</si>
  <si>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</si>
  <si>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</si>
  <si>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</si>
  <si>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</si>
  <si>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</si>
  <si>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</si>
  <si>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</si>
  <si>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</si>
  <si>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</si>
  <si>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</si>
  <si>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</si>
  <si>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</si>
  <si>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</si>
  <si>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</si>
  <si>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</si>
  <si>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</si>
  <si>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</si>
  <si>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</si>
  <si>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</si>
  <si>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</si>
  <si>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</si>
  <si>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</si>
  <si>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</si>
  <si>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</si>
  <si>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</si>
  <si>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</si>
  <si>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</si>
  <si>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</si>
  <si>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</si>
  <si>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</si>
  <si>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</si>
  <si>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</si>
  <si>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</si>
  <si>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</si>
  <si>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</si>
  <si>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</si>
  <si>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</si>
  <si>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</si>
  <si>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</si>
  <si>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</si>
  <si>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</si>
  <si>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PREMIJA PO VRSTAMA OSIGURANJA U BOSNI I HERCEGOVINI*</t>
  </si>
  <si>
    <t>*Podaci su dati na osnovu nerevidiranih izvještaja društava za sjedištem u Federaciji Bosne i Hercegovine i Republici Srpskoj.</t>
  </si>
  <si>
    <t>I-II-2025</t>
  </si>
  <si>
    <t>I-II-2026</t>
  </si>
  <si>
    <t>**Triglav osiguranje a.d. je u 2026. godini promijenilo vrstu poslovanja</t>
  </si>
  <si>
    <t>NEŽIVOTNA I ŽIVOTNA OSIGURANJA**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</si>
</sst>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name val="Cambria"/>
      <family val="1"/>
      <scheme val="major"/>
    </font>
    <font>
      <sz val="9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9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/>
    <xf numFmtId="2" fontId="11" fillId="0" borderId="56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/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3" fontId="12" fillId="4" borderId="59" xfId="0" applyNumberFormat="1" applyFont="1" applyFill="1" applyBorder="1" applyAlignment="1">
      <alignment horizontal="right" vertical="center"/>
    </xf>
    <xf numFmtId="167" fontId="11" fillId="0" borderId="0" xfId="0" applyNumberFormat="1" applyFont="1" applyBorder="1" applyAlignment="1">
      <alignment horizontal="right" vertical="center" wrapText="1"/>
    </xf>
    <xf numFmtId="167" fontId="11" fillId="0" borderId="0" xfId="0" applyNumberFormat="1" applyFont="1" applyBorder="1" applyAlignment="1">
      <alignment horizontal="right" vertical="center"/>
    </xf>
    <xf numFmtId="0" fontId="43" fillId="0" borderId="0" xfId="0" applyFont="1"/>
    <xf numFmtId="0" fontId="43" fillId="0" borderId="0" xfId="0" applyFont="1" applyAlignment="1">
      <alignment horizontal="right"/>
    </xf>
    <xf numFmtId="4" fontId="44" fillId="0" borderId="0" xfId="0" applyNumberFormat="1" applyFont="1"/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horizontal="right" vertical="center"/>
    </xf>
    <xf numFmtId="4" fontId="44" fillId="0" borderId="0" xfId="0" applyNumberFormat="1" applyFont="1" applyAlignment="1">
      <alignment vertical="center"/>
    </xf>
    <xf numFmtId="0" fontId="43" fillId="0" borderId="0" xfId="0" applyFont="1" applyAlignment="1">
      <alignment vertical="center"/>
    </xf>
    <xf numFmtId="4" fontId="45" fillId="0" borderId="0" xfId="0" applyNumberFormat="1" applyFont="1" applyAlignment="1">
      <alignment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showGridLines="0" tabSelected="1" showRuler="0" view="pageLayout" topLeftCell="A6" zoomScaleNormal="70" workbookViewId="0">
      <selection activeCell="A40" sqref="A40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3" t="s">
        <v>70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104" t="s">
        <v>35</v>
      </c>
      <c r="D11" s="104"/>
      <c r="E11" s="104"/>
      <c r="F11" s="105"/>
    </row>
    <row r="12" spans="1:6" s="1" customFormat="1" ht="26.25" customHeight="1" x14ac:dyDescent="0.2">
      <c r="A12" s="66" t="s">
        <v>31</v>
      </c>
      <c r="B12" s="40" t="s">
        <v>32</v>
      </c>
      <c r="C12" s="63" t="s">
        <v>33</v>
      </c>
      <c r="D12" s="90" t="s">
        <v>34</v>
      </c>
      <c r="E12" s="90" t="s">
        <v>33</v>
      </c>
      <c r="F12" s="67" t="s">
        <v>34</v>
      </c>
    </row>
    <row r="13" spans="1:6" s="1" customFormat="1" ht="24.75" customHeight="1" thickBot="1" x14ac:dyDescent="0.25">
      <c r="A13" s="68"/>
      <c r="B13" s="69"/>
      <c r="C13" s="70" t="s">
        <v>72</v>
      </c>
      <c r="D13" s="91" t="s">
        <v>25</v>
      </c>
      <c r="E13" s="70" t="s">
        <v>73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40</v>
      </c>
      <c r="C14" s="48">
        <f>FBiH!C14+RS!C14</f>
        <v>12180469.91</v>
      </c>
      <c r="D14" s="84">
        <f t="shared" ref="D14:D37" si="0">C14/C$38*100</f>
        <v>6.8959653774857816</v>
      </c>
      <c r="E14" s="48">
        <f>FBiH!E14+RS!E14</f>
        <v>14052636</v>
      </c>
      <c r="F14" s="84">
        <f t="shared" ref="F14:F37" si="1">E14/E$38*100</f>
        <v>7.4698624727784377</v>
      </c>
    </row>
    <row r="15" spans="1:6" s="1" customFormat="1" ht="17.100000000000001" customHeight="1" x14ac:dyDescent="0.2">
      <c r="A15" s="22" t="s">
        <v>1</v>
      </c>
      <c r="B15" s="12" t="s">
        <v>41</v>
      </c>
      <c r="C15" s="48">
        <f>FBiH!C15+RS!C15</f>
        <v>3897514.49</v>
      </c>
      <c r="D15" s="85">
        <f t="shared" si="0"/>
        <v>2.2065753768024496</v>
      </c>
      <c r="E15" s="48">
        <f>FBiH!E15+RS!E15</f>
        <v>4286128</v>
      </c>
      <c r="F15" s="85">
        <f t="shared" si="1"/>
        <v>2.2783474004965973</v>
      </c>
    </row>
    <row r="16" spans="1:6" s="1" customFormat="1" ht="17.100000000000001" customHeight="1" x14ac:dyDescent="0.2">
      <c r="A16" s="22" t="s">
        <v>2</v>
      </c>
      <c r="B16" s="12" t="s">
        <v>42</v>
      </c>
      <c r="C16" s="48">
        <f>FBiH!C16+RS!C16</f>
        <v>20460193.030000001</v>
      </c>
      <c r="D16" s="85">
        <f t="shared" si="0"/>
        <v>11.583525413557373</v>
      </c>
      <c r="E16" s="48">
        <f>FBiH!E16+RS!E16</f>
        <v>22288977</v>
      </c>
      <c r="F16" s="85">
        <f t="shared" si="1"/>
        <v>11.847997261789299</v>
      </c>
    </row>
    <row r="17" spans="1:6" s="1" customFormat="1" ht="17.100000000000001" customHeight="1" x14ac:dyDescent="0.2">
      <c r="A17" s="19" t="s">
        <v>3</v>
      </c>
      <c r="B17" s="12" t="s">
        <v>43</v>
      </c>
      <c r="C17" s="48">
        <f>FBiH!C17+RS!C17</f>
        <v>0</v>
      </c>
      <c r="D17" s="85">
        <f t="shared" si="0"/>
        <v>0</v>
      </c>
      <c r="E17" s="48">
        <f>FBiH!E17+RS!E17</f>
        <v>0</v>
      </c>
      <c r="F17" s="85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44</v>
      </c>
      <c r="C18" s="48">
        <f>FBiH!C18+RS!C18</f>
        <v>1580.34</v>
      </c>
      <c r="D18" s="85">
        <f t="shared" si="0"/>
        <v>8.9470849689541059E-4</v>
      </c>
      <c r="E18" s="48">
        <f>FBiH!E18+RS!E18</f>
        <v>1580.34</v>
      </c>
      <c r="F18" s="85">
        <f t="shared" si="1"/>
        <v>8.4005039767846238E-4</v>
      </c>
    </row>
    <row r="19" spans="1:6" s="1" customFormat="1" ht="17.100000000000001" customHeight="1" x14ac:dyDescent="0.2">
      <c r="A19" s="19" t="s">
        <v>5</v>
      </c>
      <c r="B19" s="12" t="s">
        <v>45</v>
      </c>
      <c r="C19" s="48">
        <f>FBiH!C19+RS!C19</f>
        <v>50</v>
      </c>
      <c r="D19" s="85">
        <f t="shared" si="0"/>
        <v>2.8307468547762213E-5</v>
      </c>
      <c r="E19" s="48">
        <f>FBiH!E19+RS!E19</f>
        <v>286</v>
      </c>
      <c r="F19" s="85">
        <f t="shared" si="1"/>
        <v>1.5202704084946292E-4</v>
      </c>
    </row>
    <row r="20" spans="1:6" s="1" customFormat="1" ht="17.100000000000001" customHeight="1" x14ac:dyDescent="0.2">
      <c r="A20" s="19" t="s">
        <v>6</v>
      </c>
      <c r="B20" s="12" t="s">
        <v>46</v>
      </c>
      <c r="C20" s="48">
        <f>FBiH!C20+RS!C20</f>
        <v>1372758.21</v>
      </c>
      <c r="D20" s="85">
        <f t="shared" si="0"/>
        <v>0.77718619706514702</v>
      </c>
      <c r="E20" s="48">
        <f>FBiH!E20+RS!E20</f>
        <v>2157919</v>
      </c>
      <c r="F20" s="85">
        <f t="shared" si="1"/>
        <v>1.1470700698001126</v>
      </c>
    </row>
    <row r="21" spans="1:6" s="1" customFormat="1" ht="17.100000000000001" customHeight="1" x14ac:dyDescent="0.2">
      <c r="A21" s="19" t="s">
        <v>7</v>
      </c>
      <c r="B21" s="12" t="s">
        <v>47</v>
      </c>
      <c r="C21" s="48">
        <f>FBiH!C21+RS!C21</f>
        <v>10082359.6</v>
      </c>
      <c r="D21" s="85">
        <f t="shared" si="0"/>
        <v>5.7081215452845679</v>
      </c>
      <c r="E21" s="48">
        <f>FBiH!E21+RS!E21</f>
        <v>11514114</v>
      </c>
      <c r="F21" s="85">
        <f t="shared" si="1"/>
        <v>6.120477900081724</v>
      </c>
    </row>
    <row r="22" spans="1:6" s="1" customFormat="1" ht="17.100000000000001" customHeight="1" x14ac:dyDescent="0.2">
      <c r="A22" s="19" t="s">
        <v>8</v>
      </c>
      <c r="B22" s="12" t="s">
        <v>48</v>
      </c>
      <c r="C22" s="48">
        <f>FBiH!C22+RS!C22</f>
        <v>11985060.310000001</v>
      </c>
      <c r="D22" s="85">
        <f t="shared" si="0"/>
        <v>6.7853343553671648</v>
      </c>
      <c r="E22" s="48">
        <f>FBiH!E22+RS!E22</f>
        <v>10874731</v>
      </c>
      <c r="F22" s="85">
        <f t="shared" si="1"/>
        <v>5.7806055033703521</v>
      </c>
    </row>
    <row r="23" spans="1:6" s="1" customFormat="1" ht="17.100000000000001" customHeight="1" x14ac:dyDescent="0.2">
      <c r="A23" s="19" t="s">
        <v>9</v>
      </c>
      <c r="B23" s="12" t="s">
        <v>49</v>
      </c>
      <c r="C23" s="48">
        <f>FBiH!C23+RS!C23</f>
        <v>77007521.890000001</v>
      </c>
      <c r="D23" s="85">
        <f t="shared" si="0"/>
        <v>43.597760076845702</v>
      </c>
      <c r="E23" s="48">
        <f>FBiH!E23+RS!E23</f>
        <v>80135731</v>
      </c>
      <c r="F23" s="85">
        <f t="shared" si="1"/>
        <v>42.597195979855144</v>
      </c>
    </row>
    <row r="24" spans="1:6" s="1" customFormat="1" ht="17.100000000000001" customHeight="1" x14ac:dyDescent="0.2">
      <c r="A24" s="19" t="s">
        <v>10</v>
      </c>
      <c r="B24" s="12" t="s">
        <v>50</v>
      </c>
      <c r="C24" s="48">
        <f>FBiH!C24+RS!C24</f>
        <v>1199.5999999999999</v>
      </c>
      <c r="D24" s="85">
        <f t="shared" si="0"/>
        <v>6.7915278539791091E-4</v>
      </c>
      <c r="E24" s="48">
        <f>FBiH!E24+RS!E24</f>
        <v>848</v>
      </c>
      <c r="F24" s="85">
        <f>E24/E$38*100</f>
        <v>4.5076549174945647E-4</v>
      </c>
    </row>
    <row r="25" spans="1:6" s="1" customFormat="1" ht="17.100000000000001" customHeight="1" x14ac:dyDescent="0.2">
      <c r="A25" s="19" t="s">
        <v>11</v>
      </c>
      <c r="B25" s="12" t="s">
        <v>51</v>
      </c>
      <c r="C25" s="48">
        <f>FBiH!C25+RS!C25</f>
        <v>2642.5</v>
      </c>
      <c r="D25" s="85">
        <f t="shared" si="0"/>
        <v>1.4960497127492331E-3</v>
      </c>
      <c r="E25" s="48">
        <f>FBiH!E25+RS!E25</f>
        <v>2251</v>
      </c>
      <c r="F25" s="85">
        <f t="shared" si="1"/>
        <v>1.196548492839654E-3</v>
      </c>
    </row>
    <row r="26" spans="1:6" s="1" customFormat="1" ht="17.100000000000001" customHeight="1" x14ac:dyDescent="0.2">
      <c r="A26" s="19" t="s">
        <v>12</v>
      </c>
      <c r="B26" s="12" t="s">
        <v>52</v>
      </c>
      <c r="C26" s="48">
        <f>FBiH!C26+RS!C26</f>
        <v>3690720.23</v>
      </c>
      <c r="D26" s="85">
        <f t="shared" si="0"/>
        <v>2.0894989365862942</v>
      </c>
      <c r="E26" s="48">
        <f>FBiH!E26+RS!E26</f>
        <v>4077128</v>
      </c>
      <c r="F26" s="85">
        <f t="shared" si="1"/>
        <v>2.1672507167989128</v>
      </c>
    </row>
    <row r="27" spans="1:6" s="1" customFormat="1" ht="17.100000000000001" customHeight="1" x14ac:dyDescent="0.2">
      <c r="A27" s="19" t="s">
        <v>13</v>
      </c>
      <c r="B27" s="12" t="s">
        <v>53</v>
      </c>
      <c r="C27" s="48">
        <f>FBiH!C27+RS!C27</f>
        <v>1015638.78</v>
      </c>
      <c r="D27" s="85">
        <f t="shared" si="0"/>
        <v>0.5750032564147517</v>
      </c>
      <c r="E27" s="48">
        <f>FBiH!E27+RS!E27</f>
        <v>1163681</v>
      </c>
      <c r="F27" s="85">
        <f t="shared" si="1"/>
        <v>0.61856985637323025</v>
      </c>
    </row>
    <row r="28" spans="1:6" s="1" customFormat="1" ht="17.100000000000001" customHeight="1" x14ac:dyDescent="0.2">
      <c r="A28" s="19" t="s">
        <v>14</v>
      </c>
      <c r="B28" s="12" t="s">
        <v>54</v>
      </c>
      <c r="C28" s="48">
        <f>FBiH!C28+RS!C28</f>
        <v>227330</v>
      </c>
      <c r="D28" s="85">
        <f t="shared" si="0"/>
        <v>0.12870273649925568</v>
      </c>
      <c r="E28" s="48">
        <f>FBiH!E28+RS!E28</f>
        <v>239930</v>
      </c>
      <c r="F28" s="85">
        <f t="shared" si="1"/>
        <v>0.12753792975878195</v>
      </c>
    </row>
    <row r="29" spans="1:6" s="1" customFormat="1" ht="17.100000000000001" customHeight="1" x14ac:dyDescent="0.2">
      <c r="A29" s="19" t="s">
        <v>15</v>
      </c>
      <c r="B29" s="12" t="s">
        <v>55</v>
      </c>
      <c r="C29" s="48">
        <f>FBiH!C29+RS!C29</f>
        <v>1722774.88</v>
      </c>
      <c r="D29" s="85">
        <f t="shared" si="0"/>
        <v>0.97534791460949632</v>
      </c>
      <c r="E29" s="48">
        <f>FBiH!E29+RS!E29</f>
        <v>1748048</v>
      </c>
      <c r="F29" s="85">
        <f t="shared" si="1"/>
        <v>0.9291977786811958</v>
      </c>
    </row>
    <row r="30" spans="1:6" s="1" customFormat="1" ht="17.100000000000001" customHeight="1" x14ac:dyDescent="0.2">
      <c r="A30" s="19" t="s">
        <v>16</v>
      </c>
      <c r="B30" s="12" t="s">
        <v>56</v>
      </c>
      <c r="C30" s="48">
        <f>FBiH!C30+RS!C30</f>
        <v>52073.41</v>
      </c>
      <c r="D30" s="85">
        <f t="shared" si="0"/>
        <v>2.9481328314994528E-2</v>
      </c>
      <c r="E30" s="48">
        <f>FBiH!E30+RS!E30</f>
        <v>62121</v>
      </c>
      <c r="F30" s="85">
        <f t="shared" si="1"/>
        <v>3.3021230086047154E-2</v>
      </c>
    </row>
    <row r="31" spans="1:6" s="1" customFormat="1" ht="17.100000000000001" customHeight="1" x14ac:dyDescent="0.2">
      <c r="A31" s="19" t="s">
        <v>17</v>
      </c>
      <c r="B31" s="12" t="s">
        <v>57</v>
      </c>
      <c r="C31" s="48">
        <f>FBiH!C31+RS!C31</f>
        <v>641163.35</v>
      </c>
      <c r="D31" s="85">
        <f t="shared" si="0"/>
        <v>0.3629942272820571</v>
      </c>
      <c r="E31" s="48">
        <f>FBiH!E31+RS!E31</f>
        <v>706848</v>
      </c>
      <c r="F31" s="85">
        <f t="shared" si="1"/>
        <v>0.37573429989636775</v>
      </c>
    </row>
    <row r="32" spans="1:6" s="1" customFormat="1" ht="17.100000000000001" customHeight="1" x14ac:dyDescent="0.2">
      <c r="A32" s="20" t="s">
        <v>23</v>
      </c>
      <c r="B32" s="6" t="s">
        <v>58</v>
      </c>
      <c r="C32" s="49">
        <f>SUM(C14:C31)</f>
        <v>144341050.52999997</v>
      </c>
      <c r="D32" s="86">
        <f t="shared" si="0"/>
        <v>81.718594960578599</v>
      </c>
      <c r="E32" s="49">
        <f>SUM(E14:E31)-2</f>
        <v>153312955.34</v>
      </c>
      <c r="F32" s="86">
        <f t="shared" si="1"/>
        <v>81.495506728063162</v>
      </c>
    </row>
    <row r="33" spans="1:6" s="1" customFormat="1" ht="17.100000000000001" customHeight="1" x14ac:dyDescent="0.2">
      <c r="A33" s="21" t="s">
        <v>22</v>
      </c>
      <c r="B33" s="4" t="s">
        <v>59</v>
      </c>
      <c r="C33" s="48">
        <f>FBiH!C33+RS!C33</f>
        <v>28304305.52</v>
      </c>
      <c r="D33" s="85">
        <f t="shared" si="0"/>
        <v>16.024464765473049</v>
      </c>
      <c r="E33" s="48">
        <f>FBiH!E33+RS!E33</f>
        <v>31166072</v>
      </c>
      <c r="F33" s="85">
        <f t="shared" si="1"/>
        <v>16.566733220494065</v>
      </c>
    </row>
    <row r="34" spans="1:6" s="1" customFormat="1" ht="17.100000000000001" customHeight="1" x14ac:dyDescent="0.2">
      <c r="A34" s="21" t="s">
        <v>20</v>
      </c>
      <c r="B34" s="5" t="s">
        <v>60</v>
      </c>
      <c r="C34" s="48">
        <f>FBiH!C34+RS!C34</f>
        <v>22318.51</v>
      </c>
      <c r="D34" s="85">
        <f t="shared" si="0"/>
        <v>1.2635610397158326E-2</v>
      </c>
      <c r="E34" s="48">
        <f>FBiH!E34+RS!E34</f>
        <v>34276</v>
      </c>
      <c r="F34" s="85">
        <f t="shared" si="1"/>
        <v>1.8219856126420249E-2</v>
      </c>
    </row>
    <row r="35" spans="1:6" s="1" customFormat="1" ht="17.100000000000001" customHeight="1" x14ac:dyDescent="0.2">
      <c r="A35" s="21" t="s">
        <v>21</v>
      </c>
      <c r="B35" s="15" t="s">
        <v>61</v>
      </c>
      <c r="C35" s="48">
        <f>FBiH!C35+RS!C35</f>
        <v>3964155.42</v>
      </c>
      <c r="D35" s="85">
        <f t="shared" si="0"/>
        <v>2.2443040974018222</v>
      </c>
      <c r="E35" s="48">
        <f>FBiH!E35+RS!E35</f>
        <v>3611123</v>
      </c>
      <c r="F35" s="85">
        <f t="shared" si="1"/>
        <v>1.9195396637532696</v>
      </c>
    </row>
    <row r="36" spans="1:6" s="1" customFormat="1" ht="17.100000000000001" customHeight="1" x14ac:dyDescent="0.2">
      <c r="A36" s="19" t="s">
        <v>19</v>
      </c>
      <c r="B36" s="15" t="s">
        <v>62</v>
      </c>
      <c r="C36" s="48">
        <f>FBiH!C36+RS!C36</f>
        <v>0</v>
      </c>
      <c r="D36" s="85">
        <f t="shared" si="0"/>
        <v>0</v>
      </c>
      <c r="E36" s="48">
        <f>FBiH!E36+RS!E36</f>
        <v>0</v>
      </c>
      <c r="F36" s="85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63</v>
      </c>
      <c r="C37" s="51">
        <f>SUM(C33:C36)+1</f>
        <v>32290780.450000003</v>
      </c>
      <c r="D37" s="86">
        <f t="shared" si="0"/>
        <v>18.281405039421401</v>
      </c>
      <c r="E37" s="51">
        <f>SUM(E33:E36)+1</f>
        <v>34811472</v>
      </c>
      <c r="F37" s="86">
        <f t="shared" si="1"/>
        <v>18.504493271936834</v>
      </c>
    </row>
    <row r="38" spans="1:6" s="1" customFormat="1" ht="17.100000000000001" customHeight="1" x14ac:dyDescent="0.2">
      <c r="A38" s="16" t="s">
        <v>24</v>
      </c>
      <c r="B38" s="17" t="s">
        <v>75</v>
      </c>
      <c r="C38" s="25">
        <f>(C32+C37)</f>
        <v>176631830.97999996</v>
      </c>
      <c r="D38" s="78">
        <f>D32+D37</f>
        <v>100</v>
      </c>
      <c r="E38" s="25">
        <f>E32+E37</f>
        <v>188124427.34</v>
      </c>
      <c r="F38" s="78">
        <f>F32+F37</f>
        <v>100</v>
      </c>
    </row>
    <row r="40" spans="1:6" s="102" customFormat="1" ht="12" x14ac:dyDescent="0.25">
      <c r="A40" s="102" t="s">
        <v>71</v>
      </c>
      <c r="B40" s="100"/>
      <c r="C40" s="101"/>
      <c r="E40" s="101"/>
    </row>
    <row r="41" spans="1:6" s="102" customFormat="1" ht="12" x14ac:dyDescent="0.25">
      <c r="A41" s="102" t="s">
        <v>74</v>
      </c>
      <c r="C41" s="103"/>
      <c r="E41" s="103"/>
    </row>
    <row r="42" spans="1:6" x14ac:dyDescent="0.25">
      <c r="C42" s="38"/>
      <c r="E42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28.02.2026. godine.</oddFooter>
  </headerFooter>
  <ignoredErrors>
    <ignoredError sqref="A14:A31 A34:A37" numberStoredAsText="1"/>
    <ignoredError sqref="A32:A33 A38" twoDigitTextYear="1" numberStoredAsText="1"/>
    <ignoredError sqref="E14:E31 D32:D37 E33:E36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4"/>
  <sheetViews>
    <sheetView showGridLines="0" showRuler="0" view="pageLayout" topLeftCell="A17" zoomScaleNormal="70" workbookViewId="0">
      <selection activeCell="A40" sqref="A40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68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104" t="s">
        <v>35</v>
      </c>
      <c r="D11" s="104"/>
      <c r="E11" s="104"/>
      <c r="F11" s="105"/>
    </row>
    <row r="12" spans="1:9" s="1" customFormat="1" ht="26.25" customHeight="1" x14ac:dyDescent="0.2">
      <c r="A12" s="66" t="s">
        <v>31</v>
      </c>
      <c r="B12" s="40" t="s">
        <v>32</v>
      </c>
      <c r="C12" s="63" t="s">
        <v>33</v>
      </c>
      <c r="D12" s="90" t="s">
        <v>34</v>
      </c>
      <c r="E12" s="90" t="s">
        <v>33</v>
      </c>
      <c r="F12" s="67" t="s">
        <v>34</v>
      </c>
    </row>
    <row r="13" spans="1:9" s="1" customFormat="1" ht="24.75" customHeight="1" thickBot="1" x14ac:dyDescent="0.25">
      <c r="A13" s="71"/>
      <c r="B13" s="14"/>
      <c r="C13" s="70" t="s">
        <v>72</v>
      </c>
      <c r="D13" s="91" t="s">
        <v>25</v>
      </c>
      <c r="E13" s="70" t="s">
        <v>73</v>
      </c>
      <c r="F13" s="77" t="s">
        <v>25</v>
      </c>
    </row>
    <row r="14" spans="1:9" s="1" customFormat="1" ht="16.5" customHeight="1" x14ac:dyDescent="0.2">
      <c r="A14" s="72" t="s">
        <v>0</v>
      </c>
      <c r="B14" s="12" t="s">
        <v>40</v>
      </c>
      <c r="C14" s="94">
        <v>8168089</v>
      </c>
      <c r="D14" s="87">
        <f>C14/C$38*100</f>
        <v>6.424598689746948</v>
      </c>
      <c r="E14" s="94">
        <v>9359515</v>
      </c>
      <c r="F14" s="87">
        <f>E14/E$38*100</f>
        <v>6.7936261828771549</v>
      </c>
      <c r="H14" s="45"/>
      <c r="I14" s="45"/>
    </row>
    <row r="15" spans="1:9" s="1" customFormat="1" ht="17.100000000000001" customHeight="1" x14ac:dyDescent="0.2">
      <c r="A15" s="73" t="s">
        <v>1</v>
      </c>
      <c r="B15" s="12" t="s">
        <v>41</v>
      </c>
      <c r="C15" s="94">
        <v>3562232</v>
      </c>
      <c r="D15" s="85">
        <f t="shared" ref="D15:D37" si="0">C15/C$38*100</f>
        <v>2.8018684712880395</v>
      </c>
      <c r="E15" s="94">
        <v>3835730</v>
      </c>
      <c r="F15" s="85">
        <f t="shared" ref="F15:F37" si="1">E15/E$38*100</f>
        <v>2.7841737267847098</v>
      </c>
      <c r="H15" s="45"/>
      <c r="I15" s="45"/>
    </row>
    <row r="16" spans="1:9" s="1" customFormat="1" ht="17.100000000000001" customHeight="1" x14ac:dyDescent="0.2">
      <c r="A16" s="73" t="s">
        <v>2</v>
      </c>
      <c r="B16" s="12" t="s">
        <v>42</v>
      </c>
      <c r="C16" s="94">
        <v>16807485</v>
      </c>
      <c r="D16" s="85">
        <f t="shared" si="0"/>
        <v>13.219903224480229</v>
      </c>
      <c r="E16" s="94">
        <v>18444517</v>
      </c>
      <c r="F16" s="85">
        <f t="shared" si="1"/>
        <v>13.387996452991722</v>
      </c>
      <c r="H16" s="45"/>
      <c r="I16" s="45"/>
    </row>
    <row r="17" spans="1:9" s="1" customFormat="1" ht="17.100000000000001" customHeight="1" x14ac:dyDescent="0.2">
      <c r="A17" s="74" t="s">
        <v>3</v>
      </c>
      <c r="B17" s="12" t="s">
        <v>43</v>
      </c>
      <c r="C17" s="94">
        <v>0</v>
      </c>
      <c r="D17" s="85">
        <f t="shared" si="0"/>
        <v>0</v>
      </c>
      <c r="E17" s="94">
        <v>0</v>
      </c>
      <c r="F17" s="85">
        <f t="shared" si="1"/>
        <v>0</v>
      </c>
      <c r="H17" s="45"/>
      <c r="I17" s="45"/>
    </row>
    <row r="18" spans="1:9" s="1" customFormat="1" ht="17.100000000000001" customHeight="1" x14ac:dyDescent="0.2">
      <c r="A18" s="74" t="s">
        <v>4</v>
      </c>
      <c r="B18" s="12" t="s">
        <v>44</v>
      </c>
      <c r="C18" s="94">
        <v>0</v>
      </c>
      <c r="D18" s="85">
        <f t="shared" si="0"/>
        <v>0</v>
      </c>
      <c r="E18" s="94">
        <v>0</v>
      </c>
      <c r="F18" s="85">
        <f t="shared" si="1"/>
        <v>0</v>
      </c>
      <c r="H18" s="45"/>
      <c r="I18" s="45"/>
    </row>
    <row r="19" spans="1:9" s="1" customFormat="1" ht="17.100000000000001" customHeight="1" x14ac:dyDescent="0.2">
      <c r="A19" s="74" t="s">
        <v>5</v>
      </c>
      <c r="B19" s="12" t="s">
        <v>45</v>
      </c>
      <c r="C19" s="94">
        <v>0</v>
      </c>
      <c r="D19" s="85">
        <f t="shared" si="0"/>
        <v>0</v>
      </c>
      <c r="E19" s="94">
        <v>0</v>
      </c>
      <c r="F19" s="85">
        <f t="shared" si="1"/>
        <v>0</v>
      </c>
      <c r="H19" s="45"/>
      <c r="I19" s="45"/>
    </row>
    <row r="20" spans="1:9" s="1" customFormat="1" ht="17.100000000000001" customHeight="1" x14ac:dyDescent="0.2">
      <c r="A20" s="74" t="s">
        <v>6</v>
      </c>
      <c r="B20" s="12" t="s">
        <v>46</v>
      </c>
      <c r="C20" s="94">
        <v>1205873</v>
      </c>
      <c r="D20" s="85">
        <f t="shared" si="0"/>
        <v>0.94847767890399115</v>
      </c>
      <c r="E20" s="94">
        <v>1798638</v>
      </c>
      <c r="F20" s="85">
        <f t="shared" si="1"/>
        <v>1.3055456623893227</v>
      </c>
      <c r="H20" s="45"/>
      <c r="I20" s="45"/>
    </row>
    <row r="21" spans="1:9" s="1" customFormat="1" ht="17.100000000000001" customHeight="1" x14ac:dyDescent="0.2">
      <c r="A21" s="74" t="s">
        <v>7</v>
      </c>
      <c r="B21" s="12" t="s">
        <v>47</v>
      </c>
      <c r="C21" s="94">
        <v>8355737</v>
      </c>
      <c r="D21" s="85">
        <f t="shared" si="0"/>
        <v>6.5721929550559626</v>
      </c>
      <c r="E21" s="94">
        <v>8769626</v>
      </c>
      <c r="F21" s="85">
        <f t="shared" si="1"/>
        <v>6.3654538517904244</v>
      </c>
      <c r="H21" s="45"/>
      <c r="I21" s="45"/>
    </row>
    <row r="22" spans="1:9" s="1" customFormat="1" ht="17.100000000000001" customHeight="1" x14ac:dyDescent="0.2">
      <c r="A22" s="74" t="s">
        <v>8</v>
      </c>
      <c r="B22" s="12" t="s">
        <v>48</v>
      </c>
      <c r="C22" s="94">
        <v>6230414</v>
      </c>
      <c r="D22" s="85">
        <f t="shared" si="0"/>
        <v>4.9005231971616672</v>
      </c>
      <c r="E22" s="94">
        <v>6840860</v>
      </c>
      <c r="F22" s="85">
        <f t="shared" si="1"/>
        <v>4.9654544716683517</v>
      </c>
      <c r="H22" s="45"/>
      <c r="I22" s="45"/>
    </row>
    <row r="23" spans="1:9" s="1" customFormat="1" ht="17.100000000000001" customHeight="1" x14ac:dyDescent="0.2">
      <c r="A23" s="74" t="s">
        <v>9</v>
      </c>
      <c r="B23" s="12" t="s">
        <v>49</v>
      </c>
      <c r="C23" s="94">
        <v>48318726</v>
      </c>
      <c r="D23" s="85">
        <f t="shared" si="0"/>
        <v>38.005024645280166</v>
      </c>
      <c r="E23" s="94">
        <v>51301561</v>
      </c>
      <c r="F23" s="85">
        <f t="shared" si="1"/>
        <v>37.237359845255824</v>
      </c>
      <c r="H23" s="45"/>
      <c r="I23" s="45"/>
    </row>
    <row r="24" spans="1:9" s="1" customFormat="1" ht="17.100000000000001" customHeight="1" x14ac:dyDescent="0.2">
      <c r="A24" s="74" t="s">
        <v>10</v>
      </c>
      <c r="B24" s="12" t="s">
        <v>50</v>
      </c>
      <c r="C24" s="94">
        <v>469</v>
      </c>
      <c r="D24" s="85">
        <f t="shared" si="0"/>
        <v>3.6889127744461637E-4</v>
      </c>
      <c r="E24" s="94">
        <v>362</v>
      </c>
      <c r="F24" s="85">
        <f t="shared" si="1"/>
        <v>2.6275855941269714E-4</v>
      </c>
      <c r="H24" s="45"/>
      <c r="I24" s="45"/>
    </row>
    <row r="25" spans="1:9" s="1" customFormat="1" ht="17.100000000000001" customHeight="1" x14ac:dyDescent="0.2">
      <c r="A25" s="74" t="s">
        <v>11</v>
      </c>
      <c r="B25" s="12" t="s">
        <v>51</v>
      </c>
      <c r="C25" s="94">
        <v>1955</v>
      </c>
      <c r="D25" s="85">
        <f t="shared" si="0"/>
        <v>1.5377024464908848E-3</v>
      </c>
      <c r="E25" s="94">
        <v>1427</v>
      </c>
      <c r="F25" s="85">
        <f t="shared" si="1"/>
        <v>1.035791337795356E-3</v>
      </c>
      <c r="H25" s="45"/>
      <c r="I25" s="45"/>
    </row>
    <row r="26" spans="1:9" s="1" customFormat="1" ht="17.100000000000001" customHeight="1" x14ac:dyDescent="0.2">
      <c r="A26" s="74" t="s">
        <v>12</v>
      </c>
      <c r="B26" s="12" t="s">
        <v>52</v>
      </c>
      <c r="C26" s="94">
        <v>2842630</v>
      </c>
      <c r="D26" s="85">
        <f t="shared" si="0"/>
        <v>2.2358665501117052</v>
      </c>
      <c r="E26" s="94">
        <v>3229668</v>
      </c>
      <c r="F26" s="85">
        <f t="shared" si="1"/>
        <v>2.3442621852521732</v>
      </c>
      <c r="H26" s="45"/>
      <c r="I26" s="45"/>
    </row>
    <row r="27" spans="1:9" s="1" customFormat="1" ht="17.100000000000001" customHeight="1" x14ac:dyDescent="0.2">
      <c r="A27" s="74" t="s">
        <v>13</v>
      </c>
      <c r="B27" s="12" t="s">
        <v>53</v>
      </c>
      <c r="C27" s="94">
        <v>734484</v>
      </c>
      <c r="D27" s="85">
        <f t="shared" si="0"/>
        <v>0.57770733693524856</v>
      </c>
      <c r="E27" s="94">
        <v>645016</v>
      </c>
      <c r="F27" s="85">
        <f t="shared" si="1"/>
        <v>0.46818639491198971</v>
      </c>
      <c r="H27" s="45"/>
      <c r="I27" s="45"/>
    </row>
    <row r="28" spans="1:9" s="1" customFormat="1" ht="17.100000000000001" customHeight="1" x14ac:dyDescent="0.2">
      <c r="A28" s="74" t="s">
        <v>14</v>
      </c>
      <c r="B28" s="12" t="s">
        <v>54</v>
      </c>
      <c r="C28" s="94">
        <v>227330</v>
      </c>
      <c r="D28" s="85">
        <f t="shared" si="0"/>
        <v>0.17880608550423163</v>
      </c>
      <c r="E28" s="94">
        <v>239930</v>
      </c>
      <c r="F28" s="85">
        <f t="shared" si="1"/>
        <v>0.17415376011018904</v>
      </c>
      <c r="H28" s="45"/>
      <c r="I28" s="45"/>
    </row>
    <row r="29" spans="1:9" s="1" customFormat="1" ht="17.100000000000001" customHeight="1" x14ac:dyDescent="0.2">
      <c r="A29" s="74" t="s">
        <v>15</v>
      </c>
      <c r="B29" s="12" t="s">
        <v>55</v>
      </c>
      <c r="C29" s="94">
        <v>1599461</v>
      </c>
      <c r="D29" s="85">
        <f t="shared" si="0"/>
        <v>1.2580537558909244</v>
      </c>
      <c r="E29" s="94">
        <v>1602688</v>
      </c>
      <c r="F29" s="85">
        <f t="shared" si="1"/>
        <v>1.1633148896906542</v>
      </c>
      <c r="H29" s="45"/>
      <c r="I29" s="45"/>
    </row>
    <row r="30" spans="1:9" s="1" customFormat="1" ht="17.100000000000001" customHeight="1" x14ac:dyDescent="0.2">
      <c r="A30" s="74" t="s">
        <v>16</v>
      </c>
      <c r="B30" s="12" t="s">
        <v>56</v>
      </c>
      <c r="C30" s="94">
        <v>30782</v>
      </c>
      <c r="D30" s="85">
        <f t="shared" si="0"/>
        <v>2.4211537957996122E-2</v>
      </c>
      <c r="E30" s="94">
        <v>41468</v>
      </c>
      <c r="F30" s="85">
        <f t="shared" si="1"/>
        <v>3.0099646247861121E-2</v>
      </c>
      <c r="H30" s="45"/>
      <c r="I30" s="45"/>
    </row>
    <row r="31" spans="1:9" s="1" customFormat="1" ht="17.100000000000001" customHeight="1" x14ac:dyDescent="0.2">
      <c r="A31" s="74" t="s">
        <v>17</v>
      </c>
      <c r="B31" s="12" t="s">
        <v>57</v>
      </c>
      <c r="C31" s="94">
        <v>494090</v>
      </c>
      <c r="D31" s="85">
        <f t="shared" si="0"/>
        <v>0.38862578096505435</v>
      </c>
      <c r="E31" s="94">
        <v>572680</v>
      </c>
      <c r="F31" s="85">
        <f t="shared" si="1"/>
        <v>0.41568113758139069</v>
      </c>
      <c r="H31" s="45"/>
      <c r="I31" s="45"/>
    </row>
    <row r="32" spans="1:9" s="1" customFormat="1" ht="17.100000000000001" customHeight="1" x14ac:dyDescent="0.2">
      <c r="A32" s="75" t="s">
        <v>23</v>
      </c>
      <c r="B32" s="6" t="s">
        <v>58</v>
      </c>
      <c r="C32" s="49">
        <f>SUM(C14:C31)</f>
        <v>98579757</v>
      </c>
      <c r="D32" s="86">
        <f t="shared" si="0"/>
        <v>77.537766503006097</v>
      </c>
      <c r="E32" s="49">
        <f>SUM(E14:E31)</f>
        <v>106683686</v>
      </c>
      <c r="F32" s="86">
        <f t="shared" si="1"/>
        <v>77.436606757448985</v>
      </c>
      <c r="H32" s="45"/>
      <c r="I32" s="45"/>
    </row>
    <row r="33" spans="1:9" s="1" customFormat="1" ht="17.100000000000001" customHeight="1" x14ac:dyDescent="0.2">
      <c r="A33" s="76" t="s">
        <v>22</v>
      </c>
      <c r="B33" s="4" t="s">
        <v>59</v>
      </c>
      <c r="C33" s="95">
        <v>24992313</v>
      </c>
      <c r="D33" s="85">
        <f t="shared" si="0"/>
        <v>19.657667950673115</v>
      </c>
      <c r="E33" s="95">
        <v>27867459</v>
      </c>
      <c r="F33" s="85">
        <f t="shared" si="1"/>
        <v>20.227661274398901</v>
      </c>
      <c r="H33" s="45"/>
      <c r="I33" s="45"/>
    </row>
    <row r="34" spans="1:9" s="1" customFormat="1" ht="17.100000000000001" customHeight="1" x14ac:dyDescent="0.2">
      <c r="A34" s="76" t="s">
        <v>20</v>
      </c>
      <c r="B34" s="5" t="s">
        <v>60</v>
      </c>
      <c r="C34" s="95">
        <v>21642</v>
      </c>
      <c r="D34" s="85">
        <f t="shared" si="0"/>
        <v>1.7022484064938989E-2</v>
      </c>
      <c r="E34" s="95">
        <v>33668</v>
      </c>
      <c r="F34" s="85">
        <f t="shared" si="1"/>
        <v>2.4437997730128974E-2</v>
      </c>
      <c r="H34" s="45"/>
      <c r="I34" s="45"/>
    </row>
    <row r="35" spans="1:9" s="1" customFormat="1" ht="17.100000000000001" customHeight="1" x14ac:dyDescent="0.2">
      <c r="A35" s="76" t="s">
        <v>21</v>
      </c>
      <c r="B35" s="15" t="s">
        <v>61</v>
      </c>
      <c r="C35" s="95">
        <v>3544019</v>
      </c>
      <c r="D35" s="85">
        <f t="shared" si="0"/>
        <v>2.7875430622558461</v>
      </c>
      <c r="E35" s="95">
        <v>3184248</v>
      </c>
      <c r="F35" s="85">
        <f t="shared" si="1"/>
        <v>2.3112939704219948</v>
      </c>
      <c r="H35" s="45"/>
      <c r="I35" s="45"/>
    </row>
    <row r="36" spans="1:9" s="1" customFormat="1" ht="17.100000000000001" customHeight="1" x14ac:dyDescent="0.2">
      <c r="A36" s="74" t="s">
        <v>19</v>
      </c>
      <c r="B36" s="15" t="s">
        <v>62</v>
      </c>
      <c r="C36" s="95">
        <v>0</v>
      </c>
      <c r="D36" s="85">
        <f t="shared" si="0"/>
        <v>0</v>
      </c>
      <c r="E36" s="95">
        <v>0</v>
      </c>
      <c r="F36" s="85">
        <f t="shared" si="1"/>
        <v>0</v>
      </c>
      <c r="H36" s="45"/>
      <c r="I36" s="45"/>
    </row>
    <row r="37" spans="1:9" s="1" customFormat="1" ht="17.100000000000001" customHeight="1" x14ac:dyDescent="0.2">
      <c r="A37" s="75" t="s">
        <v>18</v>
      </c>
      <c r="B37" s="7" t="s">
        <v>63</v>
      </c>
      <c r="C37" s="51">
        <f>SUM(C33:C36)</f>
        <v>28557974</v>
      </c>
      <c r="D37" s="88">
        <f t="shared" si="0"/>
        <v>22.462233496993903</v>
      </c>
      <c r="E37" s="51">
        <f>SUM(E33:E36)</f>
        <v>31085375</v>
      </c>
      <c r="F37" s="88">
        <f t="shared" si="1"/>
        <v>22.563393242551026</v>
      </c>
    </row>
    <row r="38" spans="1:9" s="1" customFormat="1" ht="17.100000000000001" customHeight="1" x14ac:dyDescent="0.2">
      <c r="A38" s="80" t="s">
        <v>24</v>
      </c>
      <c r="B38" s="81" t="s">
        <v>64</v>
      </c>
      <c r="C38" s="93">
        <f>C32+C37</f>
        <v>127137731</v>
      </c>
      <c r="D38" s="82">
        <f>D32+D37</f>
        <v>100</v>
      </c>
      <c r="E38" s="93">
        <f>E32+E37</f>
        <v>137769061</v>
      </c>
      <c r="F38" s="82">
        <f>F32+F37</f>
        <v>100.00000000000001</v>
      </c>
    </row>
    <row r="40" spans="1:9" s="96" customFormat="1" ht="12" x14ac:dyDescent="0.2">
      <c r="A40" s="99" t="s">
        <v>69</v>
      </c>
      <c r="B40" s="97"/>
      <c r="C40" s="98"/>
      <c r="E40" s="98"/>
    </row>
    <row r="41" spans="1:9" x14ac:dyDescent="0.25">
      <c r="C41" s="38"/>
      <c r="E41" s="38"/>
    </row>
    <row r="42" spans="1:9" x14ac:dyDescent="0.25">
      <c r="C42" s="38"/>
      <c r="E42" s="38"/>
    </row>
    <row r="49" spans="3:6" x14ac:dyDescent="0.25">
      <c r="C49" s="44"/>
      <c r="D49" s="44"/>
      <c r="E49" s="44"/>
      <c r="F49" s="44"/>
    </row>
    <row r="50" spans="3:6" x14ac:dyDescent="0.25">
      <c r="C50" s="45"/>
      <c r="D50" s="45"/>
      <c r="E50" s="45"/>
      <c r="F50" s="45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7"/>
      <c r="D55" s="45"/>
      <c r="E55" s="47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4"/>
      <c r="D68" s="44"/>
      <c r="E68" s="44"/>
      <c r="F68" s="44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5:F67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28.02.2026. godine.</oddFooter>
  </headerFooter>
  <ignoredErrors>
    <ignoredError sqref="A14:A31 A37" numberStoredAsText="1"/>
    <ignoredError sqref="A32:A33 A38" twoDigitTextYear="1" numberStoredAsText="1"/>
    <ignoredError sqref="F14:F38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29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6" t="s">
        <v>35</v>
      </c>
      <c r="D7" s="106"/>
      <c r="E7" s="106"/>
      <c r="F7" s="106"/>
      <c r="G7" s="106"/>
      <c r="H7" s="106"/>
      <c r="I7" s="107"/>
    </row>
    <row r="8" spans="1:9" s="1" customFormat="1" ht="26.25" customHeight="1" x14ac:dyDescent="0.2">
      <c r="A8" s="39" t="s">
        <v>31</v>
      </c>
      <c r="B8" s="40" t="s">
        <v>32</v>
      </c>
      <c r="C8" s="58" t="s">
        <v>33</v>
      </c>
      <c r="D8" s="58" t="s">
        <v>34</v>
      </c>
      <c r="E8" s="58" t="s">
        <v>33</v>
      </c>
      <c r="F8" s="58" t="s">
        <v>34</v>
      </c>
      <c r="G8" s="108" t="s">
        <v>36</v>
      </c>
      <c r="H8" s="108"/>
      <c r="I8" s="10" t="s">
        <v>37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38</v>
      </c>
      <c r="H9" s="11" t="s">
        <v>39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40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41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42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43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44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45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46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47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48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49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50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51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52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53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54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55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56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57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58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59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60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61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62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63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64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2"/>
  <sheetViews>
    <sheetView showGridLines="0" showRuler="0" view="pageLayout" topLeftCell="A13" zoomScaleNormal="70" workbookViewId="0">
      <selection activeCell="A41" sqref="A41:XFD41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67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104" t="s">
        <v>35</v>
      </c>
      <c r="D11" s="104"/>
      <c r="E11" s="104"/>
      <c r="F11" s="105"/>
    </row>
    <row r="12" spans="1:6" s="1" customFormat="1" ht="26.25" customHeight="1" x14ac:dyDescent="0.2">
      <c r="A12" s="66" t="s">
        <v>31</v>
      </c>
      <c r="B12" s="40" t="s">
        <v>32</v>
      </c>
      <c r="C12" s="63" t="s">
        <v>33</v>
      </c>
      <c r="D12" s="90" t="s">
        <v>34</v>
      </c>
      <c r="E12" s="90" t="s">
        <v>33</v>
      </c>
      <c r="F12" s="67" t="s">
        <v>34</v>
      </c>
    </row>
    <row r="13" spans="1:6" s="1" customFormat="1" ht="24.75" customHeight="1" thickBot="1" x14ac:dyDescent="0.25">
      <c r="A13" s="68"/>
      <c r="B13" s="69"/>
      <c r="C13" s="70" t="s">
        <v>72</v>
      </c>
      <c r="D13" s="91" t="s">
        <v>25</v>
      </c>
      <c r="E13" s="70" t="s">
        <v>73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40</v>
      </c>
      <c r="C14" s="92">
        <v>4012380.9099999997</v>
      </c>
      <c r="D14" s="84">
        <f>C14/C$38*100</f>
        <v>8.1067864506864886</v>
      </c>
      <c r="E14" s="92">
        <v>4693121</v>
      </c>
      <c r="F14" s="84">
        <f>E14/E$38*100</f>
        <v>9.3200018872110117</v>
      </c>
    </row>
    <row r="15" spans="1:6" s="1" customFormat="1" ht="17.100000000000001" customHeight="1" x14ac:dyDescent="0.25">
      <c r="A15" s="22" t="s">
        <v>1</v>
      </c>
      <c r="B15" s="12" t="s">
        <v>41</v>
      </c>
      <c r="C15" s="59">
        <v>335282.49</v>
      </c>
      <c r="D15" s="85">
        <f t="shared" ref="D15:D31" si="0">C15/C$38*100</f>
        <v>0.67741912048037045</v>
      </c>
      <c r="E15" s="59">
        <v>450398</v>
      </c>
      <c r="F15" s="85">
        <f t="shared" ref="F15:F37" si="1">E15/E$38*100</f>
        <v>0.89443894798281687</v>
      </c>
    </row>
    <row r="16" spans="1:6" s="1" customFormat="1" ht="17.100000000000001" customHeight="1" x14ac:dyDescent="0.25">
      <c r="A16" s="22" t="s">
        <v>2</v>
      </c>
      <c r="B16" s="12" t="s">
        <v>42</v>
      </c>
      <c r="C16" s="59">
        <v>3652708.03</v>
      </c>
      <c r="D16" s="85">
        <f t="shared" si="0"/>
        <v>7.3800879403340929</v>
      </c>
      <c r="E16" s="59">
        <v>3844460</v>
      </c>
      <c r="F16" s="85">
        <f t="shared" si="1"/>
        <v>7.634658142269771</v>
      </c>
    </row>
    <row r="17" spans="1:6" s="1" customFormat="1" ht="17.100000000000001" customHeight="1" x14ac:dyDescent="0.25">
      <c r="A17" s="19" t="s">
        <v>3</v>
      </c>
      <c r="B17" s="12" t="s">
        <v>43</v>
      </c>
      <c r="C17" s="59">
        <v>0</v>
      </c>
      <c r="D17" s="85">
        <f t="shared" si="0"/>
        <v>0</v>
      </c>
      <c r="E17" s="59">
        <v>0</v>
      </c>
      <c r="F17" s="85">
        <f t="shared" si="1"/>
        <v>0</v>
      </c>
    </row>
    <row r="18" spans="1:6" s="1" customFormat="1" ht="17.100000000000001" customHeight="1" x14ac:dyDescent="0.25">
      <c r="A18" s="19" t="s">
        <v>4</v>
      </c>
      <c r="B18" s="12" t="s">
        <v>44</v>
      </c>
      <c r="C18" s="59">
        <v>1580.34</v>
      </c>
      <c r="D18" s="85">
        <f t="shared" si="0"/>
        <v>3.1929867046142152E-3</v>
      </c>
      <c r="E18" s="59">
        <v>1580.34</v>
      </c>
      <c r="F18" s="85">
        <f t="shared" si="1"/>
        <v>3.1383746088019145E-3</v>
      </c>
    </row>
    <row r="19" spans="1:6" s="1" customFormat="1" ht="17.100000000000001" customHeight="1" x14ac:dyDescent="0.25">
      <c r="A19" s="19" t="s">
        <v>5</v>
      </c>
      <c r="B19" s="12" t="s">
        <v>45</v>
      </c>
      <c r="C19" s="59">
        <v>50</v>
      </c>
      <c r="D19" s="85">
        <f t="shared" si="0"/>
        <v>1.0102214411500737E-4</v>
      </c>
      <c r="E19" s="59">
        <v>286</v>
      </c>
      <c r="F19" s="85">
        <f t="shared" si="1"/>
        <v>5.6796331050112481E-4</v>
      </c>
    </row>
    <row r="20" spans="1:6" s="1" customFormat="1" ht="16.5" customHeight="1" x14ac:dyDescent="0.25">
      <c r="A20" s="19" t="s">
        <v>6</v>
      </c>
      <c r="B20" s="12" t="s">
        <v>46</v>
      </c>
      <c r="C20" s="59">
        <v>166885.21000000002</v>
      </c>
      <c r="D20" s="85">
        <f t="shared" si="0"/>
        <v>0.33718203470566543</v>
      </c>
      <c r="E20" s="59">
        <v>359281</v>
      </c>
      <c r="F20" s="85">
        <f t="shared" si="1"/>
        <v>0.71349100055998116</v>
      </c>
    </row>
    <row r="21" spans="1:6" s="1" customFormat="1" ht="17.100000000000001" customHeight="1" x14ac:dyDescent="0.25">
      <c r="A21" s="19" t="s">
        <v>7</v>
      </c>
      <c r="B21" s="12" t="s">
        <v>47</v>
      </c>
      <c r="C21" s="59">
        <v>1726622.6000000003</v>
      </c>
      <c r="D21" s="85">
        <f t="shared" si="0"/>
        <v>3.4885423425885755</v>
      </c>
      <c r="E21" s="59">
        <v>2744488</v>
      </c>
      <c r="F21" s="85">
        <f t="shared" si="1"/>
        <v>5.4502394759112276</v>
      </c>
    </row>
    <row r="22" spans="1:6" s="1" customFormat="1" ht="16.5" customHeight="1" x14ac:dyDescent="0.25">
      <c r="A22" s="19" t="s">
        <v>8</v>
      </c>
      <c r="B22" s="12" t="s">
        <v>48</v>
      </c>
      <c r="C22" s="59">
        <v>5754646.3100000005</v>
      </c>
      <c r="D22" s="85">
        <f t="shared" si="0"/>
        <v>11.626934177194309</v>
      </c>
      <c r="E22" s="59">
        <v>4033871</v>
      </c>
      <c r="F22" s="85">
        <f t="shared" si="1"/>
        <v>8.0108067387918975</v>
      </c>
    </row>
    <row r="23" spans="1:6" s="1" customFormat="1" ht="16.5" customHeight="1" x14ac:dyDescent="0.25">
      <c r="A23" s="19" t="s">
        <v>9</v>
      </c>
      <c r="B23" s="12" t="s">
        <v>49</v>
      </c>
      <c r="C23" s="59">
        <v>28688795.890000004</v>
      </c>
      <c r="D23" s="85">
        <f t="shared" si="0"/>
        <v>57.964073457712239</v>
      </c>
      <c r="E23" s="59">
        <v>28834170</v>
      </c>
      <c r="F23" s="85">
        <f t="shared" si="1"/>
        <v>57.261365904728038</v>
      </c>
    </row>
    <row r="24" spans="1:6" s="1" customFormat="1" ht="16.5" customHeight="1" x14ac:dyDescent="0.25">
      <c r="A24" s="19" t="s">
        <v>10</v>
      </c>
      <c r="B24" s="12" t="s">
        <v>50</v>
      </c>
      <c r="C24" s="59">
        <v>730.6</v>
      </c>
      <c r="D24" s="85">
        <f t="shared" si="0"/>
        <v>1.4761355698084877E-3</v>
      </c>
      <c r="E24" s="59">
        <v>486</v>
      </c>
      <c r="F24" s="85">
        <f t="shared" si="1"/>
        <v>9.6514045071170154E-4</v>
      </c>
    </row>
    <row r="25" spans="1:6" s="1" customFormat="1" ht="16.5" customHeight="1" x14ac:dyDescent="0.25">
      <c r="A25" s="19" t="s">
        <v>11</v>
      </c>
      <c r="B25" s="12" t="s">
        <v>51</v>
      </c>
      <c r="C25" s="59">
        <v>687.5</v>
      </c>
      <c r="D25" s="85">
        <f t="shared" si="0"/>
        <v>1.3890544815813514E-3</v>
      </c>
      <c r="E25" s="59">
        <v>824</v>
      </c>
      <c r="F25" s="85">
        <f t="shared" si="1"/>
        <v>1.6363698176675764E-3</v>
      </c>
    </row>
    <row r="26" spans="1:6" s="1" customFormat="1" ht="17.100000000000001" customHeight="1" x14ac:dyDescent="0.25">
      <c r="A26" s="19" t="s">
        <v>12</v>
      </c>
      <c r="B26" s="12" t="s">
        <v>52</v>
      </c>
      <c r="C26" s="59">
        <v>848090.23</v>
      </c>
      <c r="D26" s="85">
        <f t="shared" si="0"/>
        <v>1.7135178687517949</v>
      </c>
      <c r="E26" s="59">
        <v>847460</v>
      </c>
      <c r="F26" s="85">
        <f t="shared" si="1"/>
        <v>1.6829586962142769</v>
      </c>
    </row>
    <row r="27" spans="1:6" s="1" customFormat="1" ht="17.100000000000001" customHeight="1" x14ac:dyDescent="0.25">
      <c r="A27" s="19" t="s">
        <v>13</v>
      </c>
      <c r="B27" s="12" t="s">
        <v>53</v>
      </c>
      <c r="C27" s="59">
        <v>281154.77999999997</v>
      </c>
      <c r="D27" s="85">
        <f t="shared" si="0"/>
        <v>0.56805717407566381</v>
      </c>
      <c r="E27" s="59">
        <v>518665</v>
      </c>
      <c r="F27" s="85">
        <f t="shared" si="1"/>
        <v>1.0300094071365939</v>
      </c>
    </row>
    <row r="28" spans="1:6" s="1" customFormat="1" ht="17.100000000000001" customHeight="1" x14ac:dyDescent="0.25">
      <c r="A28" s="19" t="s">
        <v>14</v>
      </c>
      <c r="B28" s="12" t="s">
        <v>54</v>
      </c>
      <c r="C28" s="59">
        <v>0</v>
      </c>
      <c r="D28" s="85">
        <f t="shared" si="0"/>
        <v>0</v>
      </c>
      <c r="E28" s="59">
        <v>0</v>
      </c>
      <c r="F28" s="85">
        <f t="shared" si="1"/>
        <v>0</v>
      </c>
    </row>
    <row r="29" spans="1:6" s="1" customFormat="1" ht="17.100000000000001" customHeight="1" x14ac:dyDescent="0.25">
      <c r="A29" s="19" t="s">
        <v>15</v>
      </c>
      <c r="B29" s="12" t="s">
        <v>55</v>
      </c>
      <c r="C29" s="59">
        <v>123313.87999999999</v>
      </c>
      <c r="D29" s="85">
        <f t="shared" si="0"/>
        <v>0.24914865113481449</v>
      </c>
      <c r="E29" s="59">
        <v>145360</v>
      </c>
      <c r="F29" s="85">
        <f t="shared" si="1"/>
        <v>0.28866834550504722</v>
      </c>
    </row>
    <row r="30" spans="1:6" s="1" customFormat="1" ht="17.100000000000001" customHeight="1" x14ac:dyDescent="0.25">
      <c r="A30" s="19" t="s">
        <v>16</v>
      </c>
      <c r="B30" s="12" t="s">
        <v>56</v>
      </c>
      <c r="C30" s="59">
        <v>21291.41</v>
      </c>
      <c r="D30" s="85">
        <f t="shared" si="0"/>
        <v>4.3018077788634181E-2</v>
      </c>
      <c r="E30" s="59">
        <v>20653</v>
      </c>
      <c r="F30" s="85">
        <f t="shared" si="1"/>
        <v>4.1014497383845216E-2</v>
      </c>
    </row>
    <row r="31" spans="1:6" s="1" customFormat="1" ht="17.100000000000001" customHeight="1" x14ac:dyDescent="0.25">
      <c r="A31" s="19" t="s">
        <v>17</v>
      </c>
      <c r="B31" s="12" t="s">
        <v>57</v>
      </c>
      <c r="C31" s="59">
        <v>147073.35</v>
      </c>
      <c r="D31" s="85">
        <f t="shared" si="0"/>
        <v>0.29715330318353844</v>
      </c>
      <c r="E31" s="59">
        <v>134168</v>
      </c>
      <c r="F31" s="85">
        <f t="shared" si="1"/>
        <v>0.26644231273886332</v>
      </c>
    </row>
    <row r="32" spans="1:6" s="1" customFormat="1" ht="17.100000000000001" customHeight="1" x14ac:dyDescent="0.2">
      <c r="A32" s="20" t="s">
        <v>23</v>
      </c>
      <c r="B32" s="6" t="s">
        <v>58</v>
      </c>
      <c r="C32" s="49">
        <v>45761293.530000001</v>
      </c>
      <c r="D32" s="86">
        <f t="shared" ref="D32:D37" si="2">C32/C$38*100</f>
        <v>92.4580797975363</v>
      </c>
      <c r="E32" s="49">
        <f>SUM(E14:E31)-2</f>
        <v>46629269.340000004</v>
      </c>
      <c r="F32" s="86">
        <f t="shared" si="1"/>
        <v>92.600399232849654</v>
      </c>
    </row>
    <row r="33" spans="1:6" s="1" customFormat="1" ht="17.100000000000001" customHeight="1" x14ac:dyDescent="0.2">
      <c r="A33" s="21" t="s">
        <v>22</v>
      </c>
      <c r="B33" s="4" t="s">
        <v>59</v>
      </c>
      <c r="C33" s="89">
        <v>3311992.52</v>
      </c>
      <c r="D33" s="85">
        <f t="shared" si="2"/>
        <v>6.6916917132653282</v>
      </c>
      <c r="E33" s="89">
        <v>3298613</v>
      </c>
      <c r="F33" s="85">
        <f t="shared" si="1"/>
        <v>6.5506683900071572</v>
      </c>
    </row>
    <row r="34" spans="1:6" s="1" customFormat="1" ht="17.100000000000001" customHeight="1" x14ac:dyDescent="0.2">
      <c r="A34" s="21" t="s">
        <v>20</v>
      </c>
      <c r="B34" s="5" t="s">
        <v>60</v>
      </c>
      <c r="C34" s="89">
        <v>676.51</v>
      </c>
      <c r="D34" s="85">
        <f t="shared" si="2"/>
        <v>1.3668498143048727E-3</v>
      </c>
      <c r="E34" s="89">
        <v>608</v>
      </c>
      <c r="F34" s="85">
        <f t="shared" si="1"/>
        <v>1.2074185062401536E-3</v>
      </c>
    </row>
    <row r="35" spans="1:6" s="1" customFormat="1" ht="17.100000000000001" customHeight="1" x14ac:dyDescent="0.2">
      <c r="A35" s="21" t="s">
        <v>21</v>
      </c>
      <c r="B35" s="15" t="s">
        <v>61</v>
      </c>
      <c r="C35" s="89">
        <v>420136.42</v>
      </c>
      <c r="D35" s="85">
        <f t="shared" si="2"/>
        <v>0.84886163938406534</v>
      </c>
      <c r="E35" s="89">
        <v>426875</v>
      </c>
      <c r="F35" s="85">
        <f t="shared" si="1"/>
        <v>0.84772495863694985</v>
      </c>
    </row>
    <row r="36" spans="1:6" s="1" customFormat="1" ht="17.100000000000001" customHeight="1" x14ac:dyDescent="0.2">
      <c r="A36" s="19" t="s">
        <v>19</v>
      </c>
      <c r="B36" s="15" t="s">
        <v>62</v>
      </c>
      <c r="C36" s="89">
        <v>0</v>
      </c>
      <c r="D36" s="85">
        <f t="shared" si="2"/>
        <v>0</v>
      </c>
      <c r="E36" s="89">
        <v>0</v>
      </c>
      <c r="F36" s="85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63</v>
      </c>
      <c r="C37" s="51">
        <v>3732805.4499999997</v>
      </c>
      <c r="D37" s="79">
        <f t="shared" si="2"/>
        <v>7.5419202024636993</v>
      </c>
      <c r="E37" s="51">
        <f>SUM(E33:E36)+1</f>
        <v>3726097</v>
      </c>
      <c r="F37" s="79">
        <f t="shared" si="1"/>
        <v>7.3996027530360466</v>
      </c>
    </row>
    <row r="38" spans="1:6" s="1" customFormat="1" ht="17.100000000000001" customHeight="1" x14ac:dyDescent="0.2">
      <c r="A38" s="16" t="s">
        <v>24</v>
      </c>
      <c r="B38" s="17" t="s">
        <v>75</v>
      </c>
      <c r="C38" s="25">
        <v>49494098.980000004</v>
      </c>
      <c r="D38" s="78">
        <f>D32+D37</f>
        <v>100</v>
      </c>
      <c r="E38" s="25">
        <f>(E32+E37)-1</f>
        <v>50355365.340000004</v>
      </c>
      <c r="F38" s="78">
        <f>F32+F37</f>
        <v>100.0000019858857</v>
      </c>
    </row>
    <row r="40" spans="1:6" s="102" customFormat="1" ht="12" x14ac:dyDescent="0.25">
      <c r="A40" s="99" t="s">
        <v>66</v>
      </c>
      <c r="B40" s="100"/>
      <c r="C40" s="101"/>
      <c r="E40" s="101"/>
    </row>
    <row r="41" spans="1:6" s="102" customFormat="1" ht="12" x14ac:dyDescent="0.25">
      <c r="A41" s="102" t="s">
        <v>74</v>
      </c>
      <c r="C41" s="103"/>
      <c r="E41" s="103"/>
    </row>
    <row r="42" spans="1:6" x14ac:dyDescent="0.25">
      <c r="C42" s="38"/>
      <c r="E42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28.02.2026.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 D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6" t="s">
        <v>35</v>
      </c>
      <c r="D7" s="106"/>
      <c r="E7" s="106"/>
      <c r="F7" s="106"/>
      <c r="G7" s="106"/>
      <c r="H7" s="106"/>
      <c r="I7" s="107"/>
    </row>
    <row r="8" spans="1:9" s="1" customFormat="1" ht="26.25" customHeight="1" x14ac:dyDescent="0.2">
      <c r="A8" s="39" t="s">
        <v>31</v>
      </c>
      <c r="B8" s="40" t="s">
        <v>32</v>
      </c>
      <c r="C8" s="58" t="s">
        <v>33</v>
      </c>
      <c r="D8" s="58" t="s">
        <v>34</v>
      </c>
      <c r="E8" s="58" t="s">
        <v>33</v>
      </c>
      <c r="F8" s="58" t="s">
        <v>34</v>
      </c>
      <c r="G8" s="108" t="s">
        <v>36</v>
      </c>
      <c r="H8" s="108"/>
      <c r="I8" s="10" t="s">
        <v>37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38</v>
      </c>
      <c r="H9" s="11" t="s">
        <v>39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40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41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42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43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44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45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46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47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48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49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50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51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52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53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54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55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56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57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58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59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60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61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62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63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64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2026-03-31T12:46:46Z</cp:lastPrinted>
  <dcterms:created xsi:type="dcterms:W3CDTF">2018-01-08T12:56:16Z</dcterms:created>
  <dcterms:modified xsi:type="dcterms:W3CDTF">2026-06-08T08:57:10Z</dcterms:modified>
</cp:coreProperties>
</file>