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I - 2026\Jezici\"/>
    </mc:Choice>
  </mc:AlternateContent>
  <xr:revisionPtr revIDLastSave="0" documentId="13_ncr:1_{81964248-74B2-403D-9BBA-D86302BBE54C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23" l="1"/>
  <c r="G21" i="23" s="1"/>
  <c r="G13" i="23"/>
  <c r="G14" i="23"/>
  <c r="G15" i="23"/>
  <c r="G16" i="23"/>
  <c r="G17" i="23"/>
  <c r="G18" i="23"/>
  <c r="G19" i="23"/>
  <c r="G20" i="23"/>
  <c r="G11" i="23"/>
  <c r="M15" i="24"/>
  <c r="E25" i="24"/>
  <c r="C25" i="24"/>
  <c r="G11" i="24"/>
  <c r="G12" i="24"/>
  <c r="G14" i="24"/>
  <c r="G15" i="24"/>
  <c r="G16" i="24"/>
  <c r="G17" i="24"/>
  <c r="G18" i="24"/>
  <c r="G19" i="24"/>
  <c r="G20" i="24"/>
  <c r="G21" i="24"/>
  <c r="G25" i="24" s="1"/>
  <c r="G22" i="24"/>
  <c r="G23" i="24"/>
  <c r="G24" i="24"/>
  <c r="G13" i="24"/>
  <c r="K21" i="23"/>
  <c r="E21" i="23"/>
  <c r="C21" i="23"/>
  <c r="I21" i="23" l="1"/>
  <c r="C30" i="26" l="1"/>
  <c r="C31" i="26"/>
  <c r="K34" i="26" l="1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I32" i="26"/>
  <c r="I31" i="26"/>
  <c r="I30" i="26"/>
  <c r="I29" i="26"/>
  <c r="I28" i="26"/>
  <c r="I27" i="26"/>
  <c r="I26" i="26"/>
  <c r="I25" i="26"/>
  <c r="I24" i="26"/>
  <c r="M24" i="26" s="1"/>
  <c r="I23" i="26"/>
  <c r="M23" i="26" s="1"/>
  <c r="I22" i="26"/>
  <c r="M22" i="26" s="1"/>
  <c r="I21" i="26"/>
  <c r="I20" i="26"/>
  <c r="M20" i="26" s="1"/>
  <c r="I19" i="26"/>
  <c r="M19" i="26" s="1"/>
  <c r="I18" i="26"/>
  <c r="M18" i="26" s="1"/>
  <c r="I17" i="26"/>
  <c r="M17" i="26" s="1"/>
  <c r="I16" i="26"/>
  <c r="I15" i="26"/>
  <c r="I14" i="26"/>
  <c r="I13" i="26"/>
  <c r="I12" i="26"/>
  <c r="M12" i="26" s="1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13" i="26" l="1"/>
  <c r="M33" i="26"/>
  <c r="M21" i="26"/>
  <c r="M15" i="26"/>
  <c r="M11" i="26"/>
  <c r="M16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K25" i="24" l="1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J21" i="23" l="1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<sst xmlns="http://schemas.openxmlformats.org/spreadsheetml/2006/main" count="332" uniqueCount="88">
  <si>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</si>
  <si>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</si>
  <si>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</si>
  <si>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</si>
  <si>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</si>
  <si>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</si>
  <si>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</si>
  <si>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</si>
  <si>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</si>
  <si>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</si>
  <si>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</si>
  <si>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</si>
  <si>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</si>
  <si>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</si>
  <si>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</si>
  <si>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</si>
  <si>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</si>
  <si>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</si>
  <si>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</si>
  <si>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</si>
  <si>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</si>
  <si>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</si>
  <si>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</si>
  <si>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</si>
  <si>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</si>
  <si>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</si>
  <si>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</si>
  <si>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</si>
  <si>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</si>
  <si>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</si>
  <si>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</si>
  <si>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</si>
  <si>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</si>
  <si>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</si>
  <si>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</si>
  <si>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</si>
  <si>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</si>
  <si>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</si>
  <si>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</si>
  <si>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</si>
  <si>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</si>
  <si>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</si>
  <si>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</si>
  <si>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</si>
  <si>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</si>
  <si>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</si>
  <si>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</si>
  <si>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</si>
  <si>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</si>
  <si>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</si>
  <si>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</si>
  <si>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</si>
  <si>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</si>
  <si>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</si>
  <si>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</si>
  <si>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</si>
  <si>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</si>
  <si>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</si>
  <si>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</si>
  <si>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</si>
  <si>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</si>
  <si>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</si>
  <si>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</si>
  <si>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</si>
  <si>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</si>
  <si>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</si>
  <si>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</si>
  <si>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</si>
  <si>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</si>
  <si>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</si>
  <si>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</si>
  <si>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</si>
  <si>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</si>
  <si>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</si>
  <si>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</si>
  <si>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</si>
  <si>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</si>
  <si>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</si>
  <si>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</si>
  <si>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</si>
  <si>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</si>
  <si>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</si>
  <si>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</si>
  <si>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</si>
  <si>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I-III-2025</t>
  </si>
  <si>
    <t>I-III-2026</t>
  </si>
  <si>
    <t>Triglav osiguranje a.d.**</t>
  </si>
  <si>
    <t>**Triglav osiguranje a.d. je u 2026. godini promijenilo vrstu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</si>
</sst>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[$-1141A]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rgb="FF00B05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0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2" fontId="21" fillId="0" borderId="6" xfId="6" applyNumberFormat="1" applyFont="1" applyBorder="1" applyAlignment="1">
      <alignment horizontal="right" vertical="center"/>
    </xf>
    <xf numFmtId="165" fontId="32" fillId="0" borderId="0" xfId="6" applyNumberFormat="1" applyFont="1" applyFill="1" applyBorder="1" applyAlignment="1">
      <alignment horizontal="left" vertical="center"/>
    </xf>
    <xf numFmtId="169" fontId="31" fillId="0" borderId="0" xfId="1" applyNumberFormat="1" applyFont="1" applyAlignment="1">
      <alignment vertical="center" wrapText="1"/>
    </xf>
    <xf numFmtId="169" fontId="33" fillId="0" borderId="0" xfId="1" applyNumberFormat="1" applyFont="1" applyAlignment="1">
      <alignment vertical="center" wrapText="1"/>
    </xf>
    <xf numFmtId="169" fontId="35" fillId="0" borderId="0" xfId="1" applyNumberFormat="1" applyFont="1" applyAlignment="1">
      <alignment vertical="center" wrapText="1"/>
    </xf>
    <xf numFmtId="0" fontId="31" fillId="0" borderId="0" xfId="0" applyFont="1" applyAlignment="1">
      <alignment vertical="center"/>
    </xf>
    <xf numFmtId="169" fontId="31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169" fontId="34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showRuler="0" view="pageLayout" topLeftCell="D10" zoomScaleNormal="70" workbookViewId="0">
      <selection activeCell="E42" sqref="E42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81</v>
      </c>
      <c r="I5" s="54"/>
    </row>
    <row r="6" spans="1:14" ht="15" customHeight="1" x14ac:dyDescent="0.25">
      <c r="A6" s="1"/>
      <c r="C6" s="68"/>
      <c r="D6" s="68"/>
      <c r="I6" s="68"/>
      <c r="J6" s="68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4" t="s">
        <v>58</v>
      </c>
      <c r="B8" s="97" t="s">
        <v>10</v>
      </c>
      <c r="C8" s="89" t="s">
        <v>77</v>
      </c>
      <c r="D8" s="89"/>
      <c r="E8" s="89" t="s">
        <v>76</v>
      </c>
      <c r="F8" s="89"/>
      <c r="G8" s="89" t="s">
        <v>78</v>
      </c>
      <c r="H8" s="89"/>
      <c r="I8" s="89" t="s">
        <v>77</v>
      </c>
      <c r="J8" s="89"/>
      <c r="K8" s="89" t="s">
        <v>76</v>
      </c>
      <c r="L8" s="89"/>
      <c r="M8" s="89" t="s">
        <v>78</v>
      </c>
      <c r="N8" s="90"/>
    </row>
    <row r="9" spans="1:14" ht="21.75" customHeight="1" x14ac:dyDescent="0.25">
      <c r="A9" s="95"/>
      <c r="B9" s="91"/>
      <c r="C9" s="91" t="s">
        <v>84</v>
      </c>
      <c r="D9" s="91"/>
      <c r="E9" s="91" t="s">
        <v>84</v>
      </c>
      <c r="F9" s="91"/>
      <c r="G9" s="91" t="s">
        <v>84</v>
      </c>
      <c r="H9" s="91"/>
      <c r="I9" s="91" t="s">
        <v>85</v>
      </c>
      <c r="J9" s="91"/>
      <c r="K9" s="91" t="s">
        <v>85</v>
      </c>
      <c r="L9" s="91"/>
      <c r="M9" s="92" t="s">
        <v>85</v>
      </c>
      <c r="N9" s="93"/>
    </row>
    <row r="10" spans="1:14" ht="18.75" customHeight="1" thickBot="1" x14ac:dyDescent="0.3">
      <c r="A10" s="96"/>
      <c r="B10" s="98"/>
      <c r="C10" s="56" t="s">
        <v>26</v>
      </c>
      <c r="D10" s="67" t="s">
        <v>75</v>
      </c>
      <c r="E10" s="56" t="s">
        <v>26</v>
      </c>
      <c r="F10" s="67" t="s">
        <v>75</v>
      </c>
      <c r="G10" s="56" t="s">
        <v>26</v>
      </c>
      <c r="H10" s="67" t="s">
        <v>75</v>
      </c>
      <c r="I10" s="56" t="s">
        <v>26</v>
      </c>
      <c r="J10" s="67" t="s">
        <v>75</v>
      </c>
      <c r="K10" s="56" t="s">
        <v>26</v>
      </c>
      <c r="L10" s="67" t="s">
        <v>75</v>
      </c>
      <c r="M10" s="56" t="s">
        <v>26</v>
      </c>
      <c r="N10" s="55" t="s">
        <v>75</v>
      </c>
    </row>
    <row r="11" spans="1:14" x14ac:dyDescent="0.25">
      <c r="A11" s="69" t="s">
        <v>27</v>
      </c>
      <c r="B11" s="7" t="s">
        <v>62</v>
      </c>
      <c r="C11" s="52">
        <f>FBiH!C11</f>
        <v>26089164</v>
      </c>
      <c r="D11" s="58">
        <f t="shared" ref="D11:D34" si="0">C11/C$35*100</f>
        <v>11.622519390772471</v>
      </c>
      <c r="E11" s="52">
        <f>FBiH!E11</f>
        <v>2621314</v>
      </c>
      <c r="F11" s="59">
        <f t="shared" ref="F11:F34" si="1">E11/E$35*100</f>
        <v>5.1511955158800529</v>
      </c>
      <c r="G11" s="52">
        <f>C11+E11</f>
        <v>28710478</v>
      </c>
      <c r="H11" s="59">
        <f t="shared" ref="H11:H34" si="2">G11/G$35*100</f>
        <v>10.42658880709328</v>
      </c>
      <c r="I11" s="52">
        <f>FBiH!I11</f>
        <v>28611821</v>
      </c>
      <c r="J11" s="58">
        <f t="shared" ref="J11:J34" si="3">I11/I$35*100</f>
        <v>11.924627298468369</v>
      </c>
      <c r="K11" s="52">
        <f>FBiH!K11</f>
        <v>2439372</v>
      </c>
      <c r="L11" s="59">
        <f t="shared" ref="L11:L34" si="4">K11/K$35*100</f>
        <v>4.4726474684220383</v>
      </c>
      <c r="M11" s="52">
        <f t="shared" ref="M11:M34" si="5">I11+K11</f>
        <v>31051193</v>
      </c>
      <c r="N11" s="59">
        <f t="shared" ref="N11:N34" si="6">M11/M$35*100</f>
        <v>10.544461808085332</v>
      </c>
    </row>
    <row r="12" spans="1:14" x14ac:dyDescent="0.25">
      <c r="A12" s="69" t="s">
        <v>28</v>
      </c>
      <c r="B12" s="7" t="s">
        <v>82</v>
      </c>
      <c r="C12" s="52">
        <f>FBiH!C12</f>
        <v>33311668</v>
      </c>
      <c r="D12" s="58">
        <f t="shared" si="0"/>
        <v>14.840088677006852</v>
      </c>
      <c r="E12" s="52">
        <f>FBiH!E12</f>
        <v>0</v>
      </c>
      <c r="F12" s="59">
        <f t="shared" si="1"/>
        <v>0</v>
      </c>
      <c r="G12" s="52">
        <f t="shared" ref="G12:G34" si="7">C12+E12</f>
        <v>33311668</v>
      </c>
      <c r="H12" s="59">
        <f t="shared" si="2"/>
        <v>12.097571650127433</v>
      </c>
      <c r="I12" s="52">
        <f>FBiH!I12</f>
        <v>36618440</v>
      </c>
      <c r="J12" s="58">
        <f t="shared" si="3"/>
        <v>15.261567911085635</v>
      </c>
      <c r="K12" s="52">
        <f>FBiH!K12</f>
        <v>0</v>
      </c>
      <c r="L12" s="59">
        <f t="shared" si="4"/>
        <v>0</v>
      </c>
      <c r="M12" s="52">
        <f t="shared" si="5"/>
        <v>36618440</v>
      </c>
      <c r="N12" s="59">
        <f t="shared" si="6"/>
        <v>12.435005059279501</v>
      </c>
    </row>
    <row r="13" spans="1:14" ht="14.25" customHeight="1" x14ac:dyDescent="0.25">
      <c r="A13" s="69" t="s">
        <v>29</v>
      </c>
      <c r="B13" s="7" t="s">
        <v>12</v>
      </c>
      <c r="C13" s="52">
        <f>RS!C11</f>
        <v>4286443</v>
      </c>
      <c r="D13" s="58">
        <f t="shared" si="0"/>
        <v>1.9095769755190668</v>
      </c>
      <c r="E13" s="52">
        <f>RS!E11</f>
        <v>0</v>
      </c>
      <c r="F13" s="59">
        <f t="shared" si="1"/>
        <v>0</v>
      </c>
      <c r="G13" s="52">
        <f t="shared" si="7"/>
        <v>4286443</v>
      </c>
      <c r="H13" s="59">
        <f t="shared" si="2"/>
        <v>1.5566783181402741</v>
      </c>
      <c r="I13" s="52">
        <f>RS!I11</f>
        <v>4356104</v>
      </c>
      <c r="J13" s="58">
        <f t="shared" si="3"/>
        <v>1.8155054399846573</v>
      </c>
      <c r="K13" s="52">
        <f>RS!K11</f>
        <v>0</v>
      </c>
      <c r="L13" s="59">
        <f t="shared" si="4"/>
        <v>0</v>
      </c>
      <c r="M13" s="52">
        <f t="shared" si="5"/>
        <v>4356104</v>
      </c>
      <c r="N13" s="59">
        <f t="shared" si="6"/>
        <v>1.4792595009166878</v>
      </c>
    </row>
    <row r="14" spans="1:14" ht="15.75" customHeight="1" x14ac:dyDescent="0.25">
      <c r="A14" s="69" t="s">
        <v>30</v>
      </c>
      <c r="B14" s="7" t="s">
        <v>1</v>
      </c>
      <c r="C14" s="52">
        <f>FBiH!C13</f>
        <v>7814378</v>
      </c>
      <c r="D14" s="58">
        <f t="shared" si="0"/>
        <v>3.4812445439733448</v>
      </c>
      <c r="E14" s="52">
        <f>FBiH!E13</f>
        <v>0</v>
      </c>
      <c r="F14" s="59">
        <f t="shared" si="1"/>
        <v>0</v>
      </c>
      <c r="G14" s="52">
        <f t="shared" si="7"/>
        <v>7814378</v>
      </c>
      <c r="H14" s="59">
        <f t="shared" si="2"/>
        <v>2.8378944505624735</v>
      </c>
      <c r="I14" s="52">
        <f>FBiH!I13</f>
        <v>8288048</v>
      </c>
      <c r="J14" s="58">
        <f t="shared" si="3"/>
        <v>3.4542325506585612</v>
      </c>
      <c r="K14" s="52">
        <f>FBiH!K13</f>
        <v>0</v>
      </c>
      <c r="L14" s="59">
        <f t="shared" si="4"/>
        <v>0</v>
      </c>
      <c r="M14" s="52">
        <f t="shared" si="5"/>
        <v>8288048</v>
      </c>
      <c r="N14" s="59">
        <f t="shared" si="6"/>
        <v>2.8144814145974366</v>
      </c>
    </row>
    <row r="15" spans="1:14" ht="15" customHeight="1" x14ac:dyDescent="0.25">
      <c r="A15" s="69" t="s">
        <v>31</v>
      </c>
      <c r="B15" s="7" t="s">
        <v>2</v>
      </c>
      <c r="C15" s="52">
        <f>FBiH!C14</f>
        <v>12871448</v>
      </c>
      <c r="D15" s="58">
        <f t="shared" si="0"/>
        <v>5.7341298466796236</v>
      </c>
      <c r="E15" s="52">
        <f>FBiH!E14</f>
        <v>2775321</v>
      </c>
      <c r="F15" s="59">
        <f t="shared" si="1"/>
        <v>5.4538376899248791</v>
      </c>
      <c r="G15" s="52">
        <f t="shared" si="7"/>
        <v>15646769</v>
      </c>
      <c r="H15" s="59">
        <f t="shared" si="2"/>
        <v>5.6823305596853562</v>
      </c>
      <c r="I15" s="52">
        <f>FBiH!I14</f>
        <v>14277541</v>
      </c>
      <c r="J15" s="58">
        <f t="shared" si="3"/>
        <v>5.9504900147250819</v>
      </c>
      <c r="K15" s="52">
        <f>FBiH!K14</f>
        <v>1995392</v>
      </c>
      <c r="L15" s="59">
        <f t="shared" si="4"/>
        <v>3.6585994171080047</v>
      </c>
      <c r="M15" s="52">
        <f t="shared" si="5"/>
        <v>16272933</v>
      </c>
      <c r="N15" s="59">
        <f t="shared" si="6"/>
        <v>5.5260137838836485</v>
      </c>
    </row>
    <row r="16" spans="1:14" ht="15.75" customHeight="1" x14ac:dyDescent="0.25">
      <c r="A16" s="69" t="s">
        <v>32</v>
      </c>
      <c r="B16" s="7" t="s">
        <v>13</v>
      </c>
      <c r="C16" s="52">
        <f>RS!C12</f>
        <v>6012683</v>
      </c>
      <c r="D16" s="58">
        <f t="shared" si="0"/>
        <v>2.6786034523018061</v>
      </c>
      <c r="E16" s="52">
        <f>RS!E12</f>
        <v>0</v>
      </c>
      <c r="F16" s="59">
        <f t="shared" si="1"/>
        <v>0</v>
      </c>
      <c r="G16" s="52">
        <f t="shared" si="7"/>
        <v>6012683</v>
      </c>
      <c r="H16" s="59">
        <f t="shared" si="2"/>
        <v>2.1835851450609791</v>
      </c>
      <c r="I16" s="52">
        <f>RS!I12</f>
        <v>5797743</v>
      </c>
      <c r="J16" s="58">
        <f t="shared" si="3"/>
        <v>2.4163412894028626</v>
      </c>
      <c r="K16" s="52">
        <f>RS!K12</f>
        <v>0</v>
      </c>
      <c r="L16" s="59">
        <f t="shared" si="4"/>
        <v>0</v>
      </c>
      <c r="M16" s="52">
        <f t="shared" si="5"/>
        <v>5797743</v>
      </c>
      <c r="N16" s="59">
        <f t="shared" si="6"/>
        <v>1.9688158080301159</v>
      </c>
    </row>
    <row r="17" spans="1:15" x14ac:dyDescent="0.25">
      <c r="A17" s="69" t="s">
        <v>33</v>
      </c>
      <c r="B17" s="7" t="s">
        <v>14</v>
      </c>
      <c r="C17" s="52">
        <f>RS!C13</f>
        <v>9594406</v>
      </c>
      <c r="D17" s="58">
        <f t="shared" si="0"/>
        <v>4.2742331558781927</v>
      </c>
      <c r="E17" s="52">
        <f>RS!E13</f>
        <v>0</v>
      </c>
      <c r="F17" s="59">
        <f t="shared" si="1"/>
        <v>0</v>
      </c>
      <c r="G17" s="52">
        <f t="shared" si="7"/>
        <v>9594406</v>
      </c>
      <c r="H17" s="59">
        <f t="shared" si="2"/>
        <v>3.4843350992034545</v>
      </c>
      <c r="I17" s="52">
        <f>RS!I13</f>
        <v>10064982</v>
      </c>
      <c r="J17" s="58">
        <f t="shared" si="3"/>
        <v>4.1948102190277492</v>
      </c>
      <c r="K17" s="52">
        <f>RS!K13</f>
        <v>0</v>
      </c>
      <c r="L17" s="59">
        <f t="shared" si="4"/>
        <v>0</v>
      </c>
      <c r="M17" s="52">
        <f t="shared" si="5"/>
        <v>10064982</v>
      </c>
      <c r="N17" s="59">
        <f t="shared" si="6"/>
        <v>3.417898252671526</v>
      </c>
    </row>
    <row r="18" spans="1:15" x14ac:dyDescent="0.25">
      <c r="A18" s="69" t="s">
        <v>34</v>
      </c>
      <c r="B18" s="7" t="s">
        <v>3</v>
      </c>
      <c r="C18" s="52">
        <f>FBiH!C15</f>
        <v>23098126</v>
      </c>
      <c r="D18" s="58">
        <f t="shared" si="0"/>
        <v>10.290035254694468</v>
      </c>
      <c r="E18" s="52">
        <f>FBiH!E15</f>
        <v>0</v>
      </c>
      <c r="F18" s="59">
        <f t="shared" si="1"/>
        <v>0</v>
      </c>
      <c r="G18" s="52">
        <f t="shared" si="7"/>
        <v>23098126</v>
      </c>
      <c r="H18" s="59">
        <f t="shared" si="2"/>
        <v>8.3883891454691319</v>
      </c>
      <c r="I18" s="52">
        <f>FBiH!I15</f>
        <v>25122810</v>
      </c>
      <c r="J18" s="58">
        <f t="shared" si="3"/>
        <v>10.470502591926397</v>
      </c>
      <c r="K18" s="52">
        <f>FBiH!K15</f>
        <v>0</v>
      </c>
      <c r="L18" s="59">
        <f t="shared" si="4"/>
        <v>0</v>
      </c>
      <c r="M18" s="52">
        <f t="shared" si="5"/>
        <v>25122810</v>
      </c>
      <c r="N18" s="59">
        <f t="shared" si="6"/>
        <v>8.5312828578529754</v>
      </c>
    </row>
    <row r="19" spans="1:15" x14ac:dyDescent="0.25">
      <c r="A19" s="69" t="s">
        <v>35</v>
      </c>
      <c r="B19" s="7" t="s">
        <v>23</v>
      </c>
      <c r="C19" s="52">
        <f>RS!C14</f>
        <v>3763487</v>
      </c>
      <c r="D19" s="58">
        <f t="shared" si="0"/>
        <v>1.6766041500762583</v>
      </c>
      <c r="E19" s="52">
        <f>RS!E14</f>
        <v>0</v>
      </c>
      <c r="F19" s="59">
        <f t="shared" si="1"/>
        <v>0</v>
      </c>
      <c r="G19" s="52">
        <f t="shared" si="7"/>
        <v>3763487</v>
      </c>
      <c r="H19" s="59">
        <f t="shared" si="2"/>
        <v>1.3667599484007569</v>
      </c>
      <c r="I19" s="52">
        <f>RS!I14</f>
        <v>4104778</v>
      </c>
      <c r="J19" s="58">
        <f t="shared" si="3"/>
        <v>1.7107596120132444</v>
      </c>
      <c r="K19" s="52">
        <f>RS!K14</f>
        <v>0</v>
      </c>
      <c r="L19" s="59">
        <f t="shared" si="4"/>
        <v>0</v>
      </c>
      <c r="M19" s="52">
        <f t="shared" si="5"/>
        <v>4104778</v>
      </c>
      <c r="N19" s="59">
        <f t="shared" si="6"/>
        <v>1.3939134271481579</v>
      </c>
    </row>
    <row r="20" spans="1:15" x14ac:dyDescent="0.25">
      <c r="A20" s="69" t="s">
        <v>36</v>
      </c>
      <c r="B20" s="7" t="s">
        <v>16</v>
      </c>
      <c r="C20" s="52">
        <f>RS!C15</f>
        <v>3344219</v>
      </c>
      <c r="D20" s="58">
        <f t="shared" si="0"/>
        <v>1.4898235211557458</v>
      </c>
      <c r="E20" s="52">
        <f>RS!E15</f>
        <v>5817756</v>
      </c>
      <c r="F20" s="59">
        <f t="shared" si="1"/>
        <v>11.432586336350498</v>
      </c>
      <c r="G20" s="52">
        <f t="shared" si="7"/>
        <v>9161975</v>
      </c>
      <c r="H20" s="59">
        <f t="shared" si="2"/>
        <v>3.327292077333873</v>
      </c>
      <c r="I20" s="52">
        <f>RS!I15</f>
        <v>3438280</v>
      </c>
      <c r="J20" s="58">
        <f t="shared" si="3"/>
        <v>1.4329814082011008</v>
      </c>
      <c r="K20" s="52">
        <f>RS!K15</f>
        <v>5851500</v>
      </c>
      <c r="L20" s="59">
        <f t="shared" si="4"/>
        <v>10.728866553142186</v>
      </c>
      <c r="M20" s="52">
        <f t="shared" si="5"/>
        <v>9289780</v>
      </c>
      <c r="N20" s="59">
        <f t="shared" si="6"/>
        <v>3.1546527186738027</v>
      </c>
    </row>
    <row r="21" spans="1:15" x14ac:dyDescent="0.25">
      <c r="A21" s="69" t="s">
        <v>37</v>
      </c>
      <c r="B21" s="7" t="s">
        <v>4</v>
      </c>
      <c r="C21" s="52">
        <f>FBiH!C16</f>
        <v>5724568</v>
      </c>
      <c r="D21" s="58">
        <f t="shared" si="0"/>
        <v>2.550250463517941</v>
      </c>
      <c r="E21" s="52">
        <f>FBiH!E16</f>
        <v>8158197</v>
      </c>
      <c r="F21" s="59">
        <f t="shared" si="1"/>
        <v>16.031832815170596</v>
      </c>
      <c r="G21" s="52">
        <f t="shared" si="7"/>
        <v>13882765</v>
      </c>
      <c r="H21" s="59">
        <f t="shared" si="2"/>
        <v>5.0417092380177841</v>
      </c>
      <c r="I21" s="52">
        <f>FBiH!I16</f>
        <v>6367808</v>
      </c>
      <c r="J21" s="58">
        <f t="shared" si="3"/>
        <v>2.6539288466891109</v>
      </c>
      <c r="K21" s="52">
        <f>FBiH!K16</f>
        <v>8210952</v>
      </c>
      <c r="L21" s="59">
        <f t="shared" si="4"/>
        <v>15.054978771640764</v>
      </c>
      <c r="M21" s="52">
        <f t="shared" si="5"/>
        <v>14578760</v>
      </c>
      <c r="N21" s="59">
        <f t="shared" si="6"/>
        <v>4.9507011865612416</v>
      </c>
      <c r="O21" s="8"/>
    </row>
    <row r="22" spans="1:15" x14ac:dyDescent="0.25">
      <c r="A22" s="69" t="s">
        <v>38</v>
      </c>
      <c r="B22" s="7" t="s">
        <v>17</v>
      </c>
      <c r="C22" s="52">
        <f>RS!C16</f>
        <v>3708614</v>
      </c>
      <c r="D22" s="58">
        <f t="shared" si="0"/>
        <v>1.6521586559036638</v>
      </c>
      <c r="E22" s="52">
        <f>RS!E16</f>
        <v>0</v>
      </c>
      <c r="F22" s="59">
        <f t="shared" si="1"/>
        <v>0</v>
      </c>
      <c r="G22" s="52">
        <f t="shared" si="7"/>
        <v>3708614</v>
      </c>
      <c r="H22" s="59">
        <f t="shared" si="2"/>
        <v>1.3468320946181893</v>
      </c>
      <c r="I22" s="52">
        <f>RS!I16</f>
        <v>4040475</v>
      </c>
      <c r="J22" s="58">
        <f t="shared" si="3"/>
        <v>1.6839598739199084</v>
      </c>
      <c r="K22" s="52">
        <f>RS!K16</f>
        <v>0</v>
      </c>
      <c r="L22" s="59">
        <f t="shared" si="4"/>
        <v>0</v>
      </c>
      <c r="M22" s="52">
        <f t="shared" si="5"/>
        <v>4040475</v>
      </c>
      <c r="N22" s="59">
        <f t="shared" si="6"/>
        <v>1.3720772121065874</v>
      </c>
    </row>
    <row r="23" spans="1:15" x14ac:dyDescent="0.25">
      <c r="A23" s="69" t="s">
        <v>39</v>
      </c>
      <c r="B23" s="7" t="s">
        <v>18</v>
      </c>
      <c r="C23" s="52">
        <f>RS!C17</f>
        <v>5546645</v>
      </c>
      <c r="D23" s="58">
        <f t="shared" si="0"/>
        <v>2.4709871526060079</v>
      </c>
      <c r="E23" s="52">
        <f>RS!E17</f>
        <v>0</v>
      </c>
      <c r="F23" s="59">
        <f t="shared" si="1"/>
        <v>0</v>
      </c>
      <c r="G23" s="52">
        <f t="shared" si="7"/>
        <v>5546645</v>
      </c>
      <c r="H23" s="59">
        <f t="shared" si="2"/>
        <v>2.0143372978297296</v>
      </c>
      <c r="I23" s="52">
        <f>RS!I17</f>
        <v>5856646</v>
      </c>
      <c r="J23" s="58">
        <f t="shared" si="3"/>
        <v>2.4408904546503902</v>
      </c>
      <c r="K23" s="52">
        <f>RS!K17</f>
        <v>0</v>
      </c>
      <c r="L23" s="59">
        <f t="shared" si="4"/>
        <v>0</v>
      </c>
      <c r="M23" s="52">
        <f t="shared" si="5"/>
        <v>5856646</v>
      </c>
      <c r="N23" s="59">
        <f t="shared" si="6"/>
        <v>1.9888182740829226</v>
      </c>
    </row>
    <row r="24" spans="1:15" x14ac:dyDescent="0.25">
      <c r="A24" s="69" t="s">
        <v>40</v>
      </c>
      <c r="B24" s="7" t="s">
        <v>19</v>
      </c>
      <c r="C24" s="52">
        <f>RS!C18</f>
        <v>4447197</v>
      </c>
      <c r="D24" s="58">
        <f t="shared" si="0"/>
        <v>1.9811916306358135</v>
      </c>
      <c r="E24" s="52">
        <f>RS!E18</f>
        <v>0</v>
      </c>
      <c r="F24" s="59">
        <f t="shared" si="1"/>
        <v>0</v>
      </c>
      <c r="G24" s="52">
        <f t="shared" si="7"/>
        <v>4447197</v>
      </c>
      <c r="H24" s="59">
        <f t="shared" si="2"/>
        <v>1.6150582537545637</v>
      </c>
      <c r="I24" s="52">
        <f>RS!I18</f>
        <v>4352136</v>
      </c>
      <c r="J24" s="58">
        <f t="shared" si="3"/>
        <v>1.8138516857157376</v>
      </c>
      <c r="K24" s="52">
        <f>RS!K18</f>
        <v>0</v>
      </c>
      <c r="L24" s="59">
        <f t="shared" si="4"/>
        <v>0</v>
      </c>
      <c r="M24" s="52">
        <f t="shared" si="5"/>
        <v>4352136</v>
      </c>
      <c r="N24" s="59">
        <f t="shared" si="6"/>
        <v>1.4779120349930923</v>
      </c>
    </row>
    <row r="25" spans="1:15" x14ac:dyDescent="0.25">
      <c r="A25" s="69" t="s">
        <v>41</v>
      </c>
      <c r="B25" s="7" t="s">
        <v>11</v>
      </c>
      <c r="C25" s="52">
        <f>RS!C19</f>
        <v>6948296</v>
      </c>
      <c r="D25" s="58">
        <f t="shared" si="0"/>
        <v>3.0954117576487614</v>
      </c>
      <c r="E25" s="52">
        <f>RS!E19</f>
        <v>0</v>
      </c>
      <c r="F25" s="59">
        <f t="shared" si="1"/>
        <v>0</v>
      </c>
      <c r="G25" s="52">
        <f t="shared" si="7"/>
        <v>6948296</v>
      </c>
      <c r="H25" s="59">
        <f t="shared" si="2"/>
        <v>2.523365347730226</v>
      </c>
      <c r="I25" s="52">
        <f>RS!I19</f>
        <v>6287826</v>
      </c>
      <c r="J25" s="58">
        <f t="shared" si="3"/>
        <v>2.6205945286606953</v>
      </c>
      <c r="K25" s="52">
        <f>RS!K19</f>
        <v>0</v>
      </c>
      <c r="L25" s="59">
        <f t="shared" si="4"/>
        <v>0</v>
      </c>
      <c r="M25" s="52">
        <f t="shared" si="5"/>
        <v>6287826</v>
      </c>
      <c r="N25" s="59">
        <f t="shared" si="6"/>
        <v>2.1352397350042547</v>
      </c>
    </row>
    <row r="26" spans="1:15" x14ac:dyDescent="0.25">
      <c r="A26" s="69" t="s">
        <v>42</v>
      </c>
      <c r="B26" s="7" t="s">
        <v>15</v>
      </c>
      <c r="C26" s="52">
        <f>RS!C20</f>
        <v>3276815</v>
      </c>
      <c r="D26" s="58">
        <f t="shared" si="0"/>
        <v>1.4597955640692086</v>
      </c>
      <c r="E26" s="52">
        <f>RS!E20</f>
        <v>0</v>
      </c>
      <c r="F26" s="59">
        <f t="shared" si="1"/>
        <v>0</v>
      </c>
      <c r="G26" s="52">
        <f t="shared" si="7"/>
        <v>3276815</v>
      </c>
      <c r="H26" s="59">
        <f t="shared" si="2"/>
        <v>1.1900185918853516</v>
      </c>
      <c r="I26" s="52">
        <f>RS!I20</f>
        <v>4042693</v>
      </c>
      <c r="J26" s="58">
        <f t="shared" si="3"/>
        <v>1.6848842758776867</v>
      </c>
      <c r="K26" s="52">
        <f>RS!K20</f>
        <v>0</v>
      </c>
      <c r="L26" s="59">
        <f t="shared" si="4"/>
        <v>0</v>
      </c>
      <c r="M26" s="52">
        <f t="shared" si="5"/>
        <v>4042693</v>
      </c>
      <c r="N26" s="59">
        <f t="shared" si="6"/>
        <v>1.3728304075245648</v>
      </c>
    </row>
    <row r="27" spans="1:15" x14ac:dyDescent="0.25">
      <c r="A27" s="69" t="s">
        <v>43</v>
      </c>
      <c r="B27" s="7" t="s">
        <v>65</v>
      </c>
      <c r="C27" s="52">
        <f>RS!C21</f>
        <v>7818630</v>
      </c>
      <c r="D27" s="58">
        <f t="shared" si="0"/>
        <v>3.4831387768605908</v>
      </c>
      <c r="E27" s="52">
        <f>RS!E21</f>
        <v>0</v>
      </c>
      <c r="F27" s="59">
        <f t="shared" si="1"/>
        <v>0</v>
      </c>
      <c r="G27" s="52">
        <f t="shared" si="7"/>
        <v>7818630</v>
      </c>
      <c r="H27" s="59">
        <f t="shared" si="2"/>
        <v>2.839438620450824</v>
      </c>
      <c r="I27" s="52">
        <f>RS!I21</f>
        <v>9090143</v>
      </c>
      <c r="J27" s="58">
        <f t="shared" si="3"/>
        <v>3.7885238889471999</v>
      </c>
      <c r="K27" s="52">
        <f>RS!K21</f>
        <v>0</v>
      </c>
      <c r="L27" s="59">
        <f t="shared" si="4"/>
        <v>0</v>
      </c>
      <c r="M27" s="52">
        <f t="shared" si="5"/>
        <v>9090143</v>
      </c>
      <c r="N27" s="59">
        <f t="shared" si="6"/>
        <v>3.08685935814235</v>
      </c>
    </row>
    <row r="28" spans="1:15" x14ac:dyDescent="0.25">
      <c r="A28" s="69" t="s">
        <v>44</v>
      </c>
      <c r="B28" s="7" t="s">
        <v>5</v>
      </c>
      <c r="C28" s="52">
        <f>FBiH!C17</f>
        <v>17924505</v>
      </c>
      <c r="D28" s="58">
        <f t="shared" si="0"/>
        <v>7.9852273891374255</v>
      </c>
      <c r="E28" s="52">
        <f>FBiH!E17</f>
        <v>1067668</v>
      </c>
      <c r="F28" s="59">
        <f t="shared" si="1"/>
        <v>2.0980953117591499</v>
      </c>
      <c r="G28" s="52">
        <f t="shared" si="7"/>
        <v>18992173</v>
      </c>
      <c r="H28" s="59">
        <f t="shared" si="2"/>
        <v>6.8972581516817382</v>
      </c>
      <c r="I28" s="52">
        <f>FBiH!I17</f>
        <v>18021978</v>
      </c>
      <c r="J28" s="58">
        <f t="shared" si="3"/>
        <v>7.5110693175102838</v>
      </c>
      <c r="K28" s="52">
        <f>FBiH!K17</f>
        <v>1072257</v>
      </c>
      <c r="L28" s="59">
        <f t="shared" si="4"/>
        <v>1.9660091025673041</v>
      </c>
      <c r="M28" s="52">
        <f t="shared" si="5"/>
        <v>19094235</v>
      </c>
      <c r="N28" s="59">
        <f t="shared" si="6"/>
        <v>6.4840803930498332</v>
      </c>
    </row>
    <row r="29" spans="1:15" x14ac:dyDescent="0.25">
      <c r="A29" s="69" t="s">
        <v>45</v>
      </c>
      <c r="B29" s="7" t="s">
        <v>22</v>
      </c>
      <c r="C29" s="52">
        <f>RS!C22</f>
        <v>983708</v>
      </c>
      <c r="D29" s="58">
        <f t="shared" si="0"/>
        <v>0.43823425330370902</v>
      </c>
      <c r="E29" s="52">
        <f>RS!E22</f>
        <v>0</v>
      </c>
      <c r="F29" s="59">
        <f t="shared" si="1"/>
        <v>0</v>
      </c>
      <c r="G29" s="52">
        <f t="shared" si="7"/>
        <v>983708</v>
      </c>
      <c r="H29" s="59">
        <f t="shared" si="2"/>
        <v>0.35724653634286818</v>
      </c>
      <c r="I29" s="52">
        <f>RS!I22</f>
        <v>1070347</v>
      </c>
      <c r="J29" s="58">
        <f t="shared" si="3"/>
        <v>0.44609146181341358</v>
      </c>
      <c r="K29" s="52">
        <f>RS!K22</f>
        <v>0</v>
      </c>
      <c r="L29" s="59">
        <f t="shared" si="4"/>
        <v>0</v>
      </c>
      <c r="M29" s="52">
        <f t="shared" si="5"/>
        <v>1070347</v>
      </c>
      <c r="N29" s="59">
        <f t="shared" si="6"/>
        <v>0.36347180164377935</v>
      </c>
    </row>
    <row r="30" spans="1:15" x14ac:dyDescent="0.25">
      <c r="A30" s="69" t="s">
        <v>46</v>
      </c>
      <c r="B30" s="7" t="s">
        <v>86</v>
      </c>
      <c r="C30" s="52">
        <f>RS!C23</f>
        <v>-1010</v>
      </c>
      <c r="D30" s="58">
        <f t="shared" si="0"/>
        <v>-4.4994713455288166E-4</v>
      </c>
      <c r="E30" s="52">
        <f>RS!E23</f>
        <v>0</v>
      </c>
      <c r="F30" s="59">
        <f t="shared" si="1"/>
        <v>0</v>
      </c>
      <c r="G30" s="52">
        <f t="shared" si="7"/>
        <v>-1010</v>
      </c>
      <c r="H30" s="59">
        <f t="shared" si="2"/>
        <v>-3.6679482296199362E-4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9" t="s">
        <v>47</v>
      </c>
      <c r="B31" s="7" t="s">
        <v>6</v>
      </c>
      <c r="C31" s="52">
        <f>FBiH!C18</f>
        <v>13741309</v>
      </c>
      <c r="D31" s="58">
        <f t="shared" si="0"/>
        <v>6.1216461480749738</v>
      </c>
      <c r="E31" s="52">
        <f>FBiH!E18</f>
        <v>7832353</v>
      </c>
      <c r="F31" s="59">
        <f t="shared" si="1"/>
        <v>15.391510384635218</v>
      </c>
      <c r="G31" s="52">
        <f t="shared" si="7"/>
        <v>21573662</v>
      </c>
      <c r="H31" s="59">
        <f t="shared" si="2"/>
        <v>7.834759934586029</v>
      </c>
      <c r="I31" s="52">
        <f>FBiH!I18</f>
        <v>14927697</v>
      </c>
      <c r="J31" s="58">
        <f t="shared" si="3"/>
        <v>6.2214573182694108</v>
      </c>
      <c r="K31" s="52">
        <f>FBiH!K18</f>
        <v>8563822</v>
      </c>
      <c r="L31" s="59">
        <f t="shared" si="4"/>
        <v>15.701974437813076</v>
      </c>
      <c r="M31" s="52">
        <f t="shared" si="5"/>
        <v>23491519</v>
      </c>
      <c r="N31" s="59">
        <f t="shared" si="6"/>
        <v>7.9773239279215762</v>
      </c>
    </row>
    <row r="32" spans="1:15" x14ac:dyDescent="0.25">
      <c r="A32" s="69" t="s">
        <v>48</v>
      </c>
      <c r="B32" s="7" t="s">
        <v>7</v>
      </c>
      <c r="C32" s="52">
        <f>FBiH!C19</f>
        <v>10003321</v>
      </c>
      <c r="D32" s="58">
        <f t="shared" si="0"/>
        <v>4.4564016039234318</v>
      </c>
      <c r="E32" s="52">
        <f>FBiH!E19</f>
        <v>12225650</v>
      </c>
      <c r="F32" s="59">
        <f t="shared" si="1"/>
        <v>24.024864422468642</v>
      </c>
      <c r="G32" s="52">
        <f t="shared" si="7"/>
        <v>22228971</v>
      </c>
      <c r="H32" s="59">
        <f t="shared" si="2"/>
        <v>8.0727440421507826</v>
      </c>
      <c r="I32" s="52">
        <f>FBiH!I19</f>
        <v>10023344</v>
      </c>
      <c r="J32" s="58">
        <f t="shared" si="3"/>
        <v>4.1774566352955702</v>
      </c>
      <c r="K32" s="52">
        <f>FBiH!K19</f>
        <v>15550670</v>
      </c>
      <c r="L32" s="59">
        <f t="shared" si="4"/>
        <v>28.512528965556111</v>
      </c>
      <c r="M32" s="52">
        <f t="shared" si="5"/>
        <v>25574014</v>
      </c>
      <c r="N32" s="59">
        <f t="shared" si="6"/>
        <v>8.6845041316911598</v>
      </c>
    </row>
    <row r="33" spans="1:14" x14ac:dyDescent="0.25">
      <c r="A33" s="69" t="s">
        <v>49</v>
      </c>
      <c r="B33" s="7" t="s">
        <v>67</v>
      </c>
      <c r="C33" s="52">
        <f>FBiH!C20</f>
        <v>618608</v>
      </c>
      <c r="D33" s="58">
        <f t="shared" si="0"/>
        <v>0.27558504654602872</v>
      </c>
      <c r="E33" s="52">
        <f>FBiH!E20</f>
        <v>9766990</v>
      </c>
      <c r="F33" s="59">
        <f t="shared" si="1"/>
        <v>19.193303469803816</v>
      </c>
      <c r="G33" s="52">
        <f t="shared" si="7"/>
        <v>10385598</v>
      </c>
      <c r="H33" s="59">
        <f t="shared" si="2"/>
        <v>3.7716669106578569</v>
      </c>
      <c r="I33" s="52">
        <f>FBiH!I20</f>
        <v>836158</v>
      </c>
      <c r="J33" s="58">
        <f t="shared" si="3"/>
        <v>0.34848786844544832</v>
      </c>
      <c r="K33" s="52">
        <f>FBiH!K20</f>
        <v>10256269</v>
      </c>
      <c r="L33" s="59">
        <f t="shared" si="4"/>
        <v>18.805116881847226</v>
      </c>
      <c r="M33" s="52">
        <f t="shared" si="5"/>
        <v>11092427</v>
      </c>
      <c r="N33" s="59">
        <f t="shared" si="6"/>
        <v>3.7668012581827224</v>
      </c>
    </row>
    <row r="34" spans="1:14" x14ac:dyDescent="0.25">
      <c r="A34" s="69" t="s">
        <v>50</v>
      </c>
      <c r="B34" s="7" t="s">
        <v>25</v>
      </c>
      <c r="C34" s="52">
        <f>RS!C24</f>
        <v>13543587</v>
      </c>
      <c r="D34" s="58">
        <f t="shared" si="0"/>
        <v>6.0335625368491668</v>
      </c>
      <c r="E34" s="52">
        <f>RS!E24</f>
        <v>622239</v>
      </c>
      <c r="F34" s="59">
        <f t="shared" si="1"/>
        <v>1.2227740540071461</v>
      </c>
      <c r="G34" s="52">
        <f t="shared" si="7"/>
        <v>14165826</v>
      </c>
      <c r="H34" s="59">
        <f t="shared" si="2"/>
        <v>5.1445065740400064</v>
      </c>
      <c r="I34" s="52">
        <f>RS!I24</f>
        <v>14341114</v>
      </c>
      <c r="J34" s="58">
        <f t="shared" si="3"/>
        <v>5.9769855087114836</v>
      </c>
      <c r="K34" s="52">
        <f>RS!K24</f>
        <v>599544</v>
      </c>
      <c r="L34" s="59">
        <f t="shared" si="4"/>
        <v>1.099278401903286</v>
      </c>
      <c r="M34" s="52">
        <f t="shared" si="5"/>
        <v>14940658</v>
      </c>
      <c r="N34" s="59">
        <f t="shared" si="6"/>
        <v>5.0735956479567337</v>
      </c>
    </row>
    <row r="35" spans="1:14" x14ac:dyDescent="0.25">
      <c r="A35" s="3"/>
      <c r="B35" s="4" t="s">
        <v>56</v>
      </c>
      <c r="C35" s="10">
        <f t="shared" ref="C35:L35" si="8">SUM(C11:C34)</f>
        <v>224470815</v>
      </c>
      <c r="D35" s="10">
        <f t="shared" si="8"/>
        <v>99.999999999999986</v>
      </c>
      <c r="E35" s="10">
        <f t="shared" si="8"/>
        <v>50887488</v>
      </c>
      <c r="F35" s="24">
        <f t="shared" si="8"/>
        <v>100</v>
      </c>
      <c r="G35" s="10">
        <f>SUM(G11:G34)</f>
        <v>275358303</v>
      </c>
      <c r="H35" s="24">
        <f t="shared" si="8"/>
        <v>100</v>
      </c>
      <c r="I35" s="10">
        <f t="shared" si="8"/>
        <v>239938912</v>
      </c>
      <c r="J35" s="10">
        <f t="shared" si="8"/>
        <v>99.999999999999986</v>
      </c>
      <c r="K35" s="10">
        <f t="shared" si="8"/>
        <v>54539778</v>
      </c>
      <c r="L35" s="24">
        <f t="shared" si="8"/>
        <v>100</v>
      </c>
      <c r="M35" s="10">
        <f>SUM(M11:M34)</f>
        <v>294478690</v>
      </c>
      <c r="N35" s="24">
        <f>SUM(N11:N34)</f>
        <v>100.00000000000001</v>
      </c>
    </row>
    <row r="36" spans="1:14" x14ac:dyDescent="0.25">
      <c r="C36" s="70"/>
      <c r="E36" s="45"/>
      <c r="G36" s="45"/>
      <c r="I36" s="70"/>
      <c r="K36" s="45"/>
      <c r="M36" s="45"/>
    </row>
    <row r="37" spans="1:14" s="88" customFormat="1" ht="12" x14ac:dyDescent="0.25">
      <c r="A37" s="84" t="s">
        <v>83</v>
      </c>
      <c r="B37" s="80"/>
      <c r="C37" s="81"/>
      <c r="D37" s="84"/>
      <c r="E37" s="85"/>
      <c r="F37" s="84"/>
      <c r="G37" s="85"/>
      <c r="H37" s="84"/>
      <c r="I37" s="82"/>
      <c r="J37" s="86"/>
      <c r="K37" s="87"/>
      <c r="M37" s="87"/>
    </row>
    <row r="38" spans="1:14" s="88" customFormat="1" ht="12" x14ac:dyDescent="0.25">
      <c r="A38" s="84" t="s">
        <v>87</v>
      </c>
      <c r="B38" s="84"/>
      <c r="C38" s="81"/>
      <c r="D38" s="84"/>
      <c r="E38" s="84"/>
      <c r="F38" s="84"/>
      <c r="G38" s="84"/>
      <c r="H38" s="84"/>
      <c r="I38" s="83"/>
      <c r="J38" s="86"/>
      <c r="K38" s="86"/>
      <c r="M38" s="86"/>
    </row>
    <row r="39" spans="1:14" x14ac:dyDescent="0.25">
      <c r="B39" s="41"/>
      <c r="C39" s="73"/>
      <c r="D39" s="71"/>
      <c r="E39" s="71"/>
      <c r="G39" s="71"/>
      <c r="I39" s="73"/>
      <c r="J39" s="71"/>
      <c r="K39" s="71"/>
      <c r="M39" s="71"/>
    </row>
    <row r="40" spans="1:14" x14ac:dyDescent="0.25">
      <c r="B40" s="74"/>
      <c r="C40" s="75"/>
      <c r="D40" s="71"/>
      <c r="E40" s="72"/>
      <c r="G40" s="72"/>
      <c r="I40" s="75"/>
      <c r="J40" s="71"/>
      <c r="K40" s="72"/>
      <c r="M40" s="72"/>
    </row>
    <row r="41" spans="1:14" x14ac:dyDescent="0.25">
      <c r="B41" s="41"/>
      <c r="C41" s="76"/>
      <c r="I41" s="76"/>
    </row>
    <row r="42" spans="1:14" x14ac:dyDescent="0.25">
      <c r="B42" s="74"/>
      <c r="C42" s="77"/>
      <c r="I42" s="77"/>
    </row>
  </sheetData>
  <mergeCells count="14">
    <mergeCell ref="A8:A10"/>
    <mergeCell ref="B8:B10"/>
    <mergeCell ref="C8:D8"/>
    <mergeCell ref="E8:F8"/>
    <mergeCell ref="G8:H8"/>
    <mergeCell ref="K8:L8"/>
    <mergeCell ref="M8:N8"/>
    <mergeCell ref="C9:D9"/>
    <mergeCell ref="E9:F9"/>
    <mergeCell ref="G9:H9"/>
    <mergeCell ref="I9:J9"/>
    <mergeCell ref="K9:L9"/>
    <mergeCell ref="M9:N9"/>
    <mergeCell ref="I8:J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zoomScaleNormal="70" workbookViewId="0">
      <selection activeCell="E39" sqref="E39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4" t="s">
        <v>58</v>
      </c>
      <c r="B8" s="97" t="s">
        <v>10</v>
      </c>
      <c r="C8" s="89" t="s">
        <v>77</v>
      </c>
      <c r="D8" s="89"/>
      <c r="E8" s="89" t="s">
        <v>76</v>
      </c>
      <c r="F8" s="89"/>
      <c r="G8" s="89" t="s">
        <v>78</v>
      </c>
      <c r="H8" s="89"/>
      <c r="I8" s="89" t="s">
        <v>77</v>
      </c>
      <c r="J8" s="89"/>
      <c r="K8" s="89" t="s">
        <v>76</v>
      </c>
      <c r="L8" s="89"/>
      <c r="M8" s="89" t="s">
        <v>78</v>
      </c>
      <c r="N8" s="90"/>
    </row>
    <row r="9" spans="1:14" s="25" customFormat="1" ht="21.75" customHeight="1" x14ac:dyDescent="0.25">
      <c r="A9" s="95"/>
      <c r="B9" s="92"/>
      <c r="C9" s="92" t="s">
        <v>84</v>
      </c>
      <c r="D9" s="92"/>
      <c r="E9" s="92" t="s">
        <v>84</v>
      </c>
      <c r="F9" s="92"/>
      <c r="G9" s="92" t="s">
        <v>84</v>
      </c>
      <c r="H9" s="92"/>
      <c r="I9" s="92" t="s">
        <v>85</v>
      </c>
      <c r="J9" s="92"/>
      <c r="K9" s="92" t="s">
        <v>85</v>
      </c>
      <c r="L9" s="92"/>
      <c r="M9" s="92" t="s">
        <v>85</v>
      </c>
      <c r="N9" s="93"/>
    </row>
    <row r="10" spans="1:14" ht="18.75" customHeight="1" thickBot="1" x14ac:dyDescent="0.3">
      <c r="A10" s="96"/>
      <c r="B10" s="98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26089164</v>
      </c>
      <c r="D11" s="60">
        <v>16.779283600790372</v>
      </c>
      <c r="E11" s="52">
        <v>2621314</v>
      </c>
      <c r="F11" s="26">
        <v>6.5906668802672455</v>
      </c>
      <c r="G11" s="52">
        <f>SUM(C11,E11)</f>
        <v>28710478</v>
      </c>
      <c r="H11" s="59">
        <v>14.490692615184633</v>
      </c>
      <c r="I11" s="52">
        <v>28611821</v>
      </c>
      <c r="J11" s="60">
        <f>I11/I21*100</f>
        <v>17.542970567975619</v>
      </c>
      <c r="K11" s="78">
        <v>2439372</v>
      </c>
      <c r="L11" s="59">
        <f>K11/K21*100</f>
        <v>5.0726475768732033</v>
      </c>
      <c r="M11" s="52">
        <f>I11+K11</f>
        <v>31051193</v>
      </c>
      <c r="N11" s="59">
        <f>M11/M21*100</f>
        <v>14.703356890419709</v>
      </c>
    </row>
    <row r="12" spans="1:14" ht="16.5" customHeight="1" x14ac:dyDescent="0.25">
      <c r="A12" s="14" t="s">
        <v>28</v>
      </c>
      <c r="B12" s="7" t="s">
        <v>82</v>
      </c>
      <c r="C12" s="52">
        <v>33311668</v>
      </c>
      <c r="D12" s="60">
        <v>21.587348810364791</v>
      </c>
      <c r="E12" s="52">
        <v>0</v>
      </c>
      <c r="F12" s="26">
        <v>0</v>
      </c>
      <c r="G12" s="52">
        <f t="shared" ref="G12:G20" si="0">SUM(C12,E12)</f>
        <v>33311668</v>
      </c>
      <c r="H12" s="59">
        <v>16.738348245072206</v>
      </c>
      <c r="I12" s="52">
        <v>36618440</v>
      </c>
      <c r="J12" s="60">
        <f>I12/I21*100</f>
        <v>22.452126174184478</v>
      </c>
      <c r="K12" s="78">
        <v>0</v>
      </c>
      <c r="L12" s="59">
        <f>K12/K21*100</f>
        <v>0</v>
      </c>
      <c r="M12" s="52">
        <f>I12+K12+0.4</f>
        <v>36618440.399999999</v>
      </c>
      <c r="N12" s="59">
        <f>M12/M21*100</f>
        <v>17.339559158701675</v>
      </c>
    </row>
    <row r="13" spans="1:14" ht="16.5" customHeight="1" x14ac:dyDescent="0.25">
      <c r="A13" s="14" t="s">
        <v>29</v>
      </c>
      <c r="B13" s="7" t="s">
        <v>1</v>
      </c>
      <c r="C13" s="52">
        <v>7814378</v>
      </c>
      <c r="D13" s="60">
        <v>4.9678525784964149</v>
      </c>
      <c r="E13" s="52">
        <v>0</v>
      </c>
      <c r="F13" s="26">
        <v>0</v>
      </c>
      <c r="G13" s="52">
        <f t="shared" si="0"/>
        <v>7814378</v>
      </c>
      <c r="H13" s="59">
        <v>3.8519618901115464</v>
      </c>
      <c r="I13" s="52">
        <v>8288048</v>
      </c>
      <c r="J13" s="60">
        <f>I13/I21*100</f>
        <v>5.081710183003354</v>
      </c>
      <c r="K13" s="78">
        <v>0</v>
      </c>
      <c r="L13" s="59">
        <f>K13/K21*100</f>
        <v>0</v>
      </c>
      <c r="M13" s="52">
        <f t="shared" ref="M13:M20" si="1">I13+K13</f>
        <v>8288048</v>
      </c>
      <c r="N13" s="59">
        <f>M13/M21*100</f>
        <v>3.9245554162421161</v>
      </c>
    </row>
    <row r="14" spans="1:14" ht="16.5" customHeight="1" x14ac:dyDescent="0.25">
      <c r="A14" s="14" t="s">
        <v>30</v>
      </c>
      <c r="B14" s="7" t="s">
        <v>2</v>
      </c>
      <c r="C14" s="52">
        <v>12871448</v>
      </c>
      <c r="D14" s="60">
        <v>8.4777658764161892</v>
      </c>
      <c r="E14" s="52">
        <v>2775321</v>
      </c>
      <c r="F14" s="26">
        <v>6.7323575988843753</v>
      </c>
      <c r="G14" s="52">
        <f t="shared" si="0"/>
        <v>15646769</v>
      </c>
      <c r="H14" s="59">
        <v>8.0857081575571659</v>
      </c>
      <c r="I14" s="52">
        <v>14277541</v>
      </c>
      <c r="J14" s="60">
        <f>I14/I21*100</f>
        <v>8.7540908894287153</v>
      </c>
      <c r="K14" s="78">
        <v>1995392</v>
      </c>
      <c r="L14" s="59">
        <f>K14/K21*100</f>
        <v>4.1493959895055674</v>
      </c>
      <c r="M14" s="52">
        <f t="shared" si="1"/>
        <v>16272933</v>
      </c>
      <c r="N14" s="59">
        <f>M14/M21*100</f>
        <v>7.7055571279624671</v>
      </c>
    </row>
    <row r="15" spans="1:14" ht="16.5" customHeight="1" x14ac:dyDescent="0.25">
      <c r="A15" s="14" t="s">
        <v>31</v>
      </c>
      <c r="B15" s="7" t="s">
        <v>3</v>
      </c>
      <c r="C15" s="52">
        <v>23098126</v>
      </c>
      <c r="D15" s="60">
        <v>15.233536231987262</v>
      </c>
      <c r="E15" s="52">
        <v>0</v>
      </c>
      <c r="F15" s="26">
        <v>0</v>
      </c>
      <c r="G15" s="52">
        <f t="shared" si="0"/>
        <v>23098126</v>
      </c>
      <c r="H15" s="59">
        <v>11.811743623641977</v>
      </c>
      <c r="I15" s="52">
        <v>25122810</v>
      </c>
      <c r="J15" s="60">
        <f>I15/I21*100</f>
        <v>15.403728284712937</v>
      </c>
      <c r="K15" s="78">
        <v>0</v>
      </c>
      <c r="L15" s="59">
        <f>K15/K21*100</f>
        <v>0</v>
      </c>
      <c r="M15" s="52">
        <f t="shared" si="1"/>
        <v>25122810</v>
      </c>
      <c r="N15" s="59">
        <f>M15/M21*100</f>
        <v>11.896149739567338</v>
      </c>
    </row>
    <row r="16" spans="1:14" ht="16.5" customHeight="1" x14ac:dyDescent="0.25">
      <c r="A16" s="14" t="s">
        <v>32</v>
      </c>
      <c r="B16" s="7" t="s">
        <v>4</v>
      </c>
      <c r="C16" s="52">
        <v>5724568</v>
      </c>
      <c r="D16" s="60">
        <v>3.808987883790381</v>
      </c>
      <c r="E16" s="52">
        <v>8158197</v>
      </c>
      <c r="F16" s="26">
        <v>18.726853006909629</v>
      </c>
      <c r="G16" s="52">
        <f t="shared" si="0"/>
        <v>13882765</v>
      </c>
      <c r="H16" s="59">
        <v>7.1598736489655996</v>
      </c>
      <c r="I16" s="52">
        <v>6367808</v>
      </c>
      <c r="J16" s="60">
        <f>I16/I21*100</f>
        <v>3.9043396897568909</v>
      </c>
      <c r="K16" s="78">
        <v>8210952</v>
      </c>
      <c r="L16" s="59">
        <f>K16/K21*100</f>
        <v>17.074585494390433</v>
      </c>
      <c r="M16" s="52">
        <f t="shared" si="1"/>
        <v>14578760</v>
      </c>
      <c r="N16" s="59">
        <f>M16/M21*100</f>
        <v>6.903332548278426</v>
      </c>
    </row>
    <row r="17" spans="1:14" ht="16.5" customHeight="1" x14ac:dyDescent="0.25">
      <c r="A17" s="14" t="s">
        <v>33</v>
      </c>
      <c r="B17" s="7" t="s">
        <v>5</v>
      </c>
      <c r="C17" s="52">
        <v>17924505</v>
      </c>
      <c r="D17" s="60">
        <v>12.379709964186663</v>
      </c>
      <c r="E17" s="52">
        <v>1067668</v>
      </c>
      <c r="F17" s="26">
        <v>2.4166139230810306</v>
      </c>
      <c r="G17" s="52">
        <f t="shared" si="0"/>
        <v>18992173</v>
      </c>
      <c r="H17" s="59">
        <v>10.141775975233612</v>
      </c>
      <c r="I17" s="52">
        <v>18021978</v>
      </c>
      <c r="J17" s="60">
        <f>I17/I21*100</f>
        <v>11.04994434400747</v>
      </c>
      <c r="K17" s="78">
        <v>1072257</v>
      </c>
      <c r="L17" s="59">
        <f>K17/K21*100</f>
        <v>2.2297467843507794</v>
      </c>
      <c r="M17" s="52">
        <f t="shared" si="1"/>
        <v>19094235</v>
      </c>
      <c r="N17" s="59">
        <f>M17/M21*100</f>
        <v>9.0414996858427692</v>
      </c>
    </row>
    <row r="18" spans="1:14" ht="16.5" customHeight="1" x14ac:dyDescent="0.25">
      <c r="A18" s="14" t="s">
        <v>34</v>
      </c>
      <c r="B18" s="7" t="s">
        <v>6</v>
      </c>
      <c r="C18" s="52">
        <v>13741309</v>
      </c>
      <c r="D18" s="60">
        <v>9.5471243655023414</v>
      </c>
      <c r="E18" s="52">
        <v>7832353</v>
      </c>
      <c r="F18" s="26">
        <v>16.872673920332236</v>
      </c>
      <c r="G18" s="52">
        <f t="shared" si="0"/>
        <v>21573662</v>
      </c>
      <c r="H18" s="59">
        <v>11.192606420908605</v>
      </c>
      <c r="I18" s="52">
        <v>14927697</v>
      </c>
      <c r="J18" s="60">
        <f>I18/I21*100</f>
        <v>9.1527256904989702</v>
      </c>
      <c r="K18" s="78">
        <v>8563822</v>
      </c>
      <c r="L18" s="59">
        <f>K18/K21*100</f>
        <v>17.808374826419843</v>
      </c>
      <c r="M18" s="52">
        <f t="shared" si="1"/>
        <v>23491519</v>
      </c>
      <c r="N18" s="59">
        <f>M18/M21*100</f>
        <v>11.123701036384512</v>
      </c>
    </row>
    <row r="19" spans="1:14" ht="16.5" customHeight="1" x14ac:dyDescent="0.25">
      <c r="A19" s="14" t="s">
        <v>35</v>
      </c>
      <c r="B19" s="7" t="s">
        <v>7</v>
      </c>
      <c r="C19" s="52">
        <v>10003321</v>
      </c>
      <c r="D19" s="60">
        <v>6.8354307264117118</v>
      </c>
      <c r="E19" s="52">
        <v>12225650</v>
      </c>
      <c r="F19" s="26">
        <v>27.273603958263848</v>
      </c>
      <c r="G19" s="52">
        <f t="shared" si="0"/>
        <v>22228971</v>
      </c>
      <c r="H19" s="59">
        <v>11.426301008967814</v>
      </c>
      <c r="I19" s="52">
        <v>10023344</v>
      </c>
      <c r="J19" s="60">
        <f>I19/I21*100</f>
        <v>6.1456846379926331</v>
      </c>
      <c r="K19" s="78">
        <v>15550670</v>
      </c>
      <c r="L19" s="59">
        <f>K19/K21*100</f>
        <v>32.337449349363197</v>
      </c>
      <c r="M19" s="52">
        <f t="shared" si="1"/>
        <v>25574014</v>
      </c>
      <c r="N19" s="59">
        <f>M19/M21*100</f>
        <v>12.109803799248231</v>
      </c>
    </row>
    <row r="20" spans="1:14" ht="16.5" customHeight="1" x14ac:dyDescent="0.25">
      <c r="A20" s="14" t="s">
        <v>36</v>
      </c>
      <c r="B20" s="7" t="s">
        <v>67</v>
      </c>
      <c r="C20" s="52">
        <v>618608</v>
      </c>
      <c r="D20" s="60">
        <v>0.38295996205387278</v>
      </c>
      <c r="E20" s="52">
        <v>9766990</v>
      </c>
      <c r="F20" s="26">
        <v>21.387230712261637</v>
      </c>
      <c r="G20" s="52">
        <f t="shared" si="0"/>
        <v>10385598</v>
      </c>
      <c r="H20" s="59">
        <v>5.1009884143568378</v>
      </c>
      <c r="I20" s="52">
        <v>836158</v>
      </c>
      <c r="J20" s="60">
        <f>I20/I21*100</f>
        <v>0.51267953843893255</v>
      </c>
      <c r="K20" s="78">
        <v>10256269</v>
      </c>
      <c r="L20" s="59">
        <f>K20/K21*100</f>
        <v>21.327799979096977</v>
      </c>
      <c r="M20" s="52">
        <f t="shared" si="1"/>
        <v>11092427</v>
      </c>
      <c r="N20" s="59">
        <f>M20/M21*100</f>
        <v>5.252484597352753</v>
      </c>
    </row>
    <row r="21" spans="1:14" ht="16.5" customHeight="1" x14ac:dyDescent="0.25">
      <c r="A21" s="3"/>
      <c r="B21" s="4" t="s">
        <v>56</v>
      </c>
      <c r="C21" s="10">
        <f>SUM(C11:C20)</f>
        <v>151197095</v>
      </c>
      <c r="D21" s="10">
        <v>100</v>
      </c>
      <c r="E21" s="10">
        <f>SUM(E11:E20)</f>
        <v>44447493</v>
      </c>
      <c r="F21" s="24">
        <v>100</v>
      </c>
      <c r="G21" s="10">
        <f>SUM(G11:G20)</f>
        <v>195644588</v>
      </c>
      <c r="H21" s="24">
        <v>99.999999999999986</v>
      </c>
      <c r="I21" s="10">
        <f>SUM(I11:I20)</f>
        <v>163095645</v>
      </c>
      <c r="J21" s="10">
        <f t="shared" ref="J21:N21" si="2">SUM(J11:J20)</f>
        <v>100</v>
      </c>
      <c r="K21" s="10">
        <f>SUM(K11:K20)</f>
        <v>48088734</v>
      </c>
      <c r="L21" s="24">
        <f t="shared" si="2"/>
        <v>100.00000000000001</v>
      </c>
      <c r="M21" s="10">
        <f t="shared" si="2"/>
        <v>211184379.40000001</v>
      </c>
      <c r="N21" s="24">
        <f t="shared" si="2"/>
        <v>99.999999999999986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99" customFormat="1" ht="15" customHeight="1" x14ac:dyDescent="0.25">
      <c r="A23" s="99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4" t="s">
        <v>58</v>
      </c>
      <c r="B7" s="97" t="s">
        <v>10</v>
      </c>
      <c r="C7" s="89" t="s">
        <v>54</v>
      </c>
      <c r="D7" s="89"/>
      <c r="E7" s="89"/>
      <c r="F7" s="89"/>
      <c r="G7" s="89"/>
      <c r="H7" s="89" t="s">
        <v>55</v>
      </c>
      <c r="I7" s="89"/>
      <c r="J7" s="89"/>
      <c r="K7" s="89"/>
      <c r="L7" s="90"/>
    </row>
    <row r="8" spans="1:12" s="25" customFormat="1" ht="21.75" customHeight="1" x14ac:dyDescent="0.25">
      <c r="A8" s="95"/>
      <c r="B8" s="92"/>
      <c r="C8" s="100" t="s">
        <v>26</v>
      </c>
      <c r="D8" s="100"/>
      <c r="E8" s="101" t="s">
        <v>59</v>
      </c>
      <c r="F8" s="92" t="s">
        <v>57</v>
      </c>
      <c r="G8" s="92"/>
      <c r="H8" s="100" t="s">
        <v>26</v>
      </c>
      <c r="I8" s="100"/>
      <c r="J8" s="101" t="s">
        <v>60</v>
      </c>
      <c r="K8" s="92" t="s">
        <v>57</v>
      </c>
      <c r="L8" s="93"/>
    </row>
    <row r="9" spans="1:12" ht="19.5" customHeight="1" thickBot="1" x14ac:dyDescent="0.3">
      <c r="A9" s="96"/>
      <c r="B9" s="98"/>
      <c r="C9" s="44" t="s">
        <v>64</v>
      </c>
      <c r="D9" s="44" t="s">
        <v>73</v>
      </c>
      <c r="E9" s="102"/>
      <c r="F9" s="30" t="s">
        <v>66</v>
      </c>
      <c r="G9" s="30" t="s">
        <v>74</v>
      </c>
      <c r="H9" s="44" t="s">
        <v>64</v>
      </c>
      <c r="I9" s="44" t="s">
        <v>73</v>
      </c>
      <c r="J9" s="102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tabSelected="1" showRuler="0" view="pageLayout" topLeftCell="B8" zoomScaleNormal="70" workbookViewId="0">
      <selection activeCell="B29" sqref="B29:B30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4" t="s">
        <v>58</v>
      </c>
      <c r="B8" s="97" t="s">
        <v>10</v>
      </c>
      <c r="C8" s="89" t="s">
        <v>77</v>
      </c>
      <c r="D8" s="89"/>
      <c r="E8" s="89" t="s">
        <v>76</v>
      </c>
      <c r="F8" s="89"/>
      <c r="G8" s="89" t="s">
        <v>78</v>
      </c>
      <c r="H8" s="89"/>
      <c r="I8" s="89" t="s">
        <v>77</v>
      </c>
      <c r="J8" s="89"/>
      <c r="K8" s="89" t="s">
        <v>76</v>
      </c>
      <c r="L8" s="89"/>
      <c r="M8" s="89" t="s">
        <v>78</v>
      </c>
      <c r="N8" s="90"/>
    </row>
    <row r="9" spans="1:14" ht="21.75" customHeight="1" x14ac:dyDescent="0.25">
      <c r="A9" s="95"/>
      <c r="B9" s="92"/>
      <c r="C9" s="92" t="s">
        <v>84</v>
      </c>
      <c r="D9" s="92"/>
      <c r="E9" s="92" t="s">
        <v>84</v>
      </c>
      <c r="F9" s="92"/>
      <c r="G9" s="92" t="s">
        <v>84</v>
      </c>
      <c r="H9" s="92"/>
      <c r="I9" s="92" t="s">
        <v>85</v>
      </c>
      <c r="J9" s="92"/>
      <c r="K9" s="92" t="s">
        <v>85</v>
      </c>
      <c r="L9" s="92"/>
      <c r="M9" s="92" t="s">
        <v>85</v>
      </c>
      <c r="N9" s="93"/>
    </row>
    <row r="10" spans="1:14" ht="18.75" customHeight="1" thickBot="1" x14ac:dyDescent="0.3">
      <c r="A10" s="96"/>
      <c r="B10" s="98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52">
        <v>4286443</v>
      </c>
      <c r="D11" s="60">
        <v>5.7944386739454119</v>
      </c>
      <c r="E11" s="52">
        <v>0</v>
      </c>
      <c r="F11" s="79">
        <v>0</v>
      </c>
      <c r="G11" s="52">
        <f t="shared" ref="G11:G12" si="0">SUM(C11,E11)</f>
        <v>4286443</v>
      </c>
      <c r="H11" s="61">
        <v>5.3574267654488779</v>
      </c>
      <c r="I11" s="52">
        <v>4356104</v>
      </c>
      <c r="J11" s="60">
        <f t="shared" ref="J11:J24" si="1">I11/I$25*100</f>
        <v>5.6688167617860392</v>
      </c>
      <c r="K11" s="52">
        <v>0</v>
      </c>
      <c r="L11" s="61">
        <f t="shared" ref="L11:L24" si="2">K11/K$25*100</f>
        <v>0</v>
      </c>
      <c r="M11" s="52">
        <f t="shared" ref="M11:M24" si="3">I11+K11</f>
        <v>4356104</v>
      </c>
      <c r="N11" s="61">
        <f t="shared" ref="N11:N24" si="4">M11/M$25*100</f>
        <v>5.2297737356876626</v>
      </c>
    </row>
    <row r="12" spans="1:14" x14ac:dyDescent="0.25">
      <c r="A12" s="14" t="s">
        <v>28</v>
      </c>
      <c r="B12" s="7" t="s">
        <v>13</v>
      </c>
      <c r="C12" s="52">
        <v>6012683</v>
      </c>
      <c r="D12" s="60">
        <v>7.8316721481015348</v>
      </c>
      <c r="E12" s="52">
        <v>0</v>
      </c>
      <c r="F12" s="61">
        <v>0</v>
      </c>
      <c r="G12" s="52">
        <f t="shared" si="0"/>
        <v>6012683</v>
      </c>
      <c r="H12" s="61">
        <v>7.2410137280633071</v>
      </c>
      <c r="I12" s="52">
        <v>5797743</v>
      </c>
      <c r="J12" s="60">
        <f t="shared" si="1"/>
        <v>7.5448939462711806</v>
      </c>
      <c r="K12" s="52">
        <v>0</v>
      </c>
      <c r="L12" s="61">
        <f t="shared" si="2"/>
        <v>0</v>
      </c>
      <c r="M12" s="52">
        <f t="shared" si="3"/>
        <v>5797743</v>
      </c>
      <c r="N12" s="61">
        <f t="shared" si="4"/>
        <v>6.960551003297212</v>
      </c>
    </row>
    <row r="13" spans="1:14" x14ac:dyDescent="0.25">
      <c r="A13" s="14" t="s">
        <v>29</v>
      </c>
      <c r="B13" s="7" t="s">
        <v>14</v>
      </c>
      <c r="C13" s="52">
        <v>9594406</v>
      </c>
      <c r="D13" s="60">
        <v>14.856425563108418</v>
      </c>
      <c r="E13" s="52">
        <v>0</v>
      </c>
      <c r="F13" s="61">
        <v>0</v>
      </c>
      <c r="G13" s="52">
        <f>SUM(C13,E13)</f>
        <v>9594406</v>
      </c>
      <c r="H13" s="61">
        <v>13.735965885458567</v>
      </c>
      <c r="I13" s="52">
        <v>10064982</v>
      </c>
      <c r="J13" s="60">
        <f t="shared" si="1"/>
        <v>13.098066223550855</v>
      </c>
      <c r="K13" s="52">
        <v>0</v>
      </c>
      <c r="L13" s="61">
        <f t="shared" si="2"/>
        <v>0</v>
      </c>
      <c r="M13" s="52">
        <f t="shared" si="3"/>
        <v>10064982</v>
      </c>
      <c r="N13" s="61">
        <f t="shared" si="4"/>
        <v>12.083636780427899</v>
      </c>
    </row>
    <row r="14" spans="1:14" x14ac:dyDescent="0.25">
      <c r="A14" s="14" t="s">
        <v>30</v>
      </c>
      <c r="B14" s="7" t="s">
        <v>23</v>
      </c>
      <c r="C14" s="52">
        <v>3763487</v>
      </c>
      <c r="D14" s="60">
        <v>5.1429610451398435</v>
      </c>
      <c r="E14" s="52">
        <v>0</v>
      </c>
      <c r="F14" s="59">
        <v>0</v>
      </c>
      <c r="G14" s="52">
        <f t="shared" ref="G14:G24" si="5">SUM(C14,E14)</f>
        <v>3763487</v>
      </c>
      <c r="H14" s="61">
        <v>4.7550830558937252</v>
      </c>
      <c r="I14" s="52">
        <v>4104778</v>
      </c>
      <c r="J14" s="60">
        <f t="shared" si="1"/>
        <v>5.3417536242960626</v>
      </c>
      <c r="K14" s="52">
        <v>0</v>
      </c>
      <c r="L14" s="59">
        <f t="shared" si="2"/>
        <v>0</v>
      </c>
      <c r="M14" s="52">
        <f t="shared" si="3"/>
        <v>4104778</v>
      </c>
      <c r="N14" s="61">
        <f t="shared" si="4"/>
        <v>4.928041244017253</v>
      </c>
    </row>
    <row r="15" spans="1:14" x14ac:dyDescent="0.25">
      <c r="A15" s="14" t="s">
        <v>31</v>
      </c>
      <c r="B15" s="7" t="s">
        <v>16</v>
      </c>
      <c r="C15" s="52">
        <v>3344219</v>
      </c>
      <c r="D15" s="60">
        <v>4.4555542746258547</v>
      </c>
      <c r="E15" s="52">
        <v>5817756</v>
      </c>
      <c r="F15" s="59">
        <v>89.268204904828735</v>
      </c>
      <c r="G15" s="52">
        <f t="shared" si="5"/>
        <v>9161975</v>
      </c>
      <c r="H15" s="61">
        <v>10.852056231444035</v>
      </c>
      <c r="I15" s="52">
        <v>3438280</v>
      </c>
      <c r="J15" s="60">
        <f t="shared" si="1"/>
        <v>4.4744063263213416</v>
      </c>
      <c r="K15" s="52">
        <v>5851500</v>
      </c>
      <c r="L15" s="59">
        <f t="shared" si="2"/>
        <v>90.706248476990709</v>
      </c>
      <c r="M15" s="52">
        <f>(I15+K15)</f>
        <v>9289780</v>
      </c>
      <c r="N15" s="61">
        <f t="shared" si="4"/>
        <v>11.152958573605346</v>
      </c>
    </row>
    <row r="16" spans="1:14" x14ac:dyDescent="0.25">
      <c r="A16" s="14" t="s">
        <v>32</v>
      </c>
      <c r="B16" s="7" t="s">
        <v>17</v>
      </c>
      <c r="C16" s="52">
        <v>3708614</v>
      </c>
      <c r="D16" s="60">
        <v>4.9635462959781416</v>
      </c>
      <c r="E16" s="52">
        <v>0</v>
      </c>
      <c r="F16" s="59">
        <v>0</v>
      </c>
      <c r="G16" s="52">
        <f t="shared" si="5"/>
        <v>3708614</v>
      </c>
      <c r="H16" s="61">
        <v>4.5891996229397751</v>
      </c>
      <c r="I16" s="52">
        <v>4040475</v>
      </c>
      <c r="J16" s="60">
        <f t="shared" si="1"/>
        <v>5.2580729031211026</v>
      </c>
      <c r="K16" s="52">
        <v>0</v>
      </c>
      <c r="L16" s="59">
        <f t="shared" si="2"/>
        <v>0</v>
      </c>
      <c r="M16" s="52">
        <f t="shared" si="3"/>
        <v>4040475</v>
      </c>
      <c r="N16" s="61">
        <f t="shared" si="4"/>
        <v>4.8508414938446398</v>
      </c>
    </row>
    <row r="17" spans="1:14" x14ac:dyDescent="0.25">
      <c r="A17" s="14" t="s">
        <v>33</v>
      </c>
      <c r="B17" s="7" t="s">
        <v>18</v>
      </c>
      <c r="C17" s="52">
        <v>5546645</v>
      </c>
      <c r="D17" s="60">
        <v>7.642770298237239</v>
      </c>
      <c r="E17" s="52">
        <v>0</v>
      </c>
      <c r="F17" s="59">
        <v>0</v>
      </c>
      <c r="G17" s="52">
        <f t="shared" si="5"/>
        <v>5546645</v>
      </c>
      <c r="H17" s="61">
        <v>7.0663587039181133</v>
      </c>
      <c r="I17" s="52">
        <v>5856646</v>
      </c>
      <c r="J17" s="60">
        <f t="shared" si="1"/>
        <v>7.6215473764279178</v>
      </c>
      <c r="K17" s="52">
        <v>0</v>
      </c>
      <c r="L17" s="59">
        <f t="shared" si="2"/>
        <v>0</v>
      </c>
      <c r="M17" s="52">
        <f t="shared" si="3"/>
        <v>5856646</v>
      </c>
      <c r="N17" s="61">
        <f t="shared" si="4"/>
        <v>7.0312677176716187</v>
      </c>
    </row>
    <row r="18" spans="1:14" x14ac:dyDescent="0.25">
      <c r="A18" s="14" t="s">
        <v>34</v>
      </c>
      <c r="B18" s="7" t="s">
        <v>19</v>
      </c>
      <c r="C18" s="52">
        <v>4447197</v>
      </c>
      <c r="D18" s="60">
        <v>6.0323859249963805</v>
      </c>
      <c r="E18" s="52">
        <v>0</v>
      </c>
      <c r="F18" s="59">
        <v>0</v>
      </c>
      <c r="G18" s="52">
        <f t="shared" si="5"/>
        <v>4447197</v>
      </c>
      <c r="H18" s="61">
        <v>5.5774282260351287</v>
      </c>
      <c r="I18" s="52">
        <v>4352136</v>
      </c>
      <c r="J18" s="60">
        <f t="shared" si="1"/>
        <v>5.6636530042378341</v>
      </c>
      <c r="K18" s="52">
        <v>0</v>
      </c>
      <c r="L18" s="59">
        <f t="shared" si="2"/>
        <v>0</v>
      </c>
      <c r="M18" s="52">
        <f t="shared" si="3"/>
        <v>4352136</v>
      </c>
      <c r="N18" s="61">
        <f t="shared" si="4"/>
        <v>5.2250099049381653</v>
      </c>
    </row>
    <row r="19" spans="1:14" x14ac:dyDescent="0.25">
      <c r="A19" s="14" t="s">
        <v>35</v>
      </c>
      <c r="B19" s="7" t="s">
        <v>11</v>
      </c>
      <c r="C19" s="52">
        <v>6948296</v>
      </c>
      <c r="D19" s="60">
        <v>9.9070846348079602</v>
      </c>
      <c r="E19" s="52">
        <v>0</v>
      </c>
      <c r="F19" s="59">
        <v>0</v>
      </c>
      <c r="G19" s="52">
        <f t="shared" si="5"/>
        <v>6948296</v>
      </c>
      <c r="H19" s="61">
        <v>9.1599002727813694</v>
      </c>
      <c r="I19" s="52">
        <v>6287826</v>
      </c>
      <c r="J19" s="60">
        <f t="shared" si="1"/>
        <v>8.1826635507311263</v>
      </c>
      <c r="K19" s="52">
        <v>0</v>
      </c>
      <c r="L19" s="59">
        <f t="shared" si="2"/>
        <v>0</v>
      </c>
      <c r="M19" s="52">
        <f t="shared" si="3"/>
        <v>6287826</v>
      </c>
      <c r="N19" s="61">
        <f t="shared" si="4"/>
        <v>7.5489261205366116</v>
      </c>
    </row>
    <row r="20" spans="1:14" x14ac:dyDescent="0.25">
      <c r="A20" s="14" t="s">
        <v>36</v>
      </c>
      <c r="B20" s="7" t="s">
        <v>15</v>
      </c>
      <c r="C20" s="52">
        <v>3276815</v>
      </c>
      <c r="D20" s="60">
        <v>4.4256984752240234</v>
      </c>
      <c r="E20" s="52">
        <v>0</v>
      </c>
      <c r="F20" s="59">
        <v>0</v>
      </c>
      <c r="G20" s="52">
        <f t="shared" si="5"/>
        <v>3276815</v>
      </c>
      <c r="H20" s="61">
        <v>4.0919158526234227</v>
      </c>
      <c r="I20" s="52">
        <v>4042693</v>
      </c>
      <c r="J20" s="60">
        <f t="shared" si="1"/>
        <v>5.260959297839328</v>
      </c>
      <c r="K20" s="52">
        <v>0</v>
      </c>
      <c r="L20" s="59">
        <f t="shared" si="2"/>
        <v>0</v>
      </c>
      <c r="M20" s="52">
        <f t="shared" si="3"/>
        <v>4042693</v>
      </c>
      <c r="N20" s="61">
        <f t="shared" si="4"/>
        <v>4.8535043407706437</v>
      </c>
    </row>
    <row r="21" spans="1:14" x14ac:dyDescent="0.25">
      <c r="A21" s="14" t="s">
        <v>37</v>
      </c>
      <c r="B21" s="7" t="s">
        <v>65</v>
      </c>
      <c r="C21" s="52">
        <v>7818630</v>
      </c>
      <c r="D21" s="60">
        <v>10.965431116387411</v>
      </c>
      <c r="E21" s="52">
        <v>0</v>
      </c>
      <c r="F21" s="59">
        <v>0</v>
      </c>
      <c r="G21" s="52">
        <f t="shared" si="5"/>
        <v>7818630</v>
      </c>
      <c r="H21" s="61">
        <v>10.138427113185688</v>
      </c>
      <c r="I21" s="52">
        <v>9090143</v>
      </c>
      <c r="J21" s="60">
        <f t="shared" si="1"/>
        <v>11.829459307085422</v>
      </c>
      <c r="K21" s="52">
        <v>0</v>
      </c>
      <c r="L21" s="59">
        <f t="shared" si="2"/>
        <v>0</v>
      </c>
      <c r="M21" s="52">
        <f t="shared" si="3"/>
        <v>9090143</v>
      </c>
      <c r="N21" s="61">
        <f t="shared" si="4"/>
        <v>10.913281940707812</v>
      </c>
    </row>
    <row r="22" spans="1:14" x14ac:dyDescent="0.25">
      <c r="A22" s="14" t="s">
        <v>38</v>
      </c>
      <c r="B22" s="7" t="s">
        <v>22</v>
      </c>
      <c r="C22" s="52">
        <v>983708</v>
      </c>
      <c r="D22" s="60">
        <v>1.3367353560470909</v>
      </c>
      <c r="E22" s="52">
        <v>0</v>
      </c>
      <c r="F22" s="59">
        <v>0</v>
      </c>
      <c r="G22" s="52">
        <f t="shared" si="5"/>
        <v>983708</v>
      </c>
      <c r="H22" s="61">
        <v>1.235919849667217</v>
      </c>
      <c r="I22" s="52">
        <v>1070347</v>
      </c>
      <c r="J22" s="60">
        <f t="shared" si="1"/>
        <v>1.3928962702744014</v>
      </c>
      <c r="K22" s="52">
        <v>0</v>
      </c>
      <c r="L22" s="59">
        <f t="shared" si="2"/>
        <v>0</v>
      </c>
      <c r="M22" s="52">
        <f t="shared" si="3"/>
        <v>1070347</v>
      </c>
      <c r="N22" s="61">
        <f t="shared" si="4"/>
        <v>1.2850181328710433</v>
      </c>
    </row>
    <row r="23" spans="1:14" x14ac:dyDescent="0.25">
      <c r="A23" s="14" t="s">
        <v>39</v>
      </c>
      <c r="B23" s="7" t="s">
        <v>86</v>
      </c>
      <c r="C23" s="52">
        <v>-1010</v>
      </c>
      <c r="D23" s="60">
        <v>1.6396957824369434E-2</v>
      </c>
      <c r="E23" s="52">
        <v>0</v>
      </c>
      <c r="F23" s="59">
        <v>0</v>
      </c>
      <c r="G23" s="52">
        <f t="shared" si="5"/>
        <v>-1010</v>
      </c>
      <c r="H23" s="61">
        <v>1.5160312441515503E-2</v>
      </c>
      <c r="I23" s="52">
        <v>0</v>
      </c>
      <c r="J23" s="60">
        <f t="shared" si="1"/>
        <v>0</v>
      </c>
      <c r="K23" s="52">
        <v>0</v>
      </c>
      <c r="L23" s="59">
        <f t="shared" si="2"/>
        <v>0</v>
      </c>
      <c r="M23" s="52">
        <f t="shared" si="3"/>
        <v>0</v>
      </c>
      <c r="N23" s="61">
        <f t="shared" si="4"/>
        <v>0</v>
      </c>
    </row>
    <row r="24" spans="1:14" x14ac:dyDescent="0.25">
      <c r="A24" s="14" t="s">
        <v>40</v>
      </c>
      <c r="B24" s="7" t="s">
        <v>25</v>
      </c>
      <c r="C24" s="52">
        <v>13543587</v>
      </c>
      <c r="D24" s="60">
        <v>16.628899235576306</v>
      </c>
      <c r="E24" s="52">
        <v>622239</v>
      </c>
      <c r="F24" s="59">
        <v>10.731795095171256</v>
      </c>
      <c r="G24" s="52">
        <f t="shared" si="5"/>
        <v>14165826</v>
      </c>
      <c r="H24" s="61">
        <v>16.184144380099259</v>
      </c>
      <c r="I24" s="52">
        <v>14341114</v>
      </c>
      <c r="J24" s="60">
        <f t="shared" si="1"/>
        <v>18.66281140805739</v>
      </c>
      <c r="K24" s="52">
        <v>599544</v>
      </c>
      <c r="L24" s="59">
        <f t="shared" si="2"/>
        <v>9.2937515230092984</v>
      </c>
      <c r="M24" s="52">
        <f t="shared" si="3"/>
        <v>14940658</v>
      </c>
      <c r="N24" s="61">
        <f t="shared" si="4"/>
        <v>17.937189011624096</v>
      </c>
    </row>
    <row r="25" spans="1:14" x14ac:dyDescent="0.25">
      <c r="A25" s="3"/>
      <c r="B25" s="4" t="s">
        <v>56</v>
      </c>
      <c r="C25" s="10">
        <f>SUM(C11:C24)</f>
        <v>73273720</v>
      </c>
      <c r="D25" s="50">
        <v>99.999999999999972</v>
      </c>
      <c r="E25" s="10">
        <f>SUM(E11:E24)</f>
        <v>6439995</v>
      </c>
      <c r="F25" s="51">
        <v>99.999999999999986</v>
      </c>
      <c r="G25" s="64">
        <f>SUM(G11:G24)</f>
        <v>79713715</v>
      </c>
      <c r="H25" s="27">
        <v>99.999999999999972</v>
      </c>
      <c r="I25" s="10">
        <f t="shared" ref="I25:N25" si="6">SUM(I11:I24)</f>
        <v>76843267</v>
      </c>
      <c r="J25" s="50">
        <f t="shared" si="6"/>
        <v>100.00000000000003</v>
      </c>
      <c r="K25" s="10">
        <f t="shared" si="6"/>
        <v>6451044</v>
      </c>
      <c r="L25" s="51">
        <f t="shared" si="6"/>
        <v>100</v>
      </c>
      <c r="M25" s="10">
        <f>SUM(M11:M24)</f>
        <v>83294311</v>
      </c>
      <c r="N25" s="27">
        <f t="shared" si="6"/>
        <v>100</v>
      </c>
    </row>
    <row r="26" spans="1:14" x14ac:dyDescent="0.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s="99" customFormat="1" ht="12" x14ac:dyDescent="0.25">
      <c r="A27" s="99" t="s">
        <v>79</v>
      </c>
    </row>
    <row r="28" spans="1:14" s="99" customFormat="1" ht="12" x14ac:dyDescent="0.25">
      <c r="A28" s="99" t="s">
        <v>87</v>
      </c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6">
    <mergeCell ref="A27:XFD27"/>
    <mergeCell ref="A28:XFD28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2 I29 I31:J31 E16:E24 C29 C31:D31 G11:G24 K16:K24 I32 E11:E14 M11:M24 K11:K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31.03.2026. godine.</oddFooter>
  </headerFooter>
  <ignoredErrors>
    <ignoredError sqref="M11:M14 M16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4" t="s">
        <v>58</v>
      </c>
      <c r="B7" s="97" t="s">
        <v>10</v>
      </c>
      <c r="C7" s="89" t="s">
        <v>54</v>
      </c>
      <c r="D7" s="89"/>
      <c r="E7" s="89"/>
      <c r="F7" s="89"/>
      <c r="G7" s="89"/>
      <c r="H7" s="89" t="s">
        <v>55</v>
      </c>
      <c r="I7" s="89"/>
      <c r="J7" s="89"/>
      <c r="K7" s="89"/>
      <c r="L7" s="90"/>
    </row>
    <row r="8" spans="1:12" ht="21" customHeight="1" x14ac:dyDescent="0.25">
      <c r="A8" s="95"/>
      <c r="B8" s="92"/>
      <c r="C8" s="100" t="s">
        <v>26</v>
      </c>
      <c r="D8" s="100"/>
      <c r="E8" s="101" t="s">
        <v>59</v>
      </c>
      <c r="F8" s="92" t="s">
        <v>57</v>
      </c>
      <c r="G8" s="92"/>
      <c r="H8" s="100" t="s">
        <v>26</v>
      </c>
      <c r="I8" s="100"/>
      <c r="J8" s="101" t="s">
        <v>60</v>
      </c>
      <c r="K8" s="92" t="s">
        <v>57</v>
      </c>
      <c r="L8" s="93"/>
    </row>
    <row r="9" spans="1:12" ht="18.75" customHeight="1" thickBot="1" x14ac:dyDescent="0.3">
      <c r="A9" s="96"/>
      <c r="B9" s="98"/>
      <c r="C9" s="44" t="s">
        <v>64</v>
      </c>
      <c r="D9" s="44" t="s">
        <v>73</v>
      </c>
      <c r="E9" s="102"/>
      <c r="F9" s="30" t="s">
        <v>66</v>
      </c>
      <c r="G9" s="30" t="s">
        <v>74</v>
      </c>
      <c r="H9" s="53" t="s">
        <v>64</v>
      </c>
      <c r="I9" s="53" t="s">
        <v>73</v>
      </c>
      <c r="J9" s="102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2026-05-29T12:24:24Z</cp:lastPrinted>
  <dcterms:created xsi:type="dcterms:W3CDTF">2018-01-08T12:56:16Z</dcterms:created>
  <dcterms:modified xsi:type="dcterms:W3CDTF">2026-06-08T08:42:52Z</dcterms:modified>
</cp:coreProperties>
</file>