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V - 2026\Jezici\"/>
    </mc:Choice>
  </mc:AlternateContent>
  <xr:revisionPtr revIDLastSave="0" documentId="13_ncr:1_{F705F37F-B30B-434A-8F51-9819DB6730F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24" l="1"/>
  <c r="D21" i="24"/>
  <c r="C25" i="24"/>
  <c r="D20" i="24" s="1"/>
  <c r="D22" i="24" l="1"/>
  <c r="D11" i="24"/>
  <c r="D23" i="24"/>
  <c r="D12" i="24"/>
  <c r="D24" i="24"/>
  <c r="D13" i="24"/>
  <c r="D14" i="24"/>
  <c r="D15" i="24"/>
  <c r="D16" i="24"/>
  <c r="D17" i="24"/>
  <c r="D18" i="24"/>
  <c r="D19" i="24"/>
  <c r="G12" i="23"/>
  <c r="G13" i="23"/>
  <c r="G14" i="23"/>
  <c r="G15" i="23"/>
  <c r="G16" i="23"/>
  <c r="G17" i="23"/>
  <c r="G18" i="23"/>
  <c r="G19" i="23"/>
  <c r="G20" i="23"/>
  <c r="G11" i="23"/>
  <c r="M15" i="24"/>
  <c r="E25" i="24"/>
  <c r="G11" i="24"/>
  <c r="G12" i="24"/>
  <c r="G14" i="24"/>
  <c r="G15" i="24"/>
  <c r="G16" i="24"/>
  <c r="G17" i="24"/>
  <c r="G18" i="24"/>
  <c r="G19" i="24"/>
  <c r="G20" i="24"/>
  <c r="G21" i="24"/>
  <c r="G22" i="24"/>
  <c r="G23" i="24"/>
  <c r="G24" i="24"/>
  <c r="G13" i="24"/>
  <c r="K21" i="23"/>
  <c r="E21" i="23"/>
  <c r="C21" i="23"/>
  <c r="H17" i="23" l="1"/>
  <c r="F17" i="23"/>
  <c r="F16" i="23"/>
  <c r="F15" i="23"/>
  <c r="F14" i="23"/>
  <c r="F11" i="23"/>
  <c r="F21" i="23" s="1"/>
  <c r="F13" i="23"/>
  <c r="F12" i="23"/>
  <c r="F20" i="23"/>
  <c r="F19" i="23"/>
  <c r="F18" i="23"/>
  <c r="H14" i="23"/>
  <c r="H12" i="23"/>
  <c r="H16" i="23"/>
  <c r="H11" i="23"/>
  <c r="H20" i="23"/>
  <c r="H15" i="23"/>
  <c r="H13" i="23"/>
  <c r="H18" i="23"/>
  <c r="D16" i="23"/>
  <c r="D15" i="23"/>
  <c r="D14" i="23"/>
  <c r="D13" i="23"/>
  <c r="D12" i="23"/>
  <c r="D11" i="23"/>
  <c r="D20" i="23"/>
  <c r="D19" i="23"/>
  <c r="D17" i="23"/>
  <c r="D18" i="23"/>
  <c r="G21" i="23"/>
  <c r="H19" i="23" s="1"/>
  <c r="G25" i="24"/>
  <c r="I21" i="23"/>
  <c r="H21" i="23" l="1"/>
  <c r="D21" i="23"/>
  <c r="C30" i="26"/>
  <c r="C31" i="26"/>
  <c r="K34" i="26" l="1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I32" i="26"/>
  <c r="I31" i="26"/>
  <c r="I30" i="26"/>
  <c r="I29" i="26"/>
  <c r="I28" i="26"/>
  <c r="I27" i="26"/>
  <c r="I26" i="26"/>
  <c r="I25" i="26"/>
  <c r="I24" i="26"/>
  <c r="M24" i="26" s="1"/>
  <c r="I23" i="26"/>
  <c r="M23" i="26" s="1"/>
  <c r="I22" i="26"/>
  <c r="M22" i="26" s="1"/>
  <c r="I21" i="26"/>
  <c r="I20" i="26"/>
  <c r="M20" i="26" s="1"/>
  <c r="I19" i="26"/>
  <c r="M19" i="26" s="1"/>
  <c r="I18" i="26"/>
  <c r="M18" i="26" s="1"/>
  <c r="I17" i="26"/>
  <c r="M17" i="26" s="1"/>
  <c r="I16" i="26"/>
  <c r="I15" i="26"/>
  <c r="I14" i="26"/>
  <c r="I13" i="26"/>
  <c r="M13" i="26" s="1"/>
  <c r="I12" i="26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12" i="26" l="1"/>
  <c r="M33" i="26"/>
  <c r="M21" i="26"/>
  <c r="M15" i="26"/>
  <c r="M11" i="26"/>
  <c r="M16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K25" i="24" l="1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J21" i="23" l="1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<sst xmlns="http://schemas.openxmlformats.org/spreadsheetml/2006/main" count="332" uniqueCount="88">
  <si>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</si>
  <si>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</si>
  <si>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</si>
  <si>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</si>
  <si>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</si>
  <si>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</si>
  <si>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</si>
  <si>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</si>
  <si>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</si>
  <si>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</si>
  <si>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</si>
  <si>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</si>
  <si>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</si>
  <si>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</si>
  <si>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</si>
  <si>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</si>
  <si>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</si>
  <si>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</si>
  <si>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</si>
  <si>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</si>
  <si>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</si>
  <si>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</si>
  <si>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</si>
  <si>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</si>
  <si>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</si>
  <si>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</si>
  <si>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</si>
  <si>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</si>
  <si>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</si>
  <si>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</si>
  <si>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</si>
  <si>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</si>
  <si>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</si>
  <si>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</si>
  <si>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</si>
  <si>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</si>
  <si>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</si>
  <si>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</si>
  <si>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</si>
  <si>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</si>
  <si>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</si>
  <si>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</si>
  <si>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</si>
  <si>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</si>
  <si>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</si>
  <si>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</si>
  <si>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</si>
  <si>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</si>
  <si>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</si>
  <si>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</si>
  <si>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</si>
  <si>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</si>
  <si>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</si>
  <si>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</si>
  <si>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</si>
  <si>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</si>
  <si>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</si>
  <si>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</si>
  <si>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</si>
  <si>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</si>
  <si>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</si>
  <si>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</si>
  <si>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</si>
  <si>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</si>
  <si>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</si>
  <si>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</si>
  <si>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</si>
  <si>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</si>
  <si>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</si>
  <si>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</si>
  <si>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</si>
  <si>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</si>
  <si>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</si>
  <si>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</si>
  <si>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</si>
  <si>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</si>
  <si>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</si>
  <si>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</si>
  <si>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</si>
  <si>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</si>
  <si>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</si>
  <si>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</si>
  <si>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</si>
  <si>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</si>
  <si>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Triglav osiguranje a.d.**</t>
  </si>
  <si>
    <t>**Triglav osiguranje a.d. je u 2026. godini promijenilo vrstu poslovanja</t>
  </si>
  <si>
    <t>I-IV-2025</t>
  </si>
  <si>
    <t>I-IV-2026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</si>
</sst>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[$-1141A]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0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2" fontId="21" fillId="0" borderId="6" xfId="6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165" fontId="34" fillId="0" borderId="0" xfId="6" applyNumberFormat="1" applyFont="1" applyFill="1" applyBorder="1" applyAlignment="1">
      <alignment horizontal="left" vertical="center"/>
    </xf>
    <xf numFmtId="169" fontId="33" fillId="0" borderId="0" xfId="1" applyNumberFormat="1" applyFont="1" applyAlignment="1">
      <alignment vertical="center" wrapText="1"/>
    </xf>
    <xf numFmtId="169" fontId="32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9" fontId="3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65" fontId="21" fillId="0" borderId="15" xfId="6" applyNumberFormat="1" applyFont="1" applyBorder="1" applyAlignment="1">
      <alignment horizontal="right" vertical="center"/>
    </xf>
    <xf numFmtId="165" fontId="21" fillId="0" borderId="16" xfId="6" applyNumberFormat="1" applyFont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tabSelected="1" showRuler="0" view="pageLayout" topLeftCell="A10" zoomScaleNormal="70" workbookViewId="0">
      <selection activeCell="B42" sqref="B42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81</v>
      </c>
      <c r="I5" s="54"/>
    </row>
    <row r="6" spans="1:14" ht="15" customHeight="1" x14ac:dyDescent="0.25">
      <c r="A6" s="1"/>
      <c r="C6" s="68"/>
      <c r="D6" s="68"/>
      <c r="I6" s="68"/>
      <c r="J6" s="68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2" t="s">
        <v>58</v>
      </c>
      <c r="B8" s="95" t="s">
        <v>10</v>
      </c>
      <c r="C8" s="98" t="s">
        <v>77</v>
      </c>
      <c r="D8" s="98"/>
      <c r="E8" s="98" t="s">
        <v>76</v>
      </c>
      <c r="F8" s="98"/>
      <c r="G8" s="98" t="s">
        <v>78</v>
      </c>
      <c r="H8" s="98"/>
      <c r="I8" s="98" t="s">
        <v>77</v>
      </c>
      <c r="J8" s="98"/>
      <c r="K8" s="98" t="s">
        <v>76</v>
      </c>
      <c r="L8" s="98"/>
      <c r="M8" s="98" t="s">
        <v>78</v>
      </c>
      <c r="N8" s="99"/>
    </row>
    <row r="9" spans="1:14" ht="21.75" customHeight="1" x14ac:dyDescent="0.25">
      <c r="A9" s="93"/>
      <c r="B9" s="96"/>
      <c r="C9" s="96" t="s">
        <v>86</v>
      </c>
      <c r="D9" s="96"/>
      <c r="E9" s="96" t="s">
        <v>86</v>
      </c>
      <c r="F9" s="96"/>
      <c r="G9" s="96" t="s">
        <v>86</v>
      </c>
      <c r="H9" s="96"/>
      <c r="I9" s="96" t="s">
        <v>87</v>
      </c>
      <c r="J9" s="96"/>
      <c r="K9" s="96" t="s">
        <v>87</v>
      </c>
      <c r="L9" s="96"/>
      <c r="M9" s="100" t="s">
        <v>87</v>
      </c>
      <c r="N9" s="101"/>
    </row>
    <row r="10" spans="1:14" ht="18.75" customHeight="1" thickBot="1" x14ac:dyDescent="0.3">
      <c r="A10" s="94"/>
      <c r="B10" s="97"/>
      <c r="C10" s="56" t="s">
        <v>26</v>
      </c>
      <c r="D10" s="67" t="s">
        <v>75</v>
      </c>
      <c r="E10" s="56" t="s">
        <v>26</v>
      </c>
      <c r="F10" s="67" t="s">
        <v>75</v>
      </c>
      <c r="G10" s="56" t="s">
        <v>26</v>
      </c>
      <c r="H10" s="67" t="s">
        <v>75</v>
      </c>
      <c r="I10" s="56" t="s">
        <v>26</v>
      </c>
      <c r="J10" s="67" t="s">
        <v>75</v>
      </c>
      <c r="K10" s="56" t="s">
        <v>26</v>
      </c>
      <c r="L10" s="67" t="s">
        <v>75</v>
      </c>
      <c r="M10" s="56" t="s">
        <v>26</v>
      </c>
      <c r="N10" s="55" t="s">
        <v>75</v>
      </c>
    </row>
    <row r="11" spans="1:14" x14ac:dyDescent="0.25">
      <c r="A11" s="69" t="s">
        <v>27</v>
      </c>
      <c r="B11" s="7" t="s">
        <v>62</v>
      </c>
      <c r="C11" s="52">
        <f>FBiH!C11</f>
        <v>36462845</v>
      </c>
      <c r="D11" s="58">
        <f t="shared" ref="D11:D34" si="0">C11/C$35*100</f>
        <v>11.768499770233614</v>
      </c>
      <c r="E11" s="52">
        <f>FBiH!E11</f>
        <v>3214269</v>
      </c>
      <c r="F11" s="59">
        <f t="shared" ref="F11:F34" si="1">E11/E$35*100</f>
        <v>4.6425771836803413</v>
      </c>
      <c r="G11" s="52">
        <f>C11+E11</f>
        <v>39677114</v>
      </c>
      <c r="H11" s="59">
        <f t="shared" ref="H11:H34" si="2">G11/G$35*100</f>
        <v>10.466994029008204</v>
      </c>
      <c r="I11" s="52">
        <f>FBiH!I11</f>
        <v>39600697</v>
      </c>
      <c r="J11" s="58">
        <f t="shared" ref="J11:J34" si="3">I11/I$35*100</f>
        <v>12.052362845299863</v>
      </c>
      <c r="K11" s="52">
        <f>FBiH!K11</f>
        <v>3108184</v>
      </c>
      <c r="L11" s="59">
        <f t="shared" ref="L11:L34" si="4">K11/K$35*100</f>
        <v>4.2341810321281486</v>
      </c>
      <c r="M11" s="52">
        <f t="shared" ref="M11:M34" si="5">I11+K11</f>
        <v>42708881</v>
      </c>
      <c r="N11" s="59">
        <f t="shared" ref="N11:N34" si="6">M11/M$35*100</f>
        <v>10.624653951165925</v>
      </c>
    </row>
    <row r="12" spans="1:14" x14ac:dyDescent="0.25">
      <c r="A12" s="69" t="s">
        <v>28</v>
      </c>
      <c r="B12" s="7" t="s">
        <v>82</v>
      </c>
      <c r="C12" s="52">
        <f>FBiH!C12</f>
        <v>46007854</v>
      </c>
      <c r="D12" s="58">
        <f t="shared" si="0"/>
        <v>14.849181933772353</v>
      </c>
      <c r="E12" s="52">
        <f>FBiH!E12</f>
        <v>0</v>
      </c>
      <c r="F12" s="59">
        <f t="shared" si="1"/>
        <v>0</v>
      </c>
      <c r="G12" s="52">
        <f t="shared" ref="G12:G34" si="7">C12+E12</f>
        <v>46007854</v>
      </c>
      <c r="H12" s="59">
        <f t="shared" si="2"/>
        <v>12.137070581934996</v>
      </c>
      <c r="I12" s="52">
        <f>FBiH!I12</f>
        <v>50741609</v>
      </c>
      <c r="J12" s="58">
        <f t="shared" si="3"/>
        <v>15.443068666754353</v>
      </c>
      <c r="K12" s="52">
        <f>FBiH!K12</f>
        <v>0</v>
      </c>
      <c r="L12" s="59">
        <f t="shared" si="4"/>
        <v>0</v>
      </c>
      <c r="M12" s="52">
        <f t="shared" si="5"/>
        <v>50741609</v>
      </c>
      <c r="N12" s="59">
        <f t="shared" si="6"/>
        <v>12.622949230404009</v>
      </c>
    </row>
    <row r="13" spans="1:14" ht="14.25" customHeight="1" x14ac:dyDescent="0.25">
      <c r="A13" s="69" t="s">
        <v>29</v>
      </c>
      <c r="B13" s="7" t="s">
        <v>12</v>
      </c>
      <c r="C13" s="52">
        <f>RS!C11</f>
        <v>6110963</v>
      </c>
      <c r="D13" s="58">
        <f t="shared" si="0"/>
        <v>1.972332840769998</v>
      </c>
      <c r="E13" s="52">
        <f>RS!E11</f>
        <v>0</v>
      </c>
      <c r="F13" s="59">
        <f t="shared" si="1"/>
        <v>0</v>
      </c>
      <c r="G13" s="52">
        <f t="shared" si="7"/>
        <v>6110963</v>
      </c>
      <c r="H13" s="59">
        <f t="shared" si="2"/>
        <v>1.6120984311633668</v>
      </c>
      <c r="I13" s="52">
        <f>RS!I11</f>
        <v>5966198</v>
      </c>
      <c r="J13" s="58">
        <f t="shared" si="3"/>
        <v>1.8157958962919856</v>
      </c>
      <c r="K13" s="52">
        <f>RS!K11</f>
        <v>0</v>
      </c>
      <c r="L13" s="59">
        <f t="shared" si="4"/>
        <v>0</v>
      </c>
      <c r="M13" s="52">
        <f t="shared" si="5"/>
        <v>5966198</v>
      </c>
      <c r="N13" s="59">
        <f t="shared" si="6"/>
        <v>1.4842062744312652</v>
      </c>
    </row>
    <row r="14" spans="1:14" ht="15.75" customHeight="1" x14ac:dyDescent="0.25">
      <c r="A14" s="69" t="s">
        <v>30</v>
      </c>
      <c r="B14" s="7" t="s">
        <v>1</v>
      </c>
      <c r="C14" s="52">
        <f>FBiH!C13</f>
        <v>11169418</v>
      </c>
      <c r="D14" s="58">
        <f t="shared" si="0"/>
        <v>3.6049653604002425</v>
      </c>
      <c r="E14" s="52">
        <f>FBiH!E13</f>
        <v>0</v>
      </c>
      <c r="F14" s="59">
        <f t="shared" si="1"/>
        <v>0</v>
      </c>
      <c r="G14" s="52">
        <f t="shared" si="7"/>
        <v>11169418</v>
      </c>
      <c r="H14" s="59">
        <f t="shared" si="2"/>
        <v>2.9465407064005902</v>
      </c>
      <c r="I14" s="52">
        <f>FBiH!I13</f>
        <v>11546127</v>
      </c>
      <c r="J14" s="58">
        <f t="shared" si="3"/>
        <v>3.5140318884264476</v>
      </c>
      <c r="K14" s="52">
        <f>FBiH!K13</f>
        <v>0</v>
      </c>
      <c r="L14" s="59">
        <f t="shared" si="4"/>
        <v>0</v>
      </c>
      <c r="M14" s="52">
        <f t="shared" si="5"/>
        <v>11546127</v>
      </c>
      <c r="N14" s="59">
        <f t="shared" si="6"/>
        <v>2.872320720629828</v>
      </c>
    </row>
    <row r="15" spans="1:14" ht="15" customHeight="1" x14ac:dyDescent="0.25">
      <c r="A15" s="69" t="s">
        <v>31</v>
      </c>
      <c r="B15" s="7" t="s">
        <v>2</v>
      </c>
      <c r="C15" s="52">
        <f>FBiH!C14</f>
        <v>16870266</v>
      </c>
      <c r="D15" s="58">
        <f t="shared" si="0"/>
        <v>5.4449322740663799</v>
      </c>
      <c r="E15" s="52">
        <f>FBiH!E14</f>
        <v>3714632</v>
      </c>
      <c r="F15" s="59">
        <f t="shared" si="1"/>
        <v>5.3652839164889041</v>
      </c>
      <c r="G15" s="52">
        <f t="shared" si="7"/>
        <v>20584898</v>
      </c>
      <c r="H15" s="59">
        <f t="shared" si="2"/>
        <v>5.4303849935694135</v>
      </c>
      <c r="I15" s="52">
        <f>FBiH!I14</f>
        <v>18573057</v>
      </c>
      <c r="J15" s="58">
        <f t="shared" si="3"/>
        <v>5.6526586416000839</v>
      </c>
      <c r="K15" s="52">
        <f>FBiH!K14</f>
        <v>2874718</v>
      </c>
      <c r="L15" s="59">
        <f t="shared" si="4"/>
        <v>3.9161376637668055</v>
      </c>
      <c r="M15" s="52">
        <f t="shared" si="5"/>
        <v>21447775</v>
      </c>
      <c r="N15" s="59">
        <f t="shared" si="6"/>
        <v>5.3355457240255904</v>
      </c>
    </row>
    <row r="16" spans="1:14" ht="15.75" customHeight="1" x14ac:dyDescent="0.25">
      <c r="A16" s="69" t="s">
        <v>32</v>
      </c>
      <c r="B16" s="7" t="s">
        <v>13</v>
      </c>
      <c r="C16" s="52">
        <f>RS!C12</f>
        <v>8511324</v>
      </c>
      <c r="D16" s="58">
        <f t="shared" si="0"/>
        <v>2.7470570258130937</v>
      </c>
      <c r="E16" s="52">
        <f>RS!E12</f>
        <v>0</v>
      </c>
      <c r="F16" s="59">
        <f t="shared" si="1"/>
        <v>0</v>
      </c>
      <c r="G16" s="52">
        <f t="shared" si="7"/>
        <v>8511324</v>
      </c>
      <c r="H16" s="59">
        <f t="shared" si="2"/>
        <v>2.2453240295388976</v>
      </c>
      <c r="I16" s="52">
        <f>RS!I12</f>
        <v>8248335</v>
      </c>
      <c r="J16" s="58">
        <f t="shared" si="3"/>
        <v>2.5103579941935479</v>
      </c>
      <c r="K16" s="52">
        <f>RS!K12</f>
        <v>0</v>
      </c>
      <c r="L16" s="59">
        <f t="shared" si="4"/>
        <v>0</v>
      </c>
      <c r="M16" s="52">
        <f t="shared" si="5"/>
        <v>8248335</v>
      </c>
      <c r="N16" s="59">
        <f t="shared" si="6"/>
        <v>2.051931659091939</v>
      </c>
    </row>
    <row r="17" spans="1:15" x14ac:dyDescent="0.25">
      <c r="A17" s="69" t="s">
        <v>33</v>
      </c>
      <c r="B17" s="7" t="s">
        <v>14</v>
      </c>
      <c r="C17" s="52">
        <f>RS!C13</f>
        <v>12889167</v>
      </c>
      <c r="D17" s="58">
        <f t="shared" si="0"/>
        <v>4.1600198469977503</v>
      </c>
      <c r="E17" s="52">
        <f>RS!E13</f>
        <v>0</v>
      </c>
      <c r="F17" s="59">
        <f t="shared" si="1"/>
        <v>0</v>
      </c>
      <c r="G17" s="52">
        <f t="shared" si="7"/>
        <v>12889167</v>
      </c>
      <c r="H17" s="59">
        <f t="shared" si="2"/>
        <v>3.4002179197783784</v>
      </c>
      <c r="I17" s="52">
        <f>RS!I13</f>
        <v>13173349</v>
      </c>
      <c r="J17" s="58">
        <f t="shared" si="3"/>
        <v>4.0092724134569675</v>
      </c>
      <c r="K17" s="52">
        <f>RS!K13</f>
        <v>0</v>
      </c>
      <c r="L17" s="59">
        <f t="shared" si="4"/>
        <v>0</v>
      </c>
      <c r="M17" s="52">
        <f t="shared" si="5"/>
        <v>13173349</v>
      </c>
      <c r="N17" s="59">
        <f t="shared" si="6"/>
        <v>3.2771234278635792</v>
      </c>
    </row>
    <row r="18" spans="1:15" x14ac:dyDescent="0.25">
      <c r="A18" s="69" t="s">
        <v>34</v>
      </c>
      <c r="B18" s="7" t="s">
        <v>3</v>
      </c>
      <c r="C18" s="52">
        <f>FBiH!C15</f>
        <v>31577337</v>
      </c>
      <c r="D18" s="58">
        <f t="shared" si="0"/>
        <v>10.19168644764525</v>
      </c>
      <c r="E18" s="52">
        <f>FBiH!E15</f>
        <v>0</v>
      </c>
      <c r="F18" s="59">
        <f t="shared" si="1"/>
        <v>0</v>
      </c>
      <c r="G18" s="52">
        <f t="shared" si="7"/>
        <v>31577337</v>
      </c>
      <c r="H18" s="59">
        <f t="shared" si="2"/>
        <v>8.3302378754407336</v>
      </c>
      <c r="I18" s="52">
        <f>FBiH!I15</f>
        <v>34101489</v>
      </c>
      <c r="J18" s="58">
        <f t="shared" si="3"/>
        <v>10.37869406674842</v>
      </c>
      <c r="K18" s="52">
        <f>FBiH!K15</f>
        <v>0</v>
      </c>
      <c r="L18" s="59">
        <f t="shared" si="4"/>
        <v>0</v>
      </c>
      <c r="M18" s="52">
        <f t="shared" si="5"/>
        <v>34101489</v>
      </c>
      <c r="N18" s="59">
        <f t="shared" si="6"/>
        <v>8.4833999711790931</v>
      </c>
    </row>
    <row r="19" spans="1:15" x14ac:dyDescent="0.25">
      <c r="A19" s="69" t="s">
        <v>35</v>
      </c>
      <c r="B19" s="7" t="s">
        <v>23</v>
      </c>
      <c r="C19" s="52">
        <f>RS!C14</f>
        <v>5350071</v>
      </c>
      <c r="D19" s="58">
        <f t="shared" si="0"/>
        <v>1.7267525157248018</v>
      </c>
      <c r="E19" s="52">
        <f>RS!E14</f>
        <v>0</v>
      </c>
      <c r="F19" s="59">
        <f t="shared" si="1"/>
        <v>0</v>
      </c>
      <c r="G19" s="52">
        <f t="shared" si="7"/>
        <v>5350071</v>
      </c>
      <c r="H19" s="59">
        <f t="shared" si="2"/>
        <v>1.4113718354558233</v>
      </c>
      <c r="I19" s="52">
        <f>RS!I14</f>
        <v>5898876</v>
      </c>
      <c r="J19" s="58">
        <f t="shared" si="3"/>
        <v>1.7953066313815405</v>
      </c>
      <c r="K19" s="52">
        <f>RS!K14</f>
        <v>0</v>
      </c>
      <c r="L19" s="59">
        <f t="shared" si="4"/>
        <v>0</v>
      </c>
      <c r="M19" s="52">
        <f t="shared" si="5"/>
        <v>5898876</v>
      </c>
      <c r="N19" s="59">
        <f t="shared" si="6"/>
        <v>1.4674586346768919</v>
      </c>
    </row>
    <row r="20" spans="1:15" x14ac:dyDescent="0.25">
      <c r="A20" s="69" t="s">
        <v>36</v>
      </c>
      <c r="B20" s="7" t="s">
        <v>16</v>
      </c>
      <c r="C20" s="52">
        <f>RS!C15</f>
        <v>4772414</v>
      </c>
      <c r="D20" s="58">
        <f t="shared" si="0"/>
        <v>1.5403118726051048</v>
      </c>
      <c r="E20" s="52">
        <f>RS!E15</f>
        <v>8052193</v>
      </c>
      <c r="F20" s="59">
        <f t="shared" si="1"/>
        <v>11.630304588816481</v>
      </c>
      <c r="G20" s="52">
        <f t="shared" si="7"/>
        <v>12824607</v>
      </c>
      <c r="H20" s="59">
        <f t="shared" si="2"/>
        <v>3.3831867129594357</v>
      </c>
      <c r="I20" s="52">
        <f>RS!I15</f>
        <v>4869686</v>
      </c>
      <c r="J20" s="58">
        <f t="shared" si="3"/>
        <v>1.4820754951529491</v>
      </c>
      <c r="K20" s="52">
        <f>RS!K15</f>
        <v>8089231</v>
      </c>
      <c r="L20" s="59">
        <f t="shared" si="4"/>
        <v>11.019704259690871</v>
      </c>
      <c r="M20" s="52">
        <f t="shared" si="5"/>
        <v>12958917</v>
      </c>
      <c r="N20" s="59">
        <f t="shared" si="6"/>
        <v>3.2237793518140005</v>
      </c>
    </row>
    <row r="21" spans="1:15" x14ac:dyDescent="0.25">
      <c r="A21" s="69" t="s">
        <v>37</v>
      </c>
      <c r="B21" s="7" t="s">
        <v>4</v>
      </c>
      <c r="C21" s="52">
        <f>FBiH!C16</f>
        <v>8206328</v>
      </c>
      <c r="D21" s="58">
        <f t="shared" si="0"/>
        <v>2.6486185919519354</v>
      </c>
      <c r="E21" s="52">
        <f>FBiH!E16</f>
        <v>10710589</v>
      </c>
      <c r="F21" s="59">
        <f t="shared" si="1"/>
        <v>15.469998346491112</v>
      </c>
      <c r="G21" s="52">
        <f t="shared" si="7"/>
        <v>18916917</v>
      </c>
      <c r="H21" s="59">
        <f t="shared" si="2"/>
        <v>4.9903644021650306</v>
      </c>
      <c r="I21" s="52">
        <f>FBiH!I16</f>
        <v>8994167</v>
      </c>
      <c r="J21" s="58">
        <f t="shared" si="3"/>
        <v>2.7373499051095522</v>
      </c>
      <c r="K21" s="52">
        <f>FBiH!K16</f>
        <v>10817583</v>
      </c>
      <c r="L21" s="59">
        <f t="shared" si="4"/>
        <v>14.736452137991801</v>
      </c>
      <c r="M21" s="52">
        <f t="shared" si="5"/>
        <v>19811750</v>
      </c>
      <c r="N21" s="59">
        <f t="shared" si="6"/>
        <v>4.9285531015671316</v>
      </c>
      <c r="O21" s="8"/>
    </row>
    <row r="22" spans="1:15" x14ac:dyDescent="0.25">
      <c r="A22" s="69" t="s">
        <v>38</v>
      </c>
      <c r="B22" s="7" t="s">
        <v>17</v>
      </c>
      <c r="C22" s="52">
        <f>RS!C16</f>
        <v>5230136</v>
      </c>
      <c r="D22" s="58">
        <f t="shared" si="0"/>
        <v>1.6880431111256007</v>
      </c>
      <c r="E22" s="52">
        <f>RS!E16</f>
        <v>0</v>
      </c>
      <c r="F22" s="59">
        <f t="shared" si="1"/>
        <v>0</v>
      </c>
      <c r="G22" s="52">
        <f t="shared" si="7"/>
        <v>5230136</v>
      </c>
      <c r="H22" s="59">
        <f t="shared" si="2"/>
        <v>1.3797324644857194</v>
      </c>
      <c r="I22" s="52">
        <f>RS!I16</f>
        <v>5730941</v>
      </c>
      <c r="J22" s="58">
        <f t="shared" si="3"/>
        <v>1.7441960775843324</v>
      </c>
      <c r="K22" s="52">
        <f>RS!K16</f>
        <v>0</v>
      </c>
      <c r="L22" s="59">
        <f t="shared" si="4"/>
        <v>0</v>
      </c>
      <c r="M22" s="52">
        <f t="shared" si="5"/>
        <v>5730941</v>
      </c>
      <c r="N22" s="59">
        <f t="shared" si="6"/>
        <v>1.4256815798931561</v>
      </c>
    </row>
    <row r="23" spans="1:15" x14ac:dyDescent="0.25">
      <c r="A23" s="69" t="s">
        <v>39</v>
      </c>
      <c r="B23" s="7" t="s">
        <v>18</v>
      </c>
      <c r="C23" s="52">
        <f>RS!C17</f>
        <v>8094715</v>
      </c>
      <c r="D23" s="58">
        <f t="shared" si="0"/>
        <v>2.6125951394524094</v>
      </c>
      <c r="E23" s="52">
        <f>RS!E17</f>
        <v>0</v>
      </c>
      <c r="F23" s="59">
        <f t="shared" si="1"/>
        <v>0</v>
      </c>
      <c r="G23" s="52">
        <f t="shared" si="7"/>
        <v>8094715</v>
      </c>
      <c r="H23" s="59">
        <f t="shared" si="2"/>
        <v>2.1354207761059216</v>
      </c>
      <c r="I23" s="52">
        <f>RS!I17</f>
        <v>8430077</v>
      </c>
      <c r="J23" s="58">
        <f t="shared" si="3"/>
        <v>2.5656706703373664</v>
      </c>
      <c r="K23" s="52">
        <f>RS!K17</f>
        <v>0</v>
      </c>
      <c r="L23" s="59">
        <f t="shared" si="4"/>
        <v>0</v>
      </c>
      <c r="M23" s="52">
        <f t="shared" si="5"/>
        <v>8430077</v>
      </c>
      <c r="N23" s="59">
        <f t="shared" si="6"/>
        <v>2.0971434701527998</v>
      </c>
    </row>
    <row r="24" spans="1:15" x14ac:dyDescent="0.25">
      <c r="A24" s="69" t="s">
        <v>40</v>
      </c>
      <c r="B24" s="7" t="s">
        <v>19</v>
      </c>
      <c r="C24" s="52">
        <f>RS!C18</f>
        <v>6189118</v>
      </c>
      <c r="D24" s="58">
        <f t="shared" si="0"/>
        <v>1.9975576168274505</v>
      </c>
      <c r="E24" s="52">
        <f>RS!E18</f>
        <v>0</v>
      </c>
      <c r="F24" s="59">
        <f t="shared" si="1"/>
        <v>0</v>
      </c>
      <c r="G24" s="52">
        <f t="shared" si="7"/>
        <v>6189118</v>
      </c>
      <c r="H24" s="59">
        <f t="shared" si="2"/>
        <v>1.6327160576958089</v>
      </c>
      <c r="I24" s="52">
        <f>RS!I18</f>
        <v>6009544</v>
      </c>
      <c r="J24" s="58">
        <f t="shared" si="3"/>
        <v>1.8289881317693653</v>
      </c>
      <c r="K24" s="52">
        <f>RS!K18</f>
        <v>0</v>
      </c>
      <c r="L24" s="59">
        <f t="shared" si="4"/>
        <v>0</v>
      </c>
      <c r="M24" s="52">
        <f t="shared" si="5"/>
        <v>6009544</v>
      </c>
      <c r="N24" s="59">
        <f t="shared" si="6"/>
        <v>1.4949894239632615</v>
      </c>
    </row>
    <row r="25" spans="1:15" x14ac:dyDescent="0.25">
      <c r="A25" s="69" t="s">
        <v>41</v>
      </c>
      <c r="B25" s="7" t="s">
        <v>11</v>
      </c>
      <c r="C25" s="52">
        <f>RS!C19</f>
        <v>9490035</v>
      </c>
      <c r="D25" s="58">
        <f t="shared" si="0"/>
        <v>3.0629391293249046</v>
      </c>
      <c r="E25" s="52">
        <f>RS!E19</f>
        <v>0</v>
      </c>
      <c r="F25" s="59">
        <f t="shared" si="1"/>
        <v>0</v>
      </c>
      <c r="G25" s="52">
        <f t="shared" si="7"/>
        <v>9490035</v>
      </c>
      <c r="H25" s="59">
        <f t="shared" si="2"/>
        <v>2.503512218153741</v>
      </c>
      <c r="I25" s="52">
        <f>RS!I19</f>
        <v>8678043</v>
      </c>
      <c r="J25" s="58">
        <f t="shared" si="3"/>
        <v>2.6411384381217977</v>
      </c>
      <c r="K25" s="52">
        <f>RS!K19</f>
        <v>0</v>
      </c>
      <c r="L25" s="59">
        <f t="shared" si="4"/>
        <v>0</v>
      </c>
      <c r="M25" s="52">
        <f t="shared" si="5"/>
        <v>8678043</v>
      </c>
      <c r="N25" s="59">
        <f t="shared" si="6"/>
        <v>2.1588297723917842</v>
      </c>
    </row>
    <row r="26" spans="1:15" x14ac:dyDescent="0.25">
      <c r="A26" s="69" t="s">
        <v>42</v>
      </c>
      <c r="B26" s="7" t="s">
        <v>15</v>
      </c>
      <c r="C26" s="52">
        <f>RS!C20</f>
        <v>4610072</v>
      </c>
      <c r="D26" s="58">
        <f t="shared" si="0"/>
        <v>1.4879154732100695</v>
      </c>
      <c r="E26" s="52">
        <f>RS!E20</f>
        <v>0</v>
      </c>
      <c r="F26" s="59">
        <f t="shared" si="1"/>
        <v>0</v>
      </c>
      <c r="G26" s="52">
        <f t="shared" si="7"/>
        <v>4610072</v>
      </c>
      <c r="H26" s="59">
        <f t="shared" si="2"/>
        <v>1.216156903380067</v>
      </c>
      <c r="I26" s="52">
        <f>RS!I20</f>
        <v>5591728</v>
      </c>
      <c r="J26" s="58">
        <f t="shared" si="3"/>
        <v>1.7018269852225809</v>
      </c>
      <c r="K26" s="52">
        <f>RS!K20</f>
        <v>0</v>
      </c>
      <c r="L26" s="59">
        <f t="shared" si="4"/>
        <v>0</v>
      </c>
      <c r="M26" s="52">
        <f t="shared" si="5"/>
        <v>5591728</v>
      </c>
      <c r="N26" s="59">
        <f t="shared" si="6"/>
        <v>1.3910496739318723</v>
      </c>
    </row>
    <row r="27" spans="1:15" x14ac:dyDescent="0.25">
      <c r="A27" s="69" t="s">
        <v>43</v>
      </c>
      <c r="B27" s="7" t="s">
        <v>65</v>
      </c>
      <c r="C27" s="52">
        <f>RS!C21</f>
        <v>10939034</v>
      </c>
      <c r="D27" s="58">
        <f t="shared" si="0"/>
        <v>3.5306081880220179</v>
      </c>
      <c r="E27" s="52">
        <f>RS!E21</f>
        <v>0</v>
      </c>
      <c r="F27" s="59">
        <f t="shared" si="1"/>
        <v>0</v>
      </c>
      <c r="G27" s="52">
        <f t="shared" si="7"/>
        <v>10939034</v>
      </c>
      <c r="H27" s="59">
        <f t="shared" si="2"/>
        <v>2.8857644122281099</v>
      </c>
      <c r="I27" s="52">
        <f>RS!I21</f>
        <v>12576548</v>
      </c>
      <c r="J27" s="58">
        <f t="shared" si="3"/>
        <v>3.8276376761078299</v>
      </c>
      <c r="K27" s="52">
        <f>RS!K21</f>
        <v>0</v>
      </c>
      <c r="L27" s="59">
        <f t="shared" si="4"/>
        <v>0</v>
      </c>
      <c r="M27" s="52">
        <f t="shared" si="5"/>
        <v>12576548</v>
      </c>
      <c r="N27" s="59">
        <f t="shared" si="6"/>
        <v>3.1286577234422954</v>
      </c>
    </row>
    <row r="28" spans="1:15" x14ac:dyDescent="0.25">
      <c r="A28" s="69" t="s">
        <v>44</v>
      </c>
      <c r="B28" s="7" t="s">
        <v>5</v>
      </c>
      <c r="C28" s="52">
        <f>FBiH!C17</f>
        <v>24348569</v>
      </c>
      <c r="D28" s="58">
        <f t="shared" si="0"/>
        <v>7.8585784702761758</v>
      </c>
      <c r="E28" s="52">
        <f>FBiH!E17</f>
        <v>1499149</v>
      </c>
      <c r="F28" s="59">
        <f t="shared" si="1"/>
        <v>2.1653181306036302</v>
      </c>
      <c r="G28" s="52">
        <f t="shared" si="7"/>
        <v>25847718</v>
      </c>
      <c r="H28" s="59">
        <f t="shared" si="2"/>
        <v>6.8187396384093821</v>
      </c>
      <c r="I28" s="52">
        <f>FBiH!I17</f>
        <v>25346094</v>
      </c>
      <c r="J28" s="58">
        <f t="shared" si="3"/>
        <v>7.7140137608961226</v>
      </c>
      <c r="K28" s="52">
        <f>FBiH!K17</f>
        <v>1425320</v>
      </c>
      <c r="L28" s="59">
        <f t="shared" si="4"/>
        <v>1.9416684818893901</v>
      </c>
      <c r="M28" s="52">
        <f t="shared" si="5"/>
        <v>26771414</v>
      </c>
      <c r="N28" s="59">
        <f t="shared" si="6"/>
        <v>6.659903113204928</v>
      </c>
    </row>
    <row r="29" spans="1:15" x14ac:dyDescent="0.25">
      <c r="A29" s="69" t="s">
        <v>45</v>
      </c>
      <c r="B29" s="7" t="s">
        <v>22</v>
      </c>
      <c r="C29" s="52">
        <f>RS!C22</f>
        <v>1398112</v>
      </c>
      <c r="D29" s="58">
        <f t="shared" si="0"/>
        <v>0.4512451167965873</v>
      </c>
      <c r="E29" s="52">
        <f>RS!E22</f>
        <v>0</v>
      </c>
      <c r="F29" s="59">
        <f t="shared" si="1"/>
        <v>0</v>
      </c>
      <c r="G29" s="52">
        <f t="shared" si="7"/>
        <v>1398112</v>
      </c>
      <c r="H29" s="59">
        <f t="shared" si="2"/>
        <v>0.36882798370578856</v>
      </c>
      <c r="I29" s="52">
        <f>RS!I22</f>
        <v>1551047</v>
      </c>
      <c r="J29" s="58">
        <f t="shared" si="3"/>
        <v>0.47205687400183421</v>
      </c>
      <c r="K29" s="52">
        <f>RS!K22</f>
        <v>0</v>
      </c>
      <c r="L29" s="59">
        <f t="shared" si="4"/>
        <v>0</v>
      </c>
      <c r="M29" s="52">
        <f t="shared" si="5"/>
        <v>1551047</v>
      </c>
      <c r="N29" s="59">
        <f t="shared" si="6"/>
        <v>0.38585271379491437</v>
      </c>
    </row>
    <row r="30" spans="1:15" x14ac:dyDescent="0.25">
      <c r="A30" s="69" t="s">
        <v>46</v>
      </c>
      <c r="B30" s="7" t="s">
        <v>84</v>
      </c>
      <c r="C30" s="52">
        <f>RS!C23</f>
        <v>-16824</v>
      </c>
      <c r="D30" s="58">
        <f t="shared" si="0"/>
        <v>-5.4299997746859938E-3</v>
      </c>
      <c r="E30" s="52">
        <f>RS!E23</f>
        <v>0</v>
      </c>
      <c r="F30" s="59">
        <f t="shared" si="1"/>
        <v>0</v>
      </c>
      <c r="G30" s="52">
        <f t="shared" si="7"/>
        <v>-16824</v>
      </c>
      <c r="H30" s="59">
        <f t="shared" si="2"/>
        <v>-4.4382438587653832E-3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9" t="s">
        <v>47</v>
      </c>
      <c r="B31" s="7" t="s">
        <v>6</v>
      </c>
      <c r="C31" s="52">
        <f>FBiH!C18</f>
        <v>18711956</v>
      </c>
      <c r="D31" s="58">
        <f t="shared" si="0"/>
        <v>6.0393436081748826</v>
      </c>
      <c r="E31" s="52">
        <f>FBiH!E18</f>
        <v>11031630</v>
      </c>
      <c r="F31" s="59">
        <f t="shared" si="1"/>
        <v>15.933698684460934</v>
      </c>
      <c r="G31" s="52">
        <f t="shared" si="7"/>
        <v>29743586</v>
      </c>
      <c r="H31" s="59">
        <f t="shared" si="2"/>
        <v>7.8464864421160252</v>
      </c>
      <c r="I31" s="52">
        <f>FBiH!I18</f>
        <v>20250059</v>
      </c>
      <c r="J31" s="58">
        <f t="shared" si="3"/>
        <v>6.1630495722519756</v>
      </c>
      <c r="K31" s="52">
        <f>FBiH!K18</f>
        <v>12110413</v>
      </c>
      <c r="L31" s="59">
        <f t="shared" si="4"/>
        <v>16.49763367157097</v>
      </c>
      <c r="M31" s="52">
        <f t="shared" si="5"/>
        <v>32360472</v>
      </c>
      <c r="N31" s="59">
        <f t="shared" si="6"/>
        <v>8.0502885733858101</v>
      </c>
    </row>
    <row r="32" spans="1:15" x14ac:dyDescent="0.25">
      <c r="A32" s="69" t="s">
        <v>48</v>
      </c>
      <c r="B32" s="7" t="s">
        <v>7</v>
      </c>
      <c r="C32" s="52">
        <f>FBiH!C19</f>
        <v>14222969</v>
      </c>
      <c r="D32" s="58">
        <f t="shared" si="0"/>
        <v>4.5905087057397687</v>
      </c>
      <c r="E32" s="52">
        <f>FBiH!E19</f>
        <v>16715254</v>
      </c>
      <c r="F32" s="59">
        <f t="shared" si="1"/>
        <v>24.142925448934598</v>
      </c>
      <c r="G32" s="52">
        <f t="shared" si="7"/>
        <v>30938223</v>
      </c>
      <c r="H32" s="59">
        <f t="shared" si="2"/>
        <v>8.1616368420627623</v>
      </c>
      <c r="I32" s="52">
        <f>FBiH!I19</f>
        <v>12887112</v>
      </c>
      <c r="J32" s="58">
        <f t="shared" si="3"/>
        <v>3.9221569724396015</v>
      </c>
      <c r="K32" s="52">
        <f>FBiH!K19</f>
        <v>20380173</v>
      </c>
      <c r="L32" s="59">
        <f t="shared" si="4"/>
        <v>27.763266894138255</v>
      </c>
      <c r="M32" s="52">
        <f t="shared" si="5"/>
        <v>33267285</v>
      </c>
      <c r="N32" s="59">
        <f t="shared" si="6"/>
        <v>8.2758757135269576</v>
      </c>
    </row>
    <row r="33" spans="1:14" x14ac:dyDescent="0.25">
      <c r="A33" s="69" t="s">
        <v>49</v>
      </c>
      <c r="B33" s="7" t="s">
        <v>67</v>
      </c>
      <c r="C33" s="52">
        <f>FBiH!C20</f>
        <v>765858</v>
      </c>
      <c r="D33" s="58">
        <f t="shared" si="0"/>
        <v>0.24718311741806143</v>
      </c>
      <c r="E33" s="52">
        <f>FBiH!E20</f>
        <v>13441796</v>
      </c>
      <c r="F33" s="59">
        <f t="shared" si="1"/>
        <v>19.414857753749196</v>
      </c>
      <c r="G33" s="52">
        <f t="shared" si="7"/>
        <v>14207654</v>
      </c>
      <c r="H33" s="59">
        <f t="shared" si="2"/>
        <v>3.7480404846031519</v>
      </c>
      <c r="I33" s="52">
        <f>FBiH!I20</f>
        <v>1079029</v>
      </c>
      <c r="J33" s="58">
        <f t="shared" si="3"/>
        <v>0.32839949833713949</v>
      </c>
      <c r="K33" s="52">
        <f>FBiH!K20</f>
        <v>13800199</v>
      </c>
      <c r="L33" s="59">
        <f t="shared" si="4"/>
        <v>18.799575844092189</v>
      </c>
      <c r="M33" s="52">
        <f t="shared" si="5"/>
        <v>14879228</v>
      </c>
      <c r="N33" s="59">
        <f t="shared" si="6"/>
        <v>3.7014935736784738</v>
      </c>
    </row>
    <row r="34" spans="1:14" x14ac:dyDescent="0.25">
      <c r="A34" s="69" t="s">
        <v>50</v>
      </c>
      <c r="B34" s="7" t="s">
        <v>25</v>
      </c>
      <c r="C34" s="52">
        <f>RS!C24</f>
        <v>17922530</v>
      </c>
      <c r="D34" s="58">
        <f t="shared" si="0"/>
        <v>5.7845538434262345</v>
      </c>
      <c r="E34" s="52">
        <f>RS!E24</f>
        <v>855072</v>
      </c>
      <c r="F34" s="59">
        <f t="shared" si="1"/>
        <v>1.2350359467748084</v>
      </c>
      <c r="G34" s="52">
        <f t="shared" si="7"/>
        <v>18777602</v>
      </c>
      <c r="H34" s="59">
        <f t="shared" si="2"/>
        <v>4.9536125034974194</v>
      </c>
      <c r="I34" s="52">
        <f>RS!I24</f>
        <v>18728249</v>
      </c>
      <c r="J34" s="58">
        <f t="shared" si="3"/>
        <v>5.6998908985143446</v>
      </c>
      <c r="K34" s="52">
        <f>RS!K24</f>
        <v>801149</v>
      </c>
      <c r="L34" s="59">
        <f t="shared" si="4"/>
        <v>1.0913800147315711</v>
      </c>
      <c r="M34" s="52">
        <f t="shared" si="5"/>
        <v>19529398</v>
      </c>
      <c r="N34" s="59">
        <f t="shared" si="6"/>
        <v>4.858312621784493</v>
      </c>
    </row>
    <row r="35" spans="1:14" x14ac:dyDescent="0.25">
      <c r="A35" s="3"/>
      <c r="B35" s="4" t="s">
        <v>56</v>
      </c>
      <c r="C35" s="10">
        <f t="shared" ref="C35:L35" si="8">SUM(C11:C34)</f>
        <v>309834267</v>
      </c>
      <c r="D35" s="10">
        <f t="shared" si="8"/>
        <v>99.999999999999972</v>
      </c>
      <c r="E35" s="10">
        <f t="shared" si="8"/>
        <v>69234584</v>
      </c>
      <c r="F35" s="24">
        <f t="shared" si="8"/>
        <v>100.00000000000003</v>
      </c>
      <c r="G35" s="10">
        <f>SUM(G11:G34)</f>
        <v>379068851</v>
      </c>
      <c r="H35" s="24">
        <f t="shared" si="8"/>
        <v>100.00000000000001</v>
      </c>
      <c r="I35" s="10">
        <f t="shared" si="8"/>
        <v>328572061</v>
      </c>
      <c r="J35" s="10">
        <f t="shared" si="8"/>
        <v>100</v>
      </c>
      <c r="K35" s="10">
        <f t="shared" si="8"/>
        <v>73406970</v>
      </c>
      <c r="L35" s="24">
        <f t="shared" si="8"/>
        <v>100</v>
      </c>
      <c r="M35" s="10">
        <f>SUM(M11:M34)</f>
        <v>401979031</v>
      </c>
      <c r="N35" s="24">
        <f>SUM(N11:N34)</f>
        <v>100.00000000000004</v>
      </c>
    </row>
    <row r="36" spans="1:14" x14ac:dyDescent="0.25">
      <c r="C36" s="70"/>
      <c r="E36" s="45"/>
      <c r="G36" s="45"/>
      <c r="I36" s="70"/>
      <c r="K36" s="45"/>
      <c r="M36" s="45"/>
    </row>
    <row r="37" spans="1:14" s="89" customFormat="1" ht="12" x14ac:dyDescent="0.25">
      <c r="A37" s="85" t="s">
        <v>83</v>
      </c>
      <c r="B37" s="81"/>
      <c r="C37" s="82"/>
      <c r="D37" s="85"/>
      <c r="E37" s="86"/>
      <c r="F37" s="85"/>
      <c r="G37" s="86"/>
      <c r="H37" s="85"/>
      <c r="I37" s="83"/>
      <c r="J37" s="87"/>
      <c r="K37" s="88"/>
      <c r="M37" s="88"/>
    </row>
    <row r="38" spans="1:14" s="89" customFormat="1" ht="12" x14ac:dyDescent="0.25">
      <c r="A38" s="85" t="s">
        <v>85</v>
      </c>
      <c r="B38" s="85"/>
      <c r="C38" s="82"/>
      <c r="D38" s="85"/>
      <c r="E38" s="85"/>
      <c r="F38" s="85"/>
      <c r="G38" s="85"/>
      <c r="H38" s="85"/>
      <c r="I38" s="84"/>
      <c r="J38" s="87"/>
      <c r="K38" s="87"/>
      <c r="M38" s="87"/>
    </row>
    <row r="39" spans="1:14" x14ac:dyDescent="0.25">
      <c r="B39" s="41"/>
      <c r="C39" s="73"/>
      <c r="D39" s="71"/>
      <c r="E39" s="71"/>
      <c r="G39" s="71"/>
      <c r="I39" s="73"/>
      <c r="J39" s="71"/>
      <c r="K39" s="71"/>
      <c r="M39" s="71"/>
    </row>
    <row r="40" spans="1:14" x14ac:dyDescent="0.25">
      <c r="B40" s="74"/>
      <c r="C40" s="75"/>
      <c r="D40" s="71"/>
      <c r="E40" s="72"/>
      <c r="G40" s="72"/>
      <c r="I40" s="75"/>
      <c r="J40" s="71"/>
      <c r="K40" s="72"/>
      <c r="M40" s="72"/>
    </row>
    <row r="41" spans="1:14" x14ac:dyDescent="0.25">
      <c r="B41" s="41"/>
      <c r="C41" s="76"/>
      <c r="I41" s="76"/>
    </row>
    <row r="42" spans="1:14" x14ac:dyDescent="0.25">
      <c r="B42" s="74"/>
      <c r="C42" s="77"/>
      <c r="I42" s="77"/>
    </row>
  </sheetData>
  <mergeCells count="14">
    <mergeCell ref="K8:L8"/>
    <mergeCell ref="M8:N8"/>
    <mergeCell ref="C9:D9"/>
    <mergeCell ref="E9:F9"/>
    <mergeCell ref="G9:H9"/>
    <mergeCell ref="I9:J9"/>
    <mergeCell ref="K9:L9"/>
    <mergeCell ref="M9:N9"/>
    <mergeCell ref="I8:J8"/>
    <mergeCell ref="A8:A10"/>
    <mergeCell ref="B8:B10"/>
    <mergeCell ref="C8:D8"/>
    <mergeCell ref="E8:F8"/>
    <mergeCell ref="G8:H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topLeftCell="A7" zoomScaleNormal="70" workbookViewId="0">
      <selection activeCell="A23" sqref="A23:XFD23"/>
    </sheetView>
  </sheetViews>
  <sheetFormatPr defaultRowHeight="15" x14ac:dyDescent="0.25"/>
  <cols>
    <col min="1" max="1" width="4.7109375" customWidth="1"/>
    <col min="2" max="2" width="25.140625" customWidth="1"/>
    <col min="3" max="5" width="13" customWidth="1"/>
    <col min="6" max="6" width="9.28515625" bestFit="1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2" t="s">
        <v>58</v>
      </c>
      <c r="B8" s="95" t="s">
        <v>10</v>
      </c>
      <c r="C8" s="98" t="s">
        <v>77</v>
      </c>
      <c r="D8" s="98"/>
      <c r="E8" s="98" t="s">
        <v>76</v>
      </c>
      <c r="F8" s="98"/>
      <c r="G8" s="98" t="s">
        <v>78</v>
      </c>
      <c r="H8" s="98"/>
      <c r="I8" s="98" t="s">
        <v>77</v>
      </c>
      <c r="J8" s="98"/>
      <c r="K8" s="98" t="s">
        <v>76</v>
      </c>
      <c r="L8" s="98"/>
      <c r="M8" s="98" t="s">
        <v>78</v>
      </c>
      <c r="N8" s="99"/>
    </row>
    <row r="9" spans="1:14" s="25" customFormat="1" ht="21.75" customHeight="1" x14ac:dyDescent="0.25">
      <c r="A9" s="93"/>
      <c r="B9" s="100"/>
      <c r="C9" s="100" t="s">
        <v>86</v>
      </c>
      <c r="D9" s="100"/>
      <c r="E9" s="100" t="s">
        <v>86</v>
      </c>
      <c r="F9" s="100"/>
      <c r="G9" s="100" t="s">
        <v>86</v>
      </c>
      <c r="H9" s="100"/>
      <c r="I9" s="100" t="s">
        <v>87</v>
      </c>
      <c r="J9" s="100"/>
      <c r="K9" s="100" t="s">
        <v>87</v>
      </c>
      <c r="L9" s="100"/>
      <c r="M9" s="100" t="s">
        <v>87</v>
      </c>
      <c r="N9" s="101"/>
    </row>
    <row r="10" spans="1:14" ht="18.75" customHeight="1" thickBot="1" x14ac:dyDescent="0.3">
      <c r="A10" s="94"/>
      <c r="B10" s="97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36462845</v>
      </c>
      <c r="D11" s="60">
        <f>C11/C21*100</f>
        <v>17.501319936220682</v>
      </c>
      <c r="E11" s="52">
        <v>3214269</v>
      </c>
      <c r="F11" s="59">
        <f>E11/E21*100</f>
        <v>5.3280488065448424</v>
      </c>
      <c r="G11" s="52">
        <f>SUM(C11,E11)</f>
        <v>39677114</v>
      </c>
      <c r="H11" s="59">
        <f>G11/G21*100</f>
        <v>14.767933829067543</v>
      </c>
      <c r="I11" s="52">
        <v>39600697</v>
      </c>
      <c r="J11" s="60">
        <f>I11/I21*100</f>
        <v>17.748653815194228</v>
      </c>
      <c r="K11" s="78">
        <v>3108184</v>
      </c>
      <c r="L11" s="59">
        <f>K11/K21*100</f>
        <v>4.8176507778851922</v>
      </c>
      <c r="M11" s="52">
        <f>I11+K11</f>
        <v>42708881</v>
      </c>
      <c r="N11" s="59">
        <f>M11/M21*100</f>
        <v>14.848237524557357</v>
      </c>
    </row>
    <row r="12" spans="1:14" ht="16.5" customHeight="1" x14ac:dyDescent="0.25">
      <c r="A12" s="14" t="s">
        <v>28</v>
      </c>
      <c r="B12" s="7" t="s">
        <v>82</v>
      </c>
      <c r="C12" s="52">
        <v>46007854</v>
      </c>
      <c r="D12" s="60">
        <f>C12/C21*100</f>
        <v>22.082702883796653</v>
      </c>
      <c r="E12" s="52">
        <v>0</v>
      </c>
      <c r="F12" s="59">
        <f>E12/E21*100</f>
        <v>0</v>
      </c>
      <c r="G12" s="52">
        <f t="shared" ref="G12:G20" si="0">SUM(C12,E12)</f>
        <v>46007854</v>
      </c>
      <c r="H12" s="59">
        <f>G12/G21*100</f>
        <v>17.124253127115054</v>
      </c>
      <c r="I12" s="52">
        <v>50741609</v>
      </c>
      <c r="J12" s="60">
        <f>I12/I21*100</f>
        <v>22.741904067166896</v>
      </c>
      <c r="K12" s="78">
        <v>0</v>
      </c>
      <c r="L12" s="59">
        <f>K12/K21*100</f>
        <v>0</v>
      </c>
      <c r="M12" s="52">
        <f>I12+K12+0.4</f>
        <v>50741609.399999999</v>
      </c>
      <c r="N12" s="59">
        <f>M12/M21*100</f>
        <v>17.640908661351069</v>
      </c>
    </row>
    <row r="13" spans="1:14" ht="16.5" customHeight="1" x14ac:dyDescent="0.25">
      <c r="A13" s="14" t="s">
        <v>29</v>
      </c>
      <c r="B13" s="7" t="s">
        <v>1</v>
      </c>
      <c r="C13" s="52">
        <v>11169418</v>
      </c>
      <c r="D13" s="60">
        <f>C13/C21*100</f>
        <v>5.361061593503802</v>
      </c>
      <c r="E13" s="52">
        <v>0</v>
      </c>
      <c r="F13" s="59">
        <f>E13/E21*100</f>
        <v>0</v>
      </c>
      <c r="G13" s="52">
        <f t="shared" si="0"/>
        <v>11169418</v>
      </c>
      <c r="H13" s="59">
        <f>G13/G21*100</f>
        <v>4.1572889079885185</v>
      </c>
      <c r="I13" s="52">
        <v>11546127</v>
      </c>
      <c r="J13" s="60">
        <f>I13/I21*100</f>
        <v>5.1748637411424125</v>
      </c>
      <c r="K13" s="78">
        <v>0</v>
      </c>
      <c r="L13" s="59">
        <f>K13/K21*100</f>
        <v>0</v>
      </c>
      <c r="M13" s="52">
        <f t="shared" ref="M13:M20" si="1">I13+K13</f>
        <v>11546127</v>
      </c>
      <c r="N13" s="59">
        <f>M13/M21*100</f>
        <v>4.0141448844024934</v>
      </c>
    </row>
    <row r="14" spans="1:14" ht="16.5" customHeight="1" x14ac:dyDescent="0.25">
      <c r="A14" s="14" t="s">
        <v>30</v>
      </c>
      <c r="B14" s="7" t="s">
        <v>2</v>
      </c>
      <c r="C14" s="52">
        <v>16870266</v>
      </c>
      <c r="D14" s="60">
        <f>C14/C21*100</f>
        <v>8.097336416704346</v>
      </c>
      <c r="E14" s="52">
        <v>3714632</v>
      </c>
      <c r="F14" s="59">
        <f>E14/E21*100</f>
        <v>6.157462425936747</v>
      </c>
      <c r="G14" s="52">
        <f t="shared" si="0"/>
        <v>20584898</v>
      </c>
      <c r="H14" s="59">
        <f>G14/G21*100</f>
        <v>7.6617571414620738</v>
      </c>
      <c r="I14" s="52">
        <v>18573057</v>
      </c>
      <c r="J14" s="60">
        <f>I14/I21*100</f>
        <v>8.3242665901276904</v>
      </c>
      <c r="K14" s="78">
        <v>2874718</v>
      </c>
      <c r="L14" s="59">
        <f>K14/K21*100</f>
        <v>4.4557810634443014</v>
      </c>
      <c r="M14" s="52">
        <f t="shared" si="1"/>
        <v>21447775</v>
      </c>
      <c r="N14" s="59">
        <f>M14/M21*100</f>
        <v>7.4565675830575646</v>
      </c>
    </row>
    <row r="15" spans="1:14" ht="16.5" customHeight="1" x14ac:dyDescent="0.25">
      <c r="A15" s="14" t="s">
        <v>31</v>
      </c>
      <c r="B15" s="7" t="s">
        <v>3</v>
      </c>
      <c r="C15" s="52">
        <v>31577337</v>
      </c>
      <c r="D15" s="60">
        <f>C15/C21*100</f>
        <v>15.156389403264034</v>
      </c>
      <c r="E15" s="52">
        <v>0</v>
      </c>
      <c r="F15" s="59">
        <f>E15/E21*100</f>
        <v>0</v>
      </c>
      <c r="G15" s="52">
        <f t="shared" si="0"/>
        <v>31577337</v>
      </c>
      <c r="H15" s="59">
        <f>G15/G21*100</f>
        <v>11.753173966084486</v>
      </c>
      <c r="I15" s="52">
        <v>34101489</v>
      </c>
      <c r="J15" s="60">
        <f>I15/I21*100</f>
        <v>15.283961361681438</v>
      </c>
      <c r="K15" s="78">
        <v>0</v>
      </c>
      <c r="L15" s="59">
        <f>K15/K21*100</f>
        <v>0</v>
      </c>
      <c r="M15" s="52">
        <f t="shared" si="1"/>
        <v>34101489</v>
      </c>
      <c r="N15" s="59">
        <f>M15/M21*100</f>
        <v>11.855777926213518</v>
      </c>
    </row>
    <row r="16" spans="1:14" ht="16.5" customHeight="1" x14ac:dyDescent="0.25">
      <c r="A16" s="14" t="s">
        <v>32</v>
      </c>
      <c r="B16" s="7" t="s">
        <v>4</v>
      </c>
      <c r="C16" s="52">
        <v>8206328</v>
      </c>
      <c r="D16" s="60">
        <f>C16/C21*100</f>
        <v>3.9388471149074076</v>
      </c>
      <c r="E16" s="52">
        <v>10710589</v>
      </c>
      <c r="F16" s="59">
        <f>E16/E21*100</f>
        <v>17.754127280212799</v>
      </c>
      <c r="G16" s="52">
        <f t="shared" si="0"/>
        <v>18916917</v>
      </c>
      <c r="H16" s="59">
        <f>G16/G21*100</f>
        <v>7.0409299049815699</v>
      </c>
      <c r="I16" s="52">
        <v>8994167</v>
      </c>
      <c r="J16" s="60">
        <f>I16/I21*100</f>
        <v>4.0310996657216425</v>
      </c>
      <c r="K16" s="78">
        <v>10817583</v>
      </c>
      <c r="L16" s="59">
        <f>K16/K21*100</f>
        <v>16.767133848828649</v>
      </c>
      <c r="M16" s="52">
        <f t="shared" si="1"/>
        <v>19811750</v>
      </c>
      <c r="N16" s="59">
        <f>M16/M21*100</f>
        <v>6.8877845284016974</v>
      </c>
    </row>
    <row r="17" spans="1:14" ht="16.5" customHeight="1" x14ac:dyDescent="0.25">
      <c r="A17" s="14" t="s">
        <v>33</v>
      </c>
      <c r="B17" s="7" t="s">
        <v>5</v>
      </c>
      <c r="C17" s="52">
        <v>24348569</v>
      </c>
      <c r="D17" s="60">
        <f>C17/C21*100</f>
        <v>11.686748416316524</v>
      </c>
      <c r="E17" s="52">
        <v>1499149</v>
      </c>
      <c r="F17" s="59">
        <f>E17/E21*100</f>
        <v>2.4850250679961428</v>
      </c>
      <c r="G17" s="52">
        <f t="shared" si="0"/>
        <v>25847718</v>
      </c>
      <c r="H17" s="59">
        <f>G17/G21*100</f>
        <v>9.6205936010466395</v>
      </c>
      <c r="I17" s="52">
        <v>25346094</v>
      </c>
      <c r="J17" s="60">
        <f>I17/I21*100</f>
        <v>11.359877023714295</v>
      </c>
      <c r="K17" s="78">
        <v>1425320</v>
      </c>
      <c r="L17" s="59">
        <f>K17/K21*100</f>
        <v>2.2092302150501135</v>
      </c>
      <c r="M17" s="52">
        <f t="shared" si="1"/>
        <v>26771414</v>
      </c>
      <c r="N17" s="59">
        <f>M17/M21*100</f>
        <v>9.3073923884884771</v>
      </c>
    </row>
    <row r="18" spans="1:14" ht="16.5" customHeight="1" x14ac:dyDescent="0.25">
      <c r="A18" s="14" t="s">
        <v>34</v>
      </c>
      <c r="B18" s="7" t="s">
        <v>6</v>
      </c>
      <c r="C18" s="52">
        <v>18711956</v>
      </c>
      <c r="D18" s="60">
        <f>C18/C21*100</f>
        <v>8.9813049033470698</v>
      </c>
      <c r="E18" s="52">
        <v>11031630</v>
      </c>
      <c r="F18" s="59">
        <f>E18/E21*100</f>
        <v>18.286292483841361</v>
      </c>
      <c r="G18" s="52">
        <f t="shared" si="0"/>
        <v>29743586</v>
      </c>
      <c r="H18" s="59">
        <f>G18/G21*100</f>
        <v>11.070646667677991</v>
      </c>
      <c r="I18" s="52">
        <v>20250059</v>
      </c>
      <c r="J18" s="60">
        <f>I18/I21*100</f>
        <v>9.0758828544926438</v>
      </c>
      <c r="K18" s="78">
        <v>12110413</v>
      </c>
      <c r="L18" s="59">
        <f>K18/K21*100</f>
        <v>18.771006031161907</v>
      </c>
      <c r="M18" s="52">
        <f t="shared" si="1"/>
        <v>32360472</v>
      </c>
      <c r="N18" s="59">
        <f>M18/M21*100</f>
        <v>11.25049318577997</v>
      </c>
    </row>
    <row r="19" spans="1:14" ht="16.5" customHeight="1" x14ac:dyDescent="0.25">
      <c r="A19" s="14" t="s">
        <v>35</v>
      </c>
      <c r="B19" s="7" t="s">
        <v>7</v>
      </c>
      <c r="C19" s="52">
        <v>14222969</v>
      </c>
      <c r="D19" s="60">
        <f>C19/C21*100</f>
        <v>6.8266952540853225</v>
      </c>
      <c r="E19" s="52">
        <v>16715254</v>
      </c>
      <c r="F19" s="59">
        <f>E19/E21*100</f>
        <v>27.707602918671061</v>
      </c>
      <c r="G19" s="52">
        <f t="shared" si="0"/>
        <v>30938223</v>
      </c>
      <c r="H19" s="59">
        <f>G19/G21*100</f>
        <v>11.515293931230369</v>
      </c>
      <c r="I19" s="52">
        <v>12887112</v>
      </c>
      <c r="J19" s="60">
        <f>I19/I21*100</f>
        <v>5.775880398409031</v>
      </c>
      <c r="K19" s="78">
        <v>20380173</v>
      </c>
      <c r="L19" s="59">
        <f>K19/K21*100</f>
        <v>31.589042446291721</v>
      </c>
      <c r="M19" s="52">
        <f t="shared" si="1"/>
        <v>33267285</v>
      </c>
      <c r="N19" s="59">
        <f>M19/M21*100</f>
        <v>11.56575723623253</v>
      </c>
    </row>
    <row r="20" spans="1:14" ht="16.5" customHeight="1" x14ac:dyDescent="0.25">
      <c r="A20" s="14" t="s">
        <v>36</v>
      </c>
      <c r="B20" s="7" t="s">
        <v>67</v>
      </c>
      <c r="C20" s="52">
        <v>765858</v>
      </c>
      <c r="D20" s="60">
        <f>C20/C21*100</f>
        <v>0.3675940778541581</v>
      </c>
      <c r="E20" s="52">
        <v>13441796</v>
      </c>
      <c r="F20" s="59">
        <f>E20/E21*100</f>
        <v>22.28144101679705</v>
      </c>
      <c r="G20" s="52">
        <f t="shared" si="0"/>
        <v>14207654</v>
      </c>
      <c r="H20" s="59">
        <f>G20/G21*100</f>
        <v>5.2881289233457558</v>
      </c>
      <c r="I20" s="52">
        <v>1079029</v>
      </c>
      <c r="J20" s="60">
        <f>I20/I21*100</f>
        <v>0.48361048234972259</v>
      </c>
      <c r="K20" s="78">
        <v>13800199</v>
      </c>
      <c r="L20" s="59">
        <f>K20/K21*100</f>
        <v>21.390155617338113</v>
      </c>
      <c r="M20" s="52">
        <f t="shared" si="1"/>
        <v>14879228</v>
      </c>
      <c r="N20" s="59">
        <f>M20/M21*100</f>
        <v>5.1729360815153296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208343400</v>
      </c>
      <c r="D21" s="10">
        <f t="shared" si="2"/>
        <v>100</v>
      </c>
      <c r="E21" s="10">
        <f t="shared" si="2"/>
        <v>60327319</v>
      </c>
      <c r="F21" s="24">
        <f t="shared" si="2"/>
        <v>100</v>
      </c>
      <c r="G21" s="10">
        <f t="shared" si="2"/>
        <v>268670719</v>
      </c>
      <c r="H21" s="24">
        <f t="shared" si="2"/>
        <v>100</v>
      </c>
      <c r="I21" s="10">
        <f t="shared" si="2"/>
        <v>223119440</v>
      </c>
      <c r="J21" s="10">
        <f t="shared" ref="J21:N21" si="3">SUM(J11:J20)</f>
        <v>99.999999999999986</v>
      </c>
      <c r="K21" s="10">
        <f>SUM(K11:K20)</f>
        <v>64516590</v>
      </c>
      <c r="L21" s="24">
        <f t="shared" si="3"/>
        <v>100</v>
      </c>
      <c r="M21" s="10">
        <f t="shared" si="3"/>
        <v>287636030.39999998</v>
      </c>
      <c r="N21" s="24">
        <f t="shared" si="3"/>
        <v>100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102" customFormat="1" ht="12" x14ac:dyDescent="0.2">
      <c r="A23" s="102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2" t="s">
        <v>58</v>
      </c>
      <c r="B7" s="95" t="s">
        <v>10</v>
      </c>
      <c r="C7" s="98" t="s">
        <v>54</v>
      </c>
      <c r="D7" s="98"/>
      <c r="E7" s="98"/>
      <c r="F7" s="98"/>
      <c r="G7" s="98"/>
      <c r="H7" s="98" t="s">
        <v>55</v>
      </c>
      <c r="I7" s="98"/>
      <c r="J7" s="98"/>
      <c r="K7" s="98"/>
      <c r="L7" s="99"/>
    </row>
    <row r="8" spans="1:12" s="25" customFormat="1" ht="21.75" customHeight="1" x14ac:dyDescent="0.25">
      <c r="A8" s="93"/>
      <c r="B8" s="100"/>
      <c r="C8" s="103" t="s">
        <v>26</v>
      </c>
      <c r="D8" s="103"/>
      <c r="E8" s="104" t="s">
        <v>59</v>
      </c>
      <c r="F8" s="100" t="s">
        <v>57</v>
      </c>
      <c r="G8" s="100"/>
      <c r="H8" s="103" t="s">
        <v>26</v>
      </c>
      <c r="I8" s="103"/>
      <c r="J8" s="104" t="s">
        <v>60</v>
      </c>
      <c r="K8" s="100" t="s">
        <v>57</v>
      </c>
      <c r="L8" s="101"/>
    </row>
    <row r="9" spans="1:12" ht="19.5" customHeight="1" thickBot="1" x14ac:dyDescent="0.3">
      <c r="A9" s="94"/>
      <c r="B9" s="97"/>
      <c r="C9" s="44" t="s">
        <v>64</v>
      </c>
      <c r="D9" s="44" t="s">
        <v>73</v>
      </c>
      <c r="E9" s="105"/>
      <c r="F9" s="30" t="s">
        <v>66</v>
      </c>
      <c r="G9" s="30" t="s">
        <v>74</v>
      </c>
      <c r="H9" s="44" t="s">
        <v>64</v>
      </c>
      <c r="I9" s="44" t="s">
        <v>73</v>
      </c>
      <c r="J9" s="105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topLeftCell="A5" zoomScaleNormal="70" workbookViewId="0">
      <selection activeCell="B32" sqref="B32"/>
    </sheetView>
  </sheetViews>
  <sheetFormatPr defaultRowHeight="15" x14ac:dyDescent="0.25"/>
  <cols>
    <col min="1" max="1" width="4.7109375" customWidth="1"/>
    <col min="2" max="2" width="25.140625" customWidth="1"/>
    <col min="3" max="3" width="14.140625" customWidth="1"/>
    <col min="4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2" t="s">
        <v>58</v>
      </c>
      <c r="B8" s="95" t="s">
        <v>10</v>
      </c>
      <c r="C8" s="98" t="s">
        <v>77</v>
      </c>
      <c r="D8" s="98"/>
      <c r="E8" s="98" t="s">
        <v>76</v>
      </c>
      <c r="F8" s="98"/>
      <c r="G8" s="98" t="s">
        <v>78</v>
      </c>
      <c r="H8" s="98"/>
      <c r="I8" s="98" t="s">
        <v>77</v>
      </c>
      <c r="J8" s="98"/>
      <c r="K8" s="98" t="s">
        <v>76</v>
      </c>
      <c r="L8" s="98"/>
      <c r="M8" s="98" t="s">
        <v>78</v>
      </c>
      <c r="N8" s="99"/>
    </row>
    <row r="9" spans="1:14" ht="21.75" customHeight="1" x14ac:dyDescent="0.25">
      <c r="A9" s="93"/>
      <c r="B9" s="100"/>
      <c r="C9" s="100" t="s">
        <v>86</v>
      </c>
      <c r="D9" s="100"/>
      <c r="E9" s="100" t="s">
        <v>86</v>
      </c>
      <c r="F9" s="100"/>
      <c r="G9" s="100" t="s">
        <v>86</v>
      </c>
      <c r="H9" s="100"/>
      <c r="I9" s="100" t="s">
        <v>87</v>
      </c>
      <c r="J9" s="100"/>
      <c r="K9" s="100" t="s">
        <v>87</v>
      </c>
      <c r="L9" s="100"/>
      <c r="M9" s="100" t="s">
        <v>87</v>
      </c>
      <c r="N9" s="101"/>
    </row>
    <row r="10" spans="1:14" ht="18.75" customHeight="1" thickBot="1" x14ac:dyDescent="0.3">
      <c r="A10" s="94"/>
      <c r="B10" s="97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52">
        <v>6110963</v>
      </c>
      <c r="D11" s="60">
        <f>C11/C25*100</f>
        <v>6.0211950502028424</v>
      </c>
      <c r="E11" s="52">
        <v>0</v>
      </c>
      <c r="F11" s="79">
        <v>0</v>
      </c>
      <c r="G11" s="52">
        <f t="shared" ref="G11:G12" si="0">SUM(C11,E11)</f>
        <v>6110963</v>
      </c>
      <c r="H11" s="61">
        <v>5.3574267654488779</v>
      </c>
      <c r="I11" s="52">
        <v>5966198</v>
      </c>
      <c r="J11" s="60">
        <f t="shared" ref="J11:J24" si="1">I11/I$25*100</f>
        <v>5.6577047999594052</v>
      </c>
      <c r="K11" s="52">
        <v>0</v>
      </c>
      <c r="L11" s="61">
        <f t="shared" ref="L11:L24" si="2">K11/K$25*100</f>
        <v>0</v>
      </c>
      <c r="M11" s="52">
        <f t="shared" ref="M11:M24" si="3">I11+K11</f>
        <v>5966198</v>
      </c>
      <c r="N11" s="91">
        <f t="shared" ref="N11:N24" si="4">M11/M$25*100</f>
        <v>5.217807778195362</v>
      </c>
    </row>
    <row r="12" spans="1:14" x14ac:dyDescent="0.25">
      <c r="A12" s="14" t="s">
        <v>28</v>
      </c>
      <c r="B12" s="7" t="s">
        <v>13</v>
      </c>
      <c r="C12" s="52">
        <v>8511324</v>
      </c>
      <c r="D12" s="60">
        <f>C12/C25*100</f>
        <v>8.3862955706772677</v>
      </c>
      <c r="E12" s="52">
        <v>0</v>
      </c>
      <c r="F12" s="61">
        <v>0</v>
      </c>
      <c r="G12" s="52">
        <f t="shared" si="0"/>
        <v>8511324</v>
      </c>
      <c r="H12" s="61">
        <v>7.2410137280633071</v>
      </c>
      <c r="I12" s="52">
        <v>8248335</v>
      </c>
      <c r="J12" s="60">
        <f t="shared" si="1"/>
        <v>7.821839724590629</v>
      </c>
      <c r="K12" s="52">
        <v>0</v>
      </c>
      <c r="L12" s="61">
        <f t="shared" si="2"/>
        <v>0</v>
      </c>
      <c r="M12" s="52">
        <f t="shared" si="3"/>
        <v>8248335</v>
      </c>
      <c r="N12" s="90">
        <f>M12/M$25*100</f>
        <v>7.2136772061807273</v>
      </c>
    </row>
    <row r="13" spans="1:14" x14ac:dyDescent="0.25">
      <c r="A13" s="14" t="s">
        <v>29</v>
      </c>
      <c r="B13" s="7" t="s">
        <v>14</v>
      </c>
      <c r="C13" s="52">
        <v>12889167</v>
      </c>
      <c r="D13" s="60">
        <f>C13/C25*100</f>
        <v>12.699829559046231</v>
      </c>
      <c r="E13" s="52">
        <v>0</v>
      </c>
      <c r="F13" s="61">
        <v>0</v>
      </c>
      <c r="G13" s="52">
        <f>SUM(C13,E13)</f>
        <v>12889167</v>
      </c>
      <c r="H13" s="61">
        <v>13.735965885458567</v>
      </c>
      <c r="I13" s="52">
        <v>13173349</v>
      </c>
      <c r="J13" s="60">
        <f t="shared" si="1"/>
        <v>12.492196851133743</v>
      </c>
      <c r="K13" s="52">
        <v>0</v>
      </c>
      <c r="L13" s="61">
        <f t="shared" si="2"/>
        <v>0</v>
      </c>
      <c r="M13" s="52">
        <f t="shared" si="3"/>
        <v>13173349</v>
      </c>
      <c r="N13" s="90">
        <f t="shared" si="4"/>
        <v>11.520905420350127</v>
      </c>
    </row>
    <row r="14" spans="1:14" x14ac:dyDescent="0.25">
      <c r="A14" s="14" t="s">
        <v>30</v>
      </c>
      <c r="B14" s="7" t="s">
        <v>23</v>
      </c>
      <c r="C14" s="52">
        <v>5350071</v>
      </c>
      <c r="D14" s="60">
        <f>C14/C25*100</f>
        <v>5.2714802926206188</v>
      </c>
      <c r="E14" s="52">
        <v>0</v>
      </c>
      <c r="F14" s="59">
        <v>0</v>
      </c>
      <c r="G14" s="52">
        <f t="shared" ref="G14:G24" si="5">SUM(C14,E14)</f>
        <v>5350071</v>
      </c>
      <c r="H14" s="61">
        <v>4.7550830558937252</v>
      </c>
      <c r="I14" s="52">
        <v>5898876</v>
      </c>
      <c r="J14" s="60">
        <f t="shared" si="1"/>
        <v>5.5938638073301181</v>
      </c>
      <c r="K14" s="52">
        <v>0</v>
      </c>
      <c r="L14" s="59">
        <f t="shared" si="2"/>
        <v>0</v>
      </c>
      <c r="M14" s="52">
        <f t="shared" si="3"/>
        <v>5898876</v>
      </c>
      <c r="N14" s="90">
        <f t="shared" si="4"/>
        <v>5.1589305409257182</v>
      </c>
    </row>
    <row r="15" spans="1:14" x14ac:dyDescent="0.25">
      <c r="A15" s="14" t="s">
        <v>31</v>
      </c>
      <c r="B15" s="7" t="s">
        <v>16</v>
      </c>
      <c r="C15" s="52">
        <v>4772414</v>
      </c>
      <c r="D15" s="60">
        <f>C15/C25*100</f>
        <v>4.7023088757563665</v>
      </c>
      <c r="E15" s="52">
        <v>8052193</v>
      </c>
      <c r="F15" s="59">
        <v>89.268204904828735</v>
      </c>
      <c r="G15" s="52">
        <f t="shared" si="5"/>
        <v>12824607</v>
      </c>
      <c r="H15" s="61">
        <v>10.852056231444035</v>
      </c>
      <c r="I15" s="52">
        <v>4869686</v>
      </c>
      <c r="J15" s="60">
        <f t="shared" si="1"/>
        <v>4.6178899621660419</v>
      </c>
      <c r="K15" s="52">
        <v>8089231</v>
      </c>
      <c r="L15" s="59">
        <f t="shared" si="2"/>
        <v>90.98858541479666</v>
      </c>
      <c r="M15" s="52">
        <f>(I15+K15)</f>
        <v>12958917</v>
      </c>
      <c r="N15" s="90">
        <f t="shared" si="4"/>
        <v>11.333371423407018</v>
      </c>
    </row>
    <row r="16" spans="1:14" x14ac:dyDescent="0.25">
      <c r="A16" s="14" t="s">
        <v>32</v>
      </c>
      <c r="B16" s="7" t="s">
        <v>17</v>
      </c>
      <c r="C16" s="52">
        <v>5230136</v>
      </c>
      <c r="D16" s="60">
        <f>C16/C25*100</f>
        <v>5.1533070966208916</v>
      </c>
      <c r="E16" s="52">
        <v>0</v>
      </c>
      <c r="F16" s="59">
        <v>0</v>
      </c>
      <c r="G16" s="52">
        <f t="shared" si="5"/>
        <v>5230136</v>
      </c>
      <c r="H16" s="61">
        <v>4.5891996229397751</v>
      </c>
      <c r="I16" s="52">
        <v>5730941</v>
      </c>
      <c r="J16" s="60">
        <f t="shared" si="1"/>
        <v>5.4346121942289134</v>
      </c>
      <c r="K16" s="52">
        <v>0</v>
      </c>
      <c r="L16" s="59">
        <f t="shared" si="2"/>
        <v>0</v>
      </c>
      <c r="M16" s="52">
        <f t="shared" si="3"/>
        <v>5730941</v>
      </c>
      <c r="N16" s="90">
        <f t="shared" si="4"/>
        <v>5.0120610355503965</v>
      </c>
    </row>
    <row r="17" spans="1:14" x14ac:dyDescent="0.25">
      <c r="A17" s="14" t="s">
        <v>33</v>
      </c>
      <c r="B17" s="7" t="s">
        <v>18</v>
      </c>
      <c r="C17" s="52">
        <v>8094715</v>
      </c>
      <c r="D17" s="60">
        <f>C17/C25*100</f>
        <v>7.9758064139486207</v>
      </c>
      <c r="E17" s="52">
        <v>0</v>
      </c>
      <c r="F17" s="59">
        <v>0</v>
      </c>
      <c r="G17" s="52">
        <f t="shared" si="5"/>
        <v>8094715</v>
      </c>
      <c r="H17" s="61">
        <v>7.0663587039181133</v>
      </c>
      <c r="I17" s="52">
        <v>8430077</v>
      </c>
      <c r="J17" s="60">
        <f t="shared" si="1"/>
        <v>7.9941844214569127</v>
      </c>
      <c r="K17" s="52">
        <v>0</v>
      </c>
      <c r="L17" s="59">
        <f t="shared" si="2"/>
        <v>0</v>
      </c>
      <c r="M17" s="52">
        <f t="shared" si="3"/>
        <v>8430077</v>
      </c>
      <c r="N17" s="90">
        <f t="shared" si="4"/>
        <v>7.3726217838204198</v>
      </c>
    </row>
    <row r="18" spans="1:14" x14ac:dyDescent="0.25">
      <c r="A18" s="14" t="s">
        <v>34</v>
      </c>
      <c r="B18" s="7" t="s">
        <v>19</v>
      </c>
      <c r="C18" s="52">
        <v>6189118</v>
      </c>
      <c r="D18" s="60">
        <f>C18/C25*100</f>
        <v>6.0982019800678415</v>
      </c>
      <c r="E18" s="52">
        <v>0</v>
      </c>
      <c r="F18" s="59">
        <v>0</v>
      </c>
      <c r="G18" s="52">
        <f t="shared" si="5"/>
        <v>6189118</v>
      </c>
      <c r="H18" s="61">
        <v>5.5774282260351287</v>
      </c>
      <c r="I18" s="52">
        <v>6009544</v>
      </c>
      <c r="J18" s="60">
        <f t="shared" si="1"/>
        <v>5.6988095156022727</v>
      </c>
      <c r="K18" s="52">
        <v>0</v>
      </c>
      <c r="L18" s="59">
        <f t="shared" si="2"/>
        <v>0</v>
      </c>
      <c r="M18" s="52">
        <f t="shared" si="3"/>
        <v>6009544</v>
      </c>
      <c r="N18" s="90">
        <f t="shared" si="4"/>
        <v>5.2557165261037708</v>
      </c>
    </row>
    <row r="19" spans="1:14" x14ac:dyDescent="0.25">
      <c r="A19" s="14" t="s">
        <v>35</v>
      </c>
      <c r="B19" s="7" t="s">
        <v>11</v>
      </c>
      <c r="C19" s="52">
        <v>9490035</v>
      </c>
      <c r="D19" s="60">
        <f>C19/C25*100</f>
        <v>9.3506296418832413</v>
      </c>
      <c r="E19" s="52">
        <v>0</v>
      </c>
      <c r="F19" s="59">
        <v>0</v>
      </c>
      <c r="G19" s="52">
        <f t="shared" si="5"/>
        <v>9490035</v>
      </c>
      <c r="H19" s="61">
        <v>9.1599002727813694</v>
      </c>
      <c r="I19" s="52">
        <v>8678043</v>
      </c>
      <c r="J19" s="60">
        <f t="shared" si="1"/>
        <v>8.2293288850544535</v>
      </c>
      <c r="K19" s="52">
        <v>0</v>
      </c>
      <c r="L19" s="59">
        <f t="shared" si="2"/>
        <v>0</v>
      </c>
      <c r="M19" s="52">
        <f t="shared" si="3"/>
        <v>8678043</v>
      </c>
      <c r="N19" s="61">
        <f t="shared" si="4"/>
        <v>7.5894833300728219</v>
      </c>
    </row>
    <row r="20" spans="1:14" x14ac:dyDescent="0.25">
      <c r="A20" s="14" t="s">
        <v>36</v>
      </c>
      <c r="B20" s="7" t="s">
        <v>15</v>
      </c>
      <c r="C20" s="52">
        <v>4610072</v>
      </c>
      <c r="D20" s="60">
        <f>C20/C25*100</f>
        <v>4.5423516240367876</v>
      </c>
      <c r="E20" s="52">
        <v>0</v>
      </c>
      <c r="F20" s="59">
        <v>0</v>
      </c>
      <c r="G20" s="52">
        <f t="shared" si="5"/>
        <v>4610072</v>
      </c>
      <c r="H20" s="61">
        <v>4.0919158526234227</v>
      </c>
      <c r="I20" s="52">
        <v>5591728</v>
      </c>
      <c r="J20" s="60">
        <f t="shared" si="1"/>
        <v>5.3025974574875674</v>
      </c>
      <c r="K20" s="52">
        <v>0</v>
      </c>
      <c r="L20" s="59">
        <f t="shared" si="2"/>
        <v>0</v>
      </c>
      <c r="M20" s="52">
        <f t="shared" si="3"/>
        <v>5591728</v>
      </c>
      <c r="N20" s="61">
        <f t="shared" si="4"/>
        <v>4.8903106889769319</v>
      </c>
    </row>
    <row r="21" spans="1:14" x14ac:dyDescent="0.25">
      <c r="A21" s="14" t="s">
        <v>37</v>
      </c>
      <c r="B21" s="7" t="s">
        <v>65</v>
      </c>
      <c r="C21" s="52">
        <v>10939034</v>
      </c>
      <c r="D21" s="60">
        <f>C21/C25*100</f>
        <v>10.778343343725139</v>
      </c>
      <c r="E21" s="52">
        <v>0</v>
      </c>
      <c r="F21" s="59">
        <v>0</v>
      </c>
      <c r="G21" s="52">
        <f t="shared" si="5"/>
        <v>10939034</v>
      </c>
      <c r="H21" s="61">
        <v>10.138427113185688</v>
      </c>
      <c r="I21" s="52">
        <v>12576548</v>
      </c>
      <c r="J21" s="60">
        <f t="shared" si="1"/>
        <v>11.926254540415833</v>
      </c>
      <c r="K21" s="52">
        <v>0</v>
      </c>
      <c r="L21" s="59">
        <f t="shared" si="2"/>
        <v>0</v>
      </c>
      <c r="M21" s="52">
        <f t="shared" si="3"/>
        <v>12576548</v>
      </c>
      <c r="N21" s="61">
        <f t="shared" si="4"/>
        <v>10.998966171965348</v>
      </c>
    </row>
    <row r="22" spans="1:14" x14ac:dyDescent="0.25">
      <c r="A22" s="14" t="s">
        <v>38</v>
      </c>
      <c r="B22" s="7" t="s">
        <v>22</v>
      </c>
      <c r="C22" s="52">
        <v>1398112</v>
      </c>
      <c r="D22" s="60">
        <f>C22/C25*100</f>
        <v>1.377574214412556</v>
      </c>
      <c r="E22" s="52">
        <v>0</v>
      </c>
      <c r="F22" s="59">
        <v>0</v>
      </c>
      <c r="G22" s="52">
        <f t="shared" si="5"/>
        <v>1398112</v>
      </c>
      <c r="H22" s="61">
        <v>1.235919849667217</v>
      </c>
      <c r="I22" s="52">
        <v>1551047</v>
      </c>
      <c r="J22" s="60">
        <f t="shared" si="1"/>
        <v>1.4708472727292383</v>
      </c>
      <c r="K22" s="52">
        <v>0</v>
      </c>
      <c r="L22" s="59">
        <f t="shared" si="2"/>
        <v>0</v>
      </c>
      <c r="M22" s="52">
        <f t="shared" si="3"/>
        <v>1551047</v>
      </c>
      <c r="N22" s="61">
        <f t="shared" si="4"/>
        <v>1.3564861744358101</v>
      </c>
    </row>
    <row r="23" spans="1:14" x14ac:dyDescent="0.25">
      <c r="A23" s="14" t="s">
        <v>39</v>
      </c>
      <c r="B23" s="7" t="s">
        <v>84</v>
      </c>
      <c r="C23" s="52">
        <v>-16824</v>
      </c>
      <c r="D23" s="60">
        <f>C23/C25*100</f>
        <v>-1.6576861212318359E-2</v>
      </c>
      <c r="E23" s="52">
        <v>0</v>
      </c>
      <c r="F23" s="59">
        <v>0</v>
      </c>
      <c r="G23" s="52">
        <f t="shared" si="5"/>
        <v>-16824</v>
      </c>
      <c r="H23" s="61">
        <v>1.5160312441515503E-2</v>
      </c>
      <c r="I23" s="52">
        <v>0</v>
      </c>
      <c r="J23" s="60">
        <f t="shared" si="1"/>
        <v>0</v>
      </c>
      <c r="K23" s="52">
        <v>0</v>
      </c>
      <c r="L23" s="59">
        <f t="shared" si="2"/>
        <v>0</v>
      </c>
      <c r="M23" s="52">
        <f t="shared" si="3"/>
        <v>0</v>
      </c>
      <c r="N23" s="61">
        <f t="shared" si="4"/>
        <v>0</v>
      </c>
    </row>
    <row r="24" spans="1:14" x14ac:dyDescent="0.25">
      <c r="A24" s="14" t="s">
        <v>40</v>
      </c>
      <c r="B24" s="7" t="s">
        <v>25</v>
      </c>
      <c r="C24" s="52">
        <v>17922530</v>
      </c>
      <c r="D24" s="60">
        <f>C24/C25*100</f>
        <v>17.659254183524258</v>
      </c>
      <c r="E24" s="52">
        <v>855072</v>
      </c>
      <c r="F24" s="59">
        <v>10.731795095171256</v>
      </c>
      <c r="G24" s="52">
        <f t="shared" si="5"/>
        <v>18777602</v>
      </c>
      <c r="H24" s="61">
        <v>16.184144380099259</v>
      </c>
      <c r="I24" s="52">
        <v>18728249</v>
      </c>
      <c r="J24" s="60">
        <f t="shared" si="1"/>
        <v>17.759870567844871</v>
      </c>
      <c r="K24" s="52">
        <v>801149</v>
      </c>
      <c r="L24" s="59">
        <f t="shared" si="2"/>
        <v>9.0114145852033332</v>
      </c>
      <c r="M24" s="52">
        <f t="shared" si="3"/>
        <v>19529398</v>
      </c>
      <c r="N24" s="61">
        <f t="shared" si="4"/>
        <v>17.07966192001555</v>
      </c>
    </row>
    <row r="25" spans="1:14" x14ac:dyDescent="0.25">
      <c r="A25" s="3"/>
      <c r="B25" s="4" t="s">
        <v>56</v>
      </c>
      <c r="C25" s="10">
        <f>SUM(C11:C24)-1</f>
        <v>101490866</v>
      </c>
      <c r="D25" s="50">
        <v>99.999999999999972</v>
      </c>
      <c r="E25" s="10">
        <f>SUM(E11:E24)</f>
        <v>8907265</v>
      </c>
      <c r="F25" s="51">
        <v>99.999999999999986</v>
      </c>
      <c r="G25" s="64">
        <f>SUM(G11:G24)</f>
        <v>110398132</v>
      </c>
      <c r="H25" s="27">
        <v>99.999999999999972</v>
      </c>
      <c r="I25" s="10">
        <f t="shared" ref="I25:N25" si="6">SUM(I11:I24)</f>
        <v>105452621</v>
      </c>
      <c r="J25" s="50">
        <f t="shared" si="6"/>
        <v>99.999999999999986</v>
      </c>
      <c r="K25" s="10">
        <f t="shared" si="6"/>
        <v>8890380</v>
      </c>
      <c r="L25" s="51">
        <f t="shared" si="6"/>
        <v>100</v>
      </c>
      <c r="M25" s="10">
        <f>SUM(M11:M24)</f>
        <v>114343001</v>
      </c>
      <c r="N25" s="27">
        <f t="shared" si="6"/>
        <v>100</v>
      </c>
    </row>
    <row r="26" spans="1:14" x14ac:dyDescent="0.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s="89" customFormat="1" ht="15" customHeight="1" x14ac:dyDescent="0.25">
      <c r="A27" s="106" t="s">
        <v>79</v>
      </c>
      <c r="B27" s="106"/>
      <c r="C27" s="106"/>
      <c r="D27" s="106"/>
      <c r="E27" s="106"/>
      <c r="F27" s="106"/>
    </row>
    <row r="28" spans="1:14" s="89" customFormat="1" ht="15" customHeight="1" x14ac:dyDescent="0.25">
      <c r="A28" s="106" t="s">
        <v>85</v>
      </c>
      <c r="B28" s="106"/>
      <c r="C28" s="106"/>
      <c r="D28" s="106"/>
      <c r="E28" s="106"/>
      <c r="G28" s="80"/>
      <c r="I28" s="80"/>
      <c r="K28" s="80"/>
      <c r="M28" s="80"/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6">
    <mergeCell ref="A27:F27"/>
    <mergeCell ref="A28:E28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2 G28 I31:J31 I28:I29 C29 C31:D31 G11:G24 K16:K24 I32 M28 M11:M24 K11:K14 K28 E11:E14 E16:E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30.04.2026. godine.</oddFooter>
  </headerFooter>
  <ignoredErrors>
    <ignoredError sqref="M11:M14 M16:M24" formula="1"/>
    <ignoredError sqref="J11:J25 L11:L25 N11 N13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2" t="s">
        <v>58</v>
      </c>
      <c r="B7" s="95" t="s">
        <v>10</v>
      </c>
      <c r="C7" s="98" t="s">
        <v>54</v>
      </c>
      <c r="D7" s="98"/>
      <c r="E7" s="98"/>
      <c r="F7" s="98"/>
      <c r="G7" s="98"/>
      <c r="H7" s="98" t="s">
        <v>55</v>
      </c>
      <c r="I7" s="98"/>
      <c r="J7" s="98"/>
      <c r="K7" s="98"/>
      <c r="L7" s="99"/>
    </row>
    <row r="8" spans="1:12" ht="21" customHeight="1" x14ac:dyDescent="0.25">
      <c r="A8" s="93"/>
      <c r="B8" s="100"/>
      <c r="C8" s="103" t="s">
        <v>26</v>
      </c>
      <c r="D8" s="103"/>
      <c r="E8" s="104" t="s">
        <v>59</v>
      </c>
      <c r="F8" s="100" t="s">
        <v>57</v>
      </c>
      <c r="G8" s="100"/>
      <c r="H8" s="103" t="s">
        <v>26</v>
      </c>
      <c r="I8" s="103"/>
      <c r="J8" s="104" t="s">
        <v>60</v>
      </c>
      <c r="K8" s="100" t="s">
        <v>57</v>
      </c>
      <c r="L8" s="101"/>
    </row>
    <row r="9" spans="1:12" ht="18.75" customHeight="1" thickBot="1" x14ac:dyDescent="0.3">
      <c r="A9" s="94"/>
      <c r="B9" s="97"/>
      <c r="C9" s="44" t="s">
        <v>64</v>
      </c>
      <c r="D9" s="44" t="s">
        <v>73</v>
      </c>
      <c r="E9" s="105"/>
      <c r="F9" s="30" t="s">
        <v>66</v>
      </c>
      <c r="G9" s="30" t="s">
        <v>74</v>
      </c>
      <c r="H9" s="53" t="s">
        <v>64</v>
      </c>
      <c r="I9" s="53" t="s">
        <v>73</v>
      </c>
      <c r="J9" s="105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2026-06-08T07:56:50Z</cp:lastPrinted>
  <dcterms:created xsi:type="dcterms:W3CDTF">2018-01-08T12:56:16Z</dcterms:created>
  <dcterms:modified xsi:type="dcterms:W3CDTF">2026-06-08T09:12:08Z</dcterms:modified>
</cp:coreProperties>
</file>