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6\IV - 2026\Jezici\"/>
    </mc:Choice>
  </mc:AlternateContent>
  <xr:revisionPtr revIDLastSave="0" documentId="13_ncr:1_{D8B11DE8-99DC-4736-B0D3-92FD0E33682E}" xr6:coauthVersionLast="47" xr6:coauthVersionMax="47" xr10:uidLastSave="{00000000-0000-0000-0000-000000000000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3" i="23" l="1"/>
  <c r="I28" i="23"/>
  <c r="I34" i="24"/>
  <c r="I29" i="24"/>
  <c r="E29" i="24"/>
  <c r="I33" i="25" l="1"/>
  <c r="I27" i="25"/>
  <c r="E27" i="25"/>
  <c r="I32" i="25"/>
  <c r="E32" i="25"/>
  <c r="E33" i="25"/>
  <c r="C32" i="25"/>
  <c r="C27" i="25"/>
  <c r="G29" i="24"/>
  <c r="E34" i="24"/>
  <c r="C33" i="25" l="1"/>
  <c r="C34" i="24"/>
  <c r="C29" i="24"/>
  <c r="I10" i="23"/>
  <c r="E32" i="23"/>
  <c r="E31" i="23"/>
  <c r="E30" i="23"/>
  <c r="E29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C32" i="23"/>
  <c r="C31" i="23"/>
  <c r="C30" i="23"/>
  <c r="C29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G10" i="23"/>
  <c r="E35" i="24" l="1"/>
  <c r="F11" i="24" s="1"/>
  <c r="C35" i="24"/>
  <c r="D23" i="24" s="1"/>
  <c r="E33" i="23"/>
  <c r="C33" i="23"/>
  <c r="C28" i="23"/>
  <c r="E28" i="23"/>
  <c r="G34" i="24"/>
  <c r="F12" i="24" l="1"/>
  <c r="D17" i="24"/>
  <c r="D30" i="24"/>
  <c r="F34" i="24"/>
  <c r="F17" i="24"/>
  <c r="F14" i="24"/>
  <c r="F31" i="24"/>
  <c r="F18" i="24"/>
  <c r="F33" i="24"/>
  <c r="F30" i="24"/>
  <c r="F24" i="24"/>
  <c r="F13" i="24"/>
  <c r="F20" i="24"/>
  <c r="F16" i="24"/>
  <c r="F19" i="24"/>
  <c r="F22" i="24"/>
  <c r="F26" i="24"/>
  <c r="F15" i="24"/>
  <c r="F23" i="24"/>
  <c r="F21" i="24"/>
  <c r="F25" i="24"/>
  <c r="F27" i="24"/>
  <c r="F28" i="24"/>
  <c r="F29" i="24"/>
  <c r="F32" i="24"/>
  <c r="D32" i="24"/>
  <c r="D14" i="24"/>
  <c r="D11" i="24"/>
  <c r="D27" i="24"/>
  <c r="D13" i="24"/>
  <c r="D21" i="24"/>
  <c r="D15" i="24"/>
  <c r="D33" i="24"/>
  <c r="D20" i="24"/>
  <c r="D28" i="24"/>
  <c r="D19" i="24"/>
  <c r="D29" i="24"/>
  <c r="D22" i="24"/>
  <c r="D24" i="24"/>
  <c r="D16" i="24"/>
  <c r="D34" i="24"/>
  <c r="D31" i="24"/>
  <c r="D12" i="24"/>
  <c r="D25" i="24"/>
  <c r="D18" i="24"/>
  <c r="D26" i="24"/>
  <c r="E34" i="23"/>
  <c r="G35" i="24"/>
  <c r="C34" i="23"/>
  <c r="I30" i="23"/>
  <c r="I31" i="23"/>
  <c r="I32" i="23"/>
  <c r="I29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G30" i="23"/>
  <c r="G31" i="23"/>
  <c r="G32" i="23"/>
  <c r="G29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32" i="25"/>
  <c r="G27" i="25"/>
  <c r="D35" i="24" l="1"/>
  <c r="F35" i="24"/>
  <c r="J27" i="25"/>
  <c r="H23" i="24"/>
  <c r="G33" i="25"/>
  <c r="G33" i="23"/>
  <c r="I35" i="24"/>
  <c r="J34" i="24" s="1"/>
  <c r="G28" i="23"/>
  <c r="G34" i="23" l="1"/>
  <c r="I34" i="23"/>
  <c r="J29" i="23" s="1"/>
  <c r="H29" i="25"/>
  <c r="H17" i="25"/>
  <c r="H16" i="25"/>
  <c r="H28" i="25"/>
  <c r="H15" i="25"/>
  <c r="H14" i="25"/>
  <c r="H26" i="25"/>
  <c r="H25" i="25"/>
  <c r="H24" i="25"/>
  <c r="H12" i="25"/>
  <c r="H23" i="25"/>
  <c r="H11" i="25"/>
  <c r="H10" i="25"/>
  <c r="H13" i="25"/>
  <c r="H22" i="25"/>
  <c r="H21" i="25"/>
  <c r="H9" i="25"/>
  <c r="H32" i="25"/>
  <c r="H20" i="25"/>
  <c r="H30" i="25"/>
  <c r="H31" i="25"/>
  <c r="H19" i="25"/>
  <c r="H18" i="25"/>
  <c r="H27" i="25"/>
  <c r="J32" i="25"/>
  <c r="J18" i="25"/>
  <c r="J30" i="25"/>
  <c r="J19" i="25"/>
  <c r="J15" i="25"/>
  <c r="J9" i="25"/>
  <c r="J31" i="25"/>
  <c r="J20" i="25"/>
  <c r="J10" i="25"/>
  <c r="J28" i="25"/>
  <c r="J21" i="25"/>
  <c r="J29" i="25"/>
  <c r="J22" i="25"/>
  <c r="J16" i="25"/>
  <c r="J11" i="25"/>
  <c r="J23" i="25"/>
  <c r="J12" i="25"/>
  <c r="J24" i="25"/>
  <c r="J13" i="25"/>
  <c r="J25" i="25"/>
  <c r="J17" i="25"/>
  <c r="J14" i="25"/>
  <c r="J26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J28" i="23" l="1"/>
  <c r="J32" i="23"/>
  <c r="J11" i="23"/>
  <c r="J26" i="23"/>
  <c r="J10" i="23"/>
  <c r="H35" i="24"/>
  <c r="H32" i="23"/>
  <c r="H33" i="23"/>
  <c r="H31" i="23"/>
  <c r="H13" i="23"/>
  <c r="H11" i="23"/>
  <c r="H19" i="23"/>
  <c r="H15" i="23"/>
  <c r="H17" i="23"/>
  <c r="H25" i="23"/>
  <c r="H21" i="23"/>
  <c r="H23" i="23"/>
  <c r="H27" i="23"/>
  <c r="H30" i="23"/>
  <c r="H16" i="23"/>
  <c r="H22" i="23"/>
  <c r="H29" i="23"/>
  <c r="H26" i="23"/>
  <c r="H24" i="23"/>
  <c r="H10" i="23"/>
  <c r="H12" i="23"/>
  <c r="H18" i="23"/>
  <c r="H14" i="23"/>
  <c r="H20" i="23"/>
  <c r="H28" i="23"/>
  <c r="J30" i="23"/>
  <c r="J24" i="23"/>
  <c r="J21" i="23"/>
  <c r="J18" i="23"/>
  <c r="J12" i="23"/>
  <c r="J15" i="23"/>
  <c r="J27" i="23"/>
  <c r="J22" i="23"/>
  <c r="J20" i="23"/>
  <c r="J14" i="23"/>
  <c r="J33" i="23"/>
  <c r="J31" i="23"/>
  <c r="J25" i="23"/>
  <c r="J17" i="23"/>
  <c r="J23" i="23"/>
  <c r="J13" i="23"/>
  <c r="J19" i="23"/>
  <c r="J16" i="23"/>
  <c r="J34" i="23" l="1"/>
  <c r="H34" i="23"/>
  <c r="F28" i="23" l="1"/>
  <c r="F32" i="23" l="1"/>
  <c r="F33" i="23"/>
  <c r="F34" i="23" s="1"/>
  <c r="F30" i="23"/>
  <c r="F29" i="23"/>
  <c r="F13" i="23"/>
  <c r="F10" i="23"/>
  <c r="F21" i="23"/>
  <c r="D25" i="23"/>
  <c r="D10" i="23"/>
  <c r="D28" i="23"/>
  <c r="D19" i="23"/>
  <c r="F27" i="23"/>
  <c r="F25" i="23"/>
  <c r="F19" i="23"/>
  <c r="F15" i="23"/>
  <c r="F22" i="23"/>
  <c r="F20" i="23"/>
  <c r="F16" i="23"/>
  <c r="F14" i="23"/>
  <c r="F26" i="23"/>
  <c r="F23" i="23"/>
  <c r="F17" i="23"/>
  <c r="F11" i="23"/>
  <c r="F24" i="23"/>
  <c r="F18" i="23"/>
  <c r="F12" i="23"/>
  <c r="F31" i="23"/>
  <c r="D32" i="23"/>
  <c r="D30" i="23"/>
  <c r="D27" i="23"/>
  <c r="D23" i="23"/>
  <c r="D21" i="23"/>
  <c r="D17" i="23"/>
  <c r="D15" i="23"/>
  <c r="D11" i="23"/>
  <c r="D33" i="23"/>
  <c r="D31" i="23"/>
  <c r="D29" i="23"/>
  <c r="D26" i="23"/>
  <c r="D24" i="23"/>
  <c r="D22" i="23"/>
  <c r="D20" i="23"/>
  <c r="D18" i="23"/>
  <c r="D16" i="23"/>
  <c r="D14" i="23"/>
  <c r="D12" i="23"/>
  <c r="D13" i="23"/>
  <c r="D34" i="23" l="1"/>
</calcChain>
</file>

<file path=xl/sharedStrings.xml><?xml version="1.0" encoding="utf-8"?>
<sst xmlns="http://schemas.openxmlformats.org/spreadsheetml/2006/main" count="212" uniqueCount="66">
  <si>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</si>
  <si>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</si>
  <si>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</si>
  <si>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</si>
  <si>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</si>
  <si>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</si>
  <si>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</si>
  <si>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</si>
  <si>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</si>
  <si>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</si>
  <si>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</si>
  <si>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</si>
  <si>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</si>
  <si>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</si>
  <si>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</si>
  <si>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</si>
  <si>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</si>
  <si>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</si>
  <si>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</si>
  <si>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</si>
  <si>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</si>
  <si>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</si>
  <si>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</si>
  <si>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</si>
  <si>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</si>
  <si>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</si>
  <si>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</si>
  <si>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</si>
  <si>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</si>
  <si>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</si>
  <si>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</si>
  <si>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</si>
  <si>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</si>
  <si>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</si>
  <si>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</si>
  <si>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</si>
  <si>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</si>
  <si>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</si>
  <si>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</si>
  <si>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</si>
  <si>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</si>
  <si>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</si>
  <si>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</si>
  <si>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</si>
  <si>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</si>
  <si>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</si>
  <si>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</si>
  <si>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</si>
  <si>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</si>
  <si>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</si>
  <si>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</si>
  <si>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</si>
  <si>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</si>
  <si>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</si>
  <si>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</si>
  <si>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</si>
  <si>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</si>
  <si>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</si>
  <si>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</si>
  <si>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</si>
  <si>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*Podaci su dati na osnovu nerevidiranih izvještaja društava za sjedištem u Federaciji Bosne i Hercegovine i Republici Srpskoj.</t>
  </si>
  <si>
    <t>BROJ I VRIJEDNOST ISPLAĆENIH ŠTETA PO VRSTAMA OSIGURANJA U BOSNI I HERCEGOVINI*</t>
  </si>
  <si>
    <t>I-IV-2025</t>
  </si>
  <si>
    <t>I-IV-2026</t>
  </si>
  <si>
    <t>**Triglav osiguranje a.d. je u 2026. godini promijenilo vrstu poslovanja</t>
  </si>
  <si>
    <t>NEŽIVOTNA I ŽIVOTNA OSIGURANJA**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</si>
</sst>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#,##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b/>
      <i/>
      <sz val="10"/>
      <name val="Cambria"/>
      <family val="1"/>
      <scheme val="major"/>
    </font>
    <font>
      <sz val="10"/>
      <name val="Cambria"/>
      <family val="1"/>
      <scheme val="maj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80">
    <xf numFmtId="0" fontId="0" fillId="0" borderId="0" xfId="0"/>
    <xf numFmtId="4" fontId="4" fillId="2" borderId="0" xfId="0" applyNumberFormat="1" applyFont="1" applyFill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/>
    <xf numFmtId="0" fontId="4" fillId="0" borderId="1" xfId="2" applyFont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4" fontId="11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2" fontId="4" fillId="0" borderId="26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/>
    </xf>
    <xf numFmtId="164" fontId="4" fillId="2" borderId="2" xfId="0" applyNumberFormat="1" applyFont="1" applyFill="1" applyBorder="1" applyAlignment="1">
      <alignment horizontal="right" vertical="center"/>
    </xf>
    <xf numFmtId="3" fontId="0" fillId="0" borderId="27" xfId="0" applyNumberFormat="1" applyBorder="1"/>
    <xf numFmtId="0" fontId="14" fillId="2" borderId="1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right" vertical="center"/>
    </xf>
    <xf numFmtId="2" fontId="15" fillId="0" borderId="26" xfId="0" applyNumberFormat="1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3" fontId="15" fillId="2" borderId="2" xfId="0" applyNumberFormat="1" applyFont="1" applyFill="1" applyBorder="1" applyAlignment="1">
      <alignment horizontal="right" vertical="center"/>
    </xf>
    <xf numFmtId="2" fontId="15" fillId="2" borderId="3" xfId="0" applyNumberFormat="1" applyFont="1" applyFill="1" applyBorder="1" applyAlignment="1">
      <alignment horizontal="right" vertical="center"/>
    </xf>
    <xf numFmtId="4" fontId="15" fillId="2" borderId="3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3" fontId="15" fillId="2" borderId="2" xfId="0" applyNumberFormat="1" applyFont="1" applyFill="1" applyBorder="1"/>
    <xf numFmtId="3" fontId="15" fillId="2" borderId="0" xfId="0" applyNumberFormat="1" applyFont="1" applyFill="1"/>
    <xf numFmtId="0" fontId="16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showRuler="0" view="pageLayout" topLeftCell="B10" zoomScaleNormal="70" workbookViewId="0">
      <selection activeCell="I34" sqref="I34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61</v>
      </c>
      <c r="C5" s="14"/>
      <c r="D5" s="2"/>
      <c r="E5" s="2"/>
      <c r="F5" s="2"/>
      <c r="G5" s="14"/>
      <c r="H5" s="2"/>
      <c r="I5" s="2"/>
      <c r="J5" s="2"/>
    </row>
    <row r="6" spans="1:10" ht="15.75" thickBot="1" x14ac:dyDescent="0.3">
      <c r="C6" s="3"/>
      <c r="D6" s="3"/>
      <c r="E6" s="3"/>
      <c r="F6" s="3"/>
      <c r="G6" s="3"/>
      <c r="H6" s="3"/>
      <c r="I6" s="3"/>
      <c r="J6" s="3"/>
    </row>
    <row r="7" spans="1:10" ht="18" customHeight="1" x14ac:dyDescent="0.25">
      <c r="A7" s="13"/>
      <c r="B7" s="74" t="s">
        <v>26</v>
      </c>
      <c r="C7" s="74"/>
      <c r="D7" s="74"/>
      <c r="E7" s="74"/>
      <c r="F7" s="74"/>
      <c r="G7" s="74"/>
      <c r="H7" s="74"/>
      <c r="I7" s="74"/>
      <c r="J7" s="77"/>
    </row>
    <row r="8" spans="1:10" ht="38.25" customHeight="1" x14ac:dyDescent="0.25">
      <c r="A8" s="10" t="s">
        <v>52</v>
      </c>
      <c r="B8" s="75"/>
      <c r="C8" s="35" t="s">
        <v>54</v>
      </c>
      <c r="D8" s="35" t="s">
        <v>53</v>
      </c>
      <c r="E8" s="35" t="s">
        <v>55</v>
      </c>
      <c r="F8" s="35" t="s">
        <v>53</v>
      </c>
      <c r="G8" s="35" t="s">
        <v>54</v>
      </c>
      <c r="H8" s="35" t="s">
        <v>53</v>
      </c>
      <c r="I8" s="35" t="s">
        <v>55</v>
      </c>
      <c r="J8" s="49" t="s">
        <v>53</v>
      </c>
    </row>
    <row r="9" spans="1:10" ht="31.5" customHeight="1" thickBot="1" x14ac:dyDescent="0.3">
      <c r="A9" s="9"/>
      <c r="B9" s="76"/>
      <c r="C9" s="11" t="s">
        <v>62</v>
      </c>
      <c r="D9" s="11" t="s">
        <v>25</v>
      </c>
      <c r="E9" s="11" t="s">
        <v>62</v>
      </c>
      <c r="F9" s="11" t="s">
        <v>25</v>
      </c>
      <c r="G9" s="11" t="s">
        <v>63</v>
      </c>
      <c r="H9" s="11" t="s">
        <v>25</v>
      </c>
      <c r="I9" s="11" t="s">
        <v>63</v>
      </c>
      <c r="J9" s="48" t="s">
        <v>25</v>
      </c>
    </row>
    <row r="10" spans="1:10" x14ac:dyDescent="0.25">
      <c r="A10" s="28" t="s">
        <v>0</v>
      </c>
      <c r="B10" s="12" t="s">
        <v>27</v>
      </c>
      <c r="C10" s="24">
        <f>FBiH!C11+RS!C9</f>
        <v>5881</v>
      </c>
      <c r="D10" s="46">
        <f t="shared" ref="D10:D33" si="0">C10/C$34*100</f>
        <v>9.018002269451344</v>
      </c>
      <c r="E10" s="24">
        <f>FBiH!E11+RS!E9</f>
        <v>8175434</v>
      </c>
      <c r="F10" s="43">
        <f t="shared" ref="F10:F33" si="1">E10/E$34*100</f>
        <v>5.081296111091187</v>
      </c>
      <c r="G10" s="24">
        <f>FBiH!G11+RS!G9</f>
        <v>5605</v>
      </c>
      <c r="H10" s="53">
        <f t="shared" ref="H10:H33" si="2">G10/G$34*100</f>
        <v>7.6309376318906486</v>
      </c>
      <c r="I10" s="24">
        <f>FBiH!I11+RS!I9</f>
        <v>8048047</v>
      </c>
      <c r="J10" s="43">
        <f>I10/I$34*100</f>
        <v>4.5301791987251807</v>
      </c>
    </row>
    <row r="11" spans="1:10" x14ac:dyDescent="0.25">
      <c r="A11" s="29" t="s">
        <v>1</v>
      </c>
      <c r="B11" s="12" t="s">
        <v>28</v>
      </c>
      <c r="C11" s="24">
        <f>FBiH!C12+RS!C10</f>
        <v>14485</v>
      </c>
      <c r="D11" s="46">
        <f t="shared" si="0"/>
        <v>22.211488330726532</v>
      </c>
      <c r="E11" s="24">
        <f>FBiH!E12+RS!E10</f>
        <v>3437344</v>
      </c>
      <c r="F11" s="43">
        <f t="shared" si="1"/>
        <v>2.1364202438283555</v>
      </c>
      <c r="G11" s="24">
        <f>FBiH!G12+RS!G10</f>
        <v>19783</v>
      </c>
      <c r="H11" s="43">
        <f t="shared" si="2"/>
        <v>26.933601993165514</v>
      </c>
      <c r="I11" s="24">
        <f>FBiH!I12+RS!I10</f>
        <v>4243754</v>
      </c>
      <c r="J11" s="43">
        <f>I11/I$34*100</f>
        <v>2.3887740833654152</v>
      </c>
    </row>
    <row r="12" spans="1:10" x14ac:dyDescent="0.25">
      <c r="A12" s="29" t="s">
        <v>2</v>
      </c>
      <c r="B12" s="12" t="s">
        <v>29</v>
      </c>
      <c r="C12" s="24">
        <f>FBiH!C13+RS!C11</f>
        <v>10406</v>
      </c>
      <c r="D12" s="46">
        <f t="shared" si="0"/>
        <v>15.956696414880239</v>
      </c>
      <c r="E12" s="24">
        <f>FBiH!E13+RS!E11</f>
        <v>26667182</v>
      </c>
      <c r="F12" s="43">
        <f t="shared" si="1"/>
        <v>16.574514354878396</v>
      </c>
      <c r="G12" s="24">
        <f>FBiH!G13+RS!G11</f>
        <v>11424</v>
      </c>
      <c r="H12" s="43">
        <f t="shared" si="2"/>
        <v>15.553225960163919</v>
      </c>
      <c r="I12" s="24">
        <f>FBiH!I13+RS!I11</f>
        <v>31241874</v>
      </c>
      <c r="J12" s="43">
        <f t="shared" ref="J12:J33" si="3">I12/I$34*100</f>
        <v>17.585792891616197</v>
      </c>
    </row>
    <row r="13" spans="1:10" x14ac:dyDescent="0.25">
      <c r="A13" s="29" t="s">
        <v>3</v>
      </c>
      <c r="B13" s="12" t="s">
        <v>30</v>
      </c>
      <c r="C13" s="24">
        <f>FBiH!C14+RS!C12</f>
        <v>0</v>
      </c>
      <c r="D13" s="46">
        <f t="shared" si="0"/>
        <v>0</v>
      </c>
      <c r="E13" s="24">
        <f>FBiH!E14+RS!E12</f>
        <v>0</v>
      </c>
      <c r="F13" s="43">
        <f t="shared" si="1"/>
        <v>0</v>
      </c>
      <c r="G13" s="24">
        <f>FBiH!G14+RS!G12</f>
        <v>0</v>
      </c>
      <c r="H13" s="43">
        <f t="shared" si="2"/>
        <v>0</v>
      </c>
      <c r="I13" s="24">
        <f>FBiH!I14+RS!I12</f>
        <v>0</v>
      </c>
      <c r="J13" s="43">
        <f t="shared" si="3"/>
        <v>0</v>
      </c>
    </row>
    <row r="14" spans="1:10" x14ac:dyDescent="0.25">
      <c r="A14" s="29" t="s">
        <v>4</v>
      </c>
      <c r="B14" s="12" t="s">
        <v>31</v>
      </c>
      <c r="C14" s="24">
        <f>FBiH!C15+RS!C13</f>
        <v>1</v>
      </c>
      <c r="D14" s="46">
        <f t="shared" si="0"/>
        <v>1.5334130708130158E-3</v>
      </c>
      <c r="E14" s="24">
        <f>FBiH!E15+RS!E13</f>
        <v>6845</v>
      </c>
      <c r="F14" s="43">
        <f t="shared" si="1"/>
        <v>4.254388437411296E-3</v>
      </c>
      <c r="G14" s="24">
        <f>FBiH!G15+RS!G13</f>
        <v>0</v>
      </c>
      <c r="H14" s="43">
        <f t="shared" si="2"/>
        <v>0</v>
      </c>
      <c r="I14" s="24">
        <f>FBiH!I15+RS!I13</f>
        <v>0</v>
      </c>
      <c r="J14" s="43">
        <f t="shared" si="3"/>
        <v>0</v>
      </c>
    </row>
    <row r="15" spans="1:10" x14ac:dyDescent="0.25">
      <c r="A15" s="29" t="s">
        <v>5</v>
      </c>
      <c r="B15" s="12" t="s">
        <v>32</v>
      </c>
      <c r="C15" s="24">
        <f>FBiH!C16+RS!C14</f>
        <v>0</v>
      </c>
      <c r="D15" s="46">
        <f t="shared" si="0"/>
        <v>0</v>
      </c>
      <c r="E15" s="24">
        <f>FBiH!E16+RS!E14</f>
        <v>0</v>
      </c>
      <c r="F15" s="43">
        <f t="shared" si="1"/>
        <v>0</v>
      </c>
      <c r="G15" s="24">
        <f>FBiH!G16+RS!G14</f>
        <v>0</v>
      </c>
      <c r="H15" s="43">
        <f t="shared" si="2"/>
        <v>0</v>
      </c>
      <c r="I15" s="24">
        <f>FBiH!I16+RS!I14</f>
        <v>0</v>
      </c>
      <c r="J15" s="43">
        <f t="shared" si="3"/>
        <v>0</v>
      </c>
    </row>
    <row r="16" spans="1:10" x14ac:dyDescent="0.25">
      <c r="A16" s="29" t="s">
        <v>6</v>
      </c>
      <c r="B16" s="12" t="s">
        <v>33</v>
      </c>
      <c r="C16" s="24">
        <f>FBiH!C17+RS!C15</f>
        <v>106</v>
      </c>
      <c r="D16" s="46">
        <f t="shared" si="0"/>
        <v>0.16254178550617968</v>
      </c>
      <c r="E16" s="24">
        <f>FBiH!E17+RS!E15</f>
        <v>243262</v>
      </c>
      <c r="F16" s="43">
        <f t="shared" si="1"/>
        <v>0.15119518481541952</v>
      </c>
      <c r="G16" s="24">
        <f>FBiH!G17+RS!G15</f>
        <v>81</v>
      </c>
      <c r="H16" s="43">
        <f t="shared" si="2"/>
        <v>0.11027760003267484</v>
      </c>
      <c r="I16" s="24">
        <f>FBiH!I17+RS!I15</f>
        <v>135426</v>
      </c>
      <c r="J16" s="43">
        <f t="shared" si="3"/>
        <v>7.6230177105893679E-2</v>
      </c>
    </row>
    <row r="17" spans="1:10" x14ac:dyDescent="0.25">
      <c r="A17" s="29" t="s">
        <v>7</v>
      </c>
      <c r="B17" s="12" t="s">
        <v>34</v>
      </c>
      <c r="C17" s="24">
        <f>FBiH!C18+RS!C16</f>
        <v>872</v>
      </c>
      <c r="D17" s="46">
        <f t="shared" si="0"/>
        <v>1.3371361977489495</v>
      </c>
      <c r="E17" s="24">
        <f>FBiH!E18+RS!E16</f>
        <v>6828358</v>
      </c>
      <c r="F17" s="43">
        <f t="shared" si="1"/>
        <v>4.2440448972541889</v>
      </c>
      <c r="G17" s="24">
        <f>FBiH!G18+RS!G16</f>
        <v>746</v>
      </c>
      <c r="H17" s="43">
        <f t="shared" si="2"/>
        <v>1.0156430817824127</v>
      </c>
      <c r="I17" s="24">
        <f>FBiH!I18+RS!I16</f>
        <v>3651160</v>
      </c>
      <c r="J17" s="43">
        <f t="shared" si="3"/>
        <v>2.0552078141712431</v>
      </c>
    </row>
    <row r="18" spans="1:10" x14ac:dyDescent="0.25">
      <c r="A18" s="29" t="s">
        <v>8</v>
      </c>
      <c r="B18" s="12" t="s">
        <v>35</v>
      </c>
      <c r="C18" s="24">
        <f>FBiH!C19+RS!C17</f>
        <v>1111</v>
      </c>
      <c r="D18" s="46">
        <f t="shared" si="0"/>
        <v>1.7036219216732602</v>
      </c>
      <c r="E18" s="24">
        <f>FBiH!E19+RS!E17</f>
        <v>3703839</v>
      </c>
      <c r="F18" s="43">
        <f t="shared" si="1"/>
        <v>2.3020554880398851</v>
      </c>
      <c r="G18" s="24">
        <f>FBiH!G19+RS!G17</f>
        <v>955</v>
      </c>
      <c r="H18" s="43">
        <f t="shared" si="2"/>
        <v>1.3001865189037589</v>
      </c>
      <c r="I18" s="24">
        <f>FBiH!I19+RS!I17</f>
        <v>2955197</v>
      </c>
      <c r="J18" s="43">
        <f t="shared" si="3"/>
        <v>1.6634559884572069</v>
      </c>
    </row>
    <row r="19" spans="1:10" s="18" customFormat="1" x14ac:dyDescent="0.25">
      <c r="A19" s="29" t="s">
        <v>9</v>
      </c>
      <c r="B19" s="12" t="s">
        <v>36</v>
      </c>
      <c r="C19" s="24">
        <f>FBiH!C20+RS!C18</f>
        <v>22476</v>
      </c>
      <c r="D19" s="46">
        <f t="shared" si="0"/>
        <v>34.464992179593338</v>
      </c>
      <c r="E19" s="24">
        <f>FBiH!E20+RS!E18</f>
        <v>66189951</v>
      </c>
      <c r="F19" s="43">
        <f t="shared" si="1"/>
        <v>41.139190972566873</v>
      </c>
      <c r="G19" s="24">
        <f>FBiH!G20+RS!G18</f>
        <v>23751</v>
      </c>
      <c r="H19" s="43">
        <f t="shared" si="2"/>
        <v>32.335842942914326</v>
      </c>
      <c r="I19" s="24">
        <f>FBiH!I20+RS!I18</f>
        <v>78947591</v>
      </c>
      <c r="J19" s="43">
        <f t="shared" si="3"/>
        <v>44.438947056057607</v>
      </c>
    </row>
    <row r="20" spans="1:10" s="18" customFormat="1" x14ac:dyDescent="0.25">
      <c r="A20" s="29" t="s">
        <v>10</v>
      </c>
      <c r="B20" s="12" t="s">
        <v>37</v>
      </c>
      <c r="C20" s="24">
        <f>FBiH!C21+RS!C19</f>
        <v>0</v>
      </c>
      <c r="D20" s="46">
        <f t="shared" si="0"/>
        <v>0</v>
      </c>
      <c r="E20" s="24">
        <f>FBiH!E21+RS!E19</f>
        <v>0</v>
      </c>
      <c r="F20" s="43">
        <f t="shared" si="1"/>
        <v>0</v>
      </c>
      <c r="G20" s="24">
        <f>FBiH!G21+RS!G19</f>
        <v>0</v>
      </c>
      <c r="H20" s="43">
        <f t="shared" si="2"/>
        <v>0</v>
      </c>
      <c r="I20" s="24">
        <f>FBiH!I21+RS!I19</f>
        <v>0</v>
      </c>
      <c r="J20" s="43">
        <f t="shared" si="3"/>
        <v>0</v>
      </c>
    </row>
    <row r="21" spans="1:10" x14ac:dyDescent="0.25">
      <c r="A21" s="29" t="s">
        <v>11</v>
      </c>
      <c r="B21" s="12" t="s">
        <v>38</v>
      </c>
      <c r="C21" s="24">
        <f>FBiH!C22+RS!C20</f>
        <v>0</v>
      </c>
      <c r="D21" s="46">
        <f t="shared" si="0"/>
        <v>0</v>
      </c>
      <c r="E21" s="24">
        <f>FBiH!E22+RS!E20</f>
        <v>386</v>
      </c>
      <c r="F21" s="43">
        <f t="shared" si="1"/>
        <v>2.3991145899791966E-4</v>
      </c>
      <c r="G21" s="24">
        <f>FBiH!G22+RS!G20</f>
        <v>0</v>
      </c>
      <c r="H21" s="43">
        <f t="shared" si="2"/>
        <v>0</v>
      </c>
      <c r="I21" s="24">
        <f>FBiH!I22+RS!I20</f>
        <v>0</v>
      </c>
      <c r="J21" s="43">
        <f t="shared" si="3"/>
        <v>0</v>
      </c>
    </row>
    <row r="22" spans="1:10" x14ac:dyDescent="0.25">
      <c r="A22" s="29" t="s">
        <v>12</v>
      </c>
      <c r="B22" s="12" t="s">
        <v>39</v>
      </c>
      <c r="C22" s="24">
        <f>FBiH!C23+RS!C21</f>
        <v>403</v>
      </c>
      <c r="D22" s="46">
        <f t="shared" si="0"/>
        <v>0.61796546753764536</v>
      </c>
      <c r="E22" s="24">
        <f>FBiH!E23+RS!E21</f>
        <v>779429</v>
      </c>
      <c r="F22" s="43">
        <f t="shared" si="1"/>
        <v>0.48444028128313343</v>
      </c>
      <c r="G22" s="24">
        <f>FBiH!G23+RS!G21</f>
        <v>377</v>
      </c>
      <c r="H22" s="43">
        <f t="shared" si="2"/>
        <v>0.51326734830022736</v>
      </c>
      <c r="I22" s="24">
        <f>FBiH!I23+RS!I21</f>
        <v>545992</v>
      </c>
      <c r="J22" s="43">
        <f t="shared" si="3"/>
        <v>0.30733438821497427</v>
      </c>
    </row>
    <row r="23" spans="1:10" x14ac:dyDescent="0.25">
      <c r="A23" s="29" t="s">
        <v>13</v>
      </c>
      <c r="B23" s="12" t="s">
        <v>40</v>
      </c>
      <c r="C23" s="24">
        <f>FBiH!C24+RS!C22</f>
        <v>251</v>
      </c>
      <c r="D23" s="46">
        <f t="shared" si="0"/>
        <v>0.38488668077406696</v>
      </c>
      <c r="E23" s="24">
        <f>FBiH!E24+RS!E22</f>
        <v>858314</v>
      </c>
      <c r="F23" s="43">
        <f t="shared" si="1"/>
        <v>0.53346985496979382</v>
      </c>
      <c r="G23" s="24">
        <f>FBiH!G24+RS!G22</f>
        <v>197</v>
      </c>
      <c r="H23" s="43">
        <f t="shared" si="2"/>
        <v>0.26820601489428325</v>
      </c>
      <c r="I23" s="24">
        <f>FBiH!I24+RS!I22</f>
        <v>994562</v>
      </c>
      <c r="J23" s="43">
        <f t="shared" si="3"/>
        <v>0.55983073710212095</v>
      </c>
    </row>
    <row r="24" spans="1:10" x14ac:dyDescent="0.25">
      <c r="A24" s="29" t="s">
        <v>14</v>
      </c>
      <c r="B24" s="12" t="s">
        <v>41</v>
      </c>
      <c r="C24" s="24">
        <f>FBiH!C25+RS!C23</f>
        <v>41</v>
      </c>
      <c r="D24" s="46">
        <f t="shared" si="0"/>
        <v>6.2869935903333646E-2</v>
      </c>
      <c r="E24" s="24">
        <f>FBiH!E25+RS!E23</f>
        <v>69157</v>
      </c>
      <c r="F24" s="43">
        <f t="shared" si="1"/>
        <v>4.2983307694091012E-2</v>
      </c>
      <c r="G24" s="24">
        <f>FBiH!G25+RS!G23</f>
        <v>55</v>
      </c>
      <c r="H24" s="43">
        <f t="shared" si="2"/>
        <v>7.4879851874038464E-2</v>
      </c>
      <c r="I24" s="24">
        <f>FBiH!I25+RS!I23</f>
        <v>76680</v>
      </c>
      <c r="J24" s="43">
        <f t="shared" si="3"/>
        <v>4.3162538807023226E-2</v>
      </c>
    </row>
    <row r="25" spans="1:10" x14ac:dyDescent="0.25">
      <c r="A25" s="29" t="s">
        <v>15</v>
      </c>
      <c r="B25" s="12" t="s">
        <v>42</v>
      </c>
      <c r="C25" s="24">
        <f>FBiH!C26+RS!C24</f>
        <v>2215</v>
      </c>
      <c r="D25" s="46">
        <f t="shared" si="0"/>
        <v>3.3965099518508297</v>
      </c>
      <c r="E25" s="24">
        <f>FBiH!E26+RS!E24</f>
        <v>426845</v>
      </c>
      <c r="F25" s="43">
        <f t="shared" si="1"/>
        <v>0.26529794486001818</v>
      </c>
      <c r="G25" s="24">
        <f>FBiH!G26+RS!G24</f>
        <v>3165</v>
      </c>
      <c r="H25" s="43">
        <f t="shared" si="2"/>
        <v>4.3089951123878505</v>
      </c>
      <c r="I25" s="24">
        <f>FBiH!I26+RS!I24</f>
        <v>666710</v>
      </c>
      <c r="J25" s="43">
        <f t="shared" si="3"/>
        <v>0.37528555357368876</v>
      </c>
    </row>
    <row r="26" spans="1:10" x14ac:dyDescent="0.25">
      <c r="A26" s="29" t="s">
        <v>16</v>
      </c>
      <c r="B26" s="12" t="s">
        <v>43</v>
      </c>
      <c r="C26" s="24">
        <f>FBiH!C27+RS!C25</f>
        <v>0</v>
      </c>
      <c r="D26" s="46">
        <f t="shared" si="0"/>
        <v>0</v>
      </c>
      <c r="E26" s="24">
        <f>FBiH!E27+RS!E25</f>
        <v>0</v>
      </c>
      <c r="F26" s="43">
        <f t="shared" si="1"/>
        <v>0</v>
      </c>
      <c r="G26" s="24">
        <f>FBiH!G27+RS!G25</f>
        <v>1</v>
      </c>
      <c r="H26" s="43">
        <f t="shared" si="2"/>
        <v>1.361451852255245E-3</v>
      </c>
      <c r="I26" s="24">
        <f>FBiH!I27+RS!I25</f>
        <v>1150</v>
      </c>
      <c r="J26" s="43">
        <f>I26/I$34*100</f>
        <v>6.4732550375686893E-4</v>
      </c>
    </row>
    <row r="27" spans="1:10" x14ac:dyDescent="0.25">
      <c r="A27" s="29" t="s">
        <v>17</v>
      </c>
      <c r="B27" s="12" t="s">
        <v>44</v>
      </c>
      <c r="C27" s="24">
        <f>FBiH!C28+RS!C26</f>
        <v>380</v>
      </c>
      <c r="D27" s="46">
        <f t="shared" si="0"/>
        <v>0.58269696690894601</v>
      </c>
      <c r="E27" s="24">
        <f>FBiH!E28+RS!E26</f>
        <v>169941</v>
      </c>
      <c r="F27" s="43">
        <f t="shared" si="1"/>
        <v>0.10562381671908151</v>
      </c>
      <c r="G27" s="24">
        <f>FBiH!G28+RS!G26</f>
        <v>434</v>
      </c>
      <c r="H27" s="43">
        <f t="shared" si="2"/>
        <v>0.59087010387877636</v>
      </c>
      <c r="I27" s="24">
        <f>FBiH!I28+RS!I26</f>
        <v>236778</v>
      </c>
      <c r="J27" s="43">
        <f t="shared" si="3"/>
        <v>0.13328038098134254</v>
      </c>
    </row>
    <row r="28" spans="1:10" x14ac:dyDescent="0.25">
      <c r="A28" s="30" t="s">
        <v>23</v>
      </c>
      <c r="B28" s="6" t="s">
        <v>45</v>
      </c>
      <c r="C28" s="25">
        <f>SUM(C10:C27)</f>
        <v>58628</v>
      </c>
      <c r="D28" s="47">
        <f t="shared" si="0"/>
        <v>89.900941515625476</v>
      </c>
      <c r="E28" s="25">
        <f>SUM(E10:E27)</f>
        <v>117556287</v>
      </c>
      <c r="F28" s="44">
        <f t="shared" si="1"/>
        <v>73.065026757896831</v>
      </c>
      <c r="G28" s="25">
        <f>SUM(G10:G27)</f>
        <v>66574</v>
      </c>
      <c r="H28" s="44">
        <f t="shared" si="2"/>
        <v>90.637295612040674</v>
      </c>
      <c r="I28" s="25">
        <f>SUM(I10:I27)-4</f>
        <v>131744917</v>
      </c>
      <c r="J28" s="44">
        <f t="shared" si="3"/>
        <v>74.158125882114689</v>
      </c>
    </row>
    <row r="29" spans="1:10" x14ac:dyDescent="0.25">
      <c r="A29" s="31" t="s">
        <v>22</v>
      </c>
      <c r="B29" s="4" t="s">
        <v>46</v>
      </c>
      <c r="C29" s="24">
        <f>FBiH!C30+RS!C28</f>
        <v>5536</v>
      </c>
      <c r="D29" s="46">
        <f t="shared" si="0"/>
        <v>8.4889747600208558</v>
      </c>
      <c r="E29" s="24">
        <f>FBiH!E30+RS!E28</f>
        <v>41570436</v>
      </c>
      <c r="F29" s="43">
        <f t="shared" si="1"/>
        <v>25.837367751138974</v>
      </c>
      <c r="G29" s="24">
        <f>FBiH!G30+RS!G28</f>
        <v>5563</v>
      </c>
      <c r="H29" s="43">
        <f t="shared" si="2"/>
        <v>7.573756654095928</v>
      </c>
      <c r="I29" s="24">
        <f>FBiH!I30+RS!I28</f>
        <v>43837248</v>
      </c>
      <c r="J29" s="43">
        <f>I29/I$34*100</f>
        <v>24.675624908621565</v>
      </c>
    </row>
    <row r="30" spans="1:10" x14ac:dyDescent="0.25">
      <c r="A30" s="31" t="s">
        <v>20</v>
      </c>
      <c r="B30" s="5" t="s">
        <v>47</v>
      </c>
      <c r="C30" s="24">
        <f>FBiH!C31+RS!C29</f>
        <v>24</v>
      </c>
      <c r="D30" s="46">
        <f t="shared" si="0"/>
        <v>3.6801913699512377E-2</v>
      </c>
      <c r="E30" s="24">
        <f>FBiH!E31+RS!E29</f>
        <v>144155</v>
      </c>
      <c r="F30" s="43">
        <f t="shared" si="1"/>
        <v>8.9596985419287845E-2</v>
      </c>
      <c r="G30" s="24">
        <f>FBiH!G31+RS!G29</f>
        <v>33</v>
      </c>
      <c r="H30" s="43">
        <f t="shared" si="2"/>
        <v>4.4927911124423084E-2</v>
      </c>
      <c r="I30" s="24">
        <f>FBiH!I31+RS!I29</f>
        <v>121274</v>
      </c>
      <c r="J30" s="43">
        <f t="shared" si="3"/>
        <v>6.8264133167487404E-2</v>
      </c>
    </row>
    <row r="31" spans="1:10" x14ac:dyDescent="0.25">
      <c r="A31" s="31" t="s">
        <v>21</v>
      </c>
      <c r="B31" s="15" t="s">
        <v>48</v>
      </c>
      <c r="C31" s="24">
        <f>FBiH!C32+RS!C30</f>
        <v>1026</v>
      </c>
      <c r="D31" s="46">
        <f t="shared" si="0"/>
        <v>1.573281810654154</v>
      </c>
      <c r="E31" s="24">
        <f>FBiH!E32+RS!E30</f>
        <v>1621812</v>
      </c>
      <c r="F31" s="43">
        <f t="shared" si="1"/>
        <v>1.0080085055449071</v>
      </c>
      <c r="G31" s="24">
        <f>FBiH!G32+RS!G30</f>
        <v>1281</v>
      </c>
      <c r="H31" s="43">
        <f t="shared" si="2"/>
        <v>1.7440198227389687</v>
      </c>
      <c r="I31" s="24">
        <f>FBiH!I32+RS!I30</f>
        <v>1950615</v>
      </c>
      <c r="J31" s="43">
        <f t="shared" si="3"/>
        <v>1.0979850760962651</v>
      </c>
    </row>
    <row r="32" spans="1:10" ht="15.75" customHeight="1" x14ac:dyDescent="0.25">
      <c r="A32" s="32" t="s">
        <v>19</v>
      </c>
      <c r="B32" s="15" t="s">
        <v>49</v>
      </c>
      <c r="C32" s="24">
        <f>FBiH!C33+RS!C31</f>
        <v>0</v>
      </c>
      <c r="D32" s="46">
        <f t="shared" si="0"/>
        <v>0</v>
      </c>
      <c r="E32" s="24">
        <f>FBiH!E33+RS!E31</f>
        <v>0</v>
      </c>
      <c r="F32" s="43">
        <f t="shared" si="1"/>
        <v>0</v>
      </c>
      <c r="G32" s="24">
        <f>FBiH!G33+RS!G31</f>
        <v>0</v>
      </c>
      <c r="H32" s="43">
        <f t="shared" si="2"/>
        <v>0</v>
      </c>
      <c r="I32" s="24">
        <f>FBiH!I33+RS!I31</f>
        <v>0</v>
      </c>
      <c r="J32" s="43">
        <f>I32/I$34*100</f>
        <v>0</v>
      </c>
    </row>
    <row r="33" spans="1:10" x14ac:dyDescent="0.25">
      <c r="A33" s="33" t="s">
        <v>18</v>
      </c>
      <c r="B33" s="7" t="s">
        <v>50</v>
      </c>
      <c r="C33" s="26">
        <f>SUM(C29:C32)</f>
        <v>6586</v>
      </c>
      <c r="D33" s="1">
        <f t="shared" si="0"/>
        <v>10.09905848437452</v>
      </c>
      <c r="E33" s="27">
        <f>SUM(E29:E32)</f>
        <v>43336403</v>
      </c>
      <c r="F33" s="42">
        <f t="shared" si="1"/>
        <v>26.934973242103165</v>
      </c>
      <c r="G33" s="26">
        <f>SUM(G29:G32)</f>
        <v>6877</v>
      </c>
      <c r="H33" s="42">
        <f t="shared" si="2"/>
        <v>9.3627043879593188</v>
      </c>
      <c r="I33" s="27">
        <f>SUM(I29:I32)</f>
        <v>45909137</v>
      </c>
      <c r="J33" s="42">
        <f t="shared" si="3"/>
        <v>25.841874117885315</v>
      </c>
    </row>
    <row r="34" spans="1:10" x14ac:dyDescent="0.25">
      <c r="A34" s="16" t="s">
        <v>24</v>
      </c>
      <c r="B34" s="17" t="s">
        <v>65</v>
      </c>
      <c r="C34" s="50">
        <f>C28+C33</f>
        <v>65214</v>
      </c>
      <c r="D34" s="51">
        <f>D28+D33</f>
        <v>100</v>
      </c>
      <c r="E34" s="50">
        <f>E28+E33</f>
        <v>160892690</v>
      </c>
      <c r="F34" s="40">
        <f>(F28+F33)</f>
        <v>100</v>
      </c>
      <c r="G34" s="50">
        <f>G28+G33</f>
        <v>73451</v>
      </c>
      <c r="H34" s="52">
        <f>H28+H33</f>
        <v>100</v>
      </c>
      <c r="I34" s="50">
        <f>I28+I33</f>
        <v>177654054</v>
      </c>
      <c r="J34" s="40">
        <f>(J28+J33)</f>
        <v>100</v>
      </c>
    </row>
    <row r="36" spans="1:10" s="71" customFormat="1" ht="12" x14ac:dyDescent="0.25">
      <c r="A36" s="71" t="s">
        <v>60</v>
      </c>
    </row>
    <row r="37" spans="1:10" s="71" customFormat="1" ht="12" x14ac:dyDescent="0.25">
      <c r="A37" s="71" t="s">
        <v>64</v>
      </c>
      <c r="C37" s="72"/>
      <c r="E37" s="73"/>
      <c r="G37" s="72"/>
      <c r="I37" s="73"/>
    </row>
    <row r="38" spans="1:10" x14ac:dyDescent="0.25">
      <c r="C38" s="19"/>
      <c r="E38" s="21"/>
      <c r="G38" s="19"/>
      <c r="I38" s="21"/>
    </row>
    <row r="40" spans="1:10" x14ac:dyDescent="0.25">
      <c r="E40" s="21"/>
      <c r="F40" s="21"/>
      <c r="I40" s="21"/>
      <c r="J40" s="21"/>
    </row>
    <row r="41" spans="1:10" x14ac:dyDescent="0.25">
      <c r="C41" s="23"/>
      <c r="G41" s="23"/>
    </row>
    <row r="42" spans="1:10" x14ac:dyDescent="0.25">
      <c r="E42" s="21"/>
      <c r="I42" s="21"/>
    </row>
    <row r="43" spans="1:10" x14ac:dyDescent="0.25">
      <c r="C43" s="19"/>
      <c r="G43" s="19"/>
    </row>
    <row r="44" spans="1:10" x14ac:dyDescent="0.25">
      <c r="B44" s="19"/>
    </row>
  </sheetData>
  <mergeCells count="5">
    <mergeCell ref="C7:D7"/>
    <mergeCell ref="E7:F7"/>
    <mergeCell ref="B7:B9"/>
    <mergeCell ref="G7:H7"/>
    <mergeCell ref="I7:J7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30.04.2026. godine.</oddFooter>
  </headerFooter>
  <ignoredErrors>
    <ignoredError sqref="A10:A27 A33" numberStoredAsText="1"/>
    <ignoredError sqref="A28:A29 A34" twoDigitTextYear="1" numberStoredAsText="1"/>
    <ignoredError sqref="D28 D33 F28:F34 G11:G33 I11:I27 I29:I32" formula="1"/>
    <ignoredError sqref="H10:H27 J12:J25 H34 J27:J28 J30:J31 J33:J34" evalError="1"/>
    <ignoredError sqref="H28:H33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showGridLines="0" showRuler="0" view="pageLayout" topLeftCell="B15" zoomScaleNormal="70" workbookViewId="0">
      <selection activeCell="A37" sqref="A37:XFD37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56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78" t="s">
        <v>26</v>
      </c>
      <c r="C8" s="78"/>
      <c r="D8" s="78"/>
      <c r="E8" s="78"/>
      <c r="F8" s="78"/>
      <c r="G8" s="78"/>
      <c r="H8" s="78"/>
      <c r="I8" s="78"/>
      <c r="J8" s="79"/>
    </row>
    <row r="9" spans="1:10" ht="38.25" customHeight="1" x14ac:dyDescent="0.25">
      <c r="A9" s="37" t="s">
        <v>52</v>
      </c>
      <c r="B9" s="75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76"/>
      <c r="C10" s="11" t="s">
        <v>62</v>
      </c>
      <c r="D10" s="11" t="s">
        <v>25</v>
      </c>
      <c r="E10" s="11" t="s">
        <v>62</v>
      </c>
      <c r="F10" s="11" t="s">
        <v>25</v>
      </c>
      <c r="G10" s="11" t="s">
        <v>63</v>
      </c>
      <c r="H10" s="11" t="s">
        <v>25</v>
      </c>
      <c r="I10" s="11" t="s">
        <v>63</v>
      </c>
      <c r="J10" s="48" t="s">
        <v>25</v>
      </c>
    </row>
    <row r="11" spans="1:10" x14ac:dyDescent="0.25">
      <c r="A11" s="29" t="s">
        <v>0</v>
      </c>
      <c r="B11" s="12" t="s">
        <v>27</v>
      </c>
      <c r="C11" s="54">
        <v>3769</v>
      </c>
      <c r="D11" s="53">
        <f t="shared" ref="D11:D34" si="0">C11/C$35*100</f>
        <v>7.1845215402211213</v>
      </c>
      <c r="E11" s="54">
        <v>5643847</v>
      </c>
      <c r="F11" s="45">
        <f>E11/E$35*100</f>
        <v>4.7752410206218929</v>
      </c>
      <c r="G11" s="54">
        <v>3882</v>
      </c>
      <c r="H11" s="53">
        <f t="shared" ref="H11:H34" si="1">G11/G$35*100</f>
        <v>6.3323763539083906</v>
      </c>
      <c r="I11" s="54">
        <v>5609380</v>
      </c>
      <c r="J11" s="45">
        <f>I11/I$35*100</f>
        <v>4.1644812169267169</v>
      </c>
    </row>
    <row r="12" spans="1:10" x14ac:dyDescent="0.25">
      <c r="A12" s="29" t="s">
        <v>1</v>
      </c>
      <c r="B12" s="12" t="s">
        <v>28</v>
      </c>
      <c r="C12" s="54">
        <v>13977</v>
      </c>
      <c r="D12" s="43">
        <f t="shared" si="0"/>
        <v>26.643156690812049</v>
      </c>
      <c r="E12" s="54">
        <v>2976153</v>
      </c>
      <c r="F12" s="43">
        <f t="shared" ref="F12:F13" si="2">E12/E$35*100</f>
        <v>2.5181136003947144</v>
      </c>
      <c r="G12" s="54">
        <v>19472</v>
      </c>
      <c r="H12" s="43">
        <f t="shared" si="1"/>
        <v>31.763017095132458</v>
      </c>
      <c r="I12" s="54">
        <v>3737746</v>
      </c>
      <c r="J12" s="43">
        <f t="shared" ref="J12:J13" si="3">I12/I$35*100</f>
        <v>2.7749542749186134</v>
      </c>
    </row>
    <row r="13" spans="1:10" x14ac:dyDescent="0.25">
      <c r="A13" s="29" t="s">
        <v>2</v>
      </c>
      <c r="B13" s="12" t="s">
        <v>29</v>
      </c>
      <c r="C13" s="54">
        <v>8248</v>
      </c>
      <c r="D13" s="43">
        <f t="shared" si="0"/>
        <v>15.722455203964925</v>
      </c>
      <c r="E13" s="54">
        <v>21618135</v>
      </c>
      <c r="F13" s="43">
        <f t="shared" si="2"/>
        <v>18.29103535963003</v>
      </c>
      <c r="G13" s="54">
        <v>9610</v>
      </c>
      <c r="H13" s="43">
        <f t="shared" si="1"/>
        <v>15.67597546652747</v>
      </c>
      <c r="I13" s="54">
        <v>26322922</v>
      </c>
      <c r="J13" s="43">
        <f t="shared" si="3"/>
        <v>19.542500997191677</v>
      </c>
    </row>
    <row r="14" spans="1:10" x14ac:dyDescent="0.25">
      <c r="A14" s="29" t="s">
        <v>3</v>
      </c>
      <c r="B14" s="12" t="s">
        <v>30</v>
      </c>
      <c r="C14" s="54">
        <v>0</v>
      </c>
      <c r="D14" s="43">
        <f t="shared" si="0"/>
        <v>0</v>
      </c>
      <c r="E14" s="54">
        <v>0</v>
      </c>
      <c r="F14" s="43">
        <f>E14/E$35*100</f>
        <v>0</v>
      </c>
      <c r="G14" s="54">
        <v>0</v>
      </c>
      <c r="H14" s="43">
        <f t="shared" si="1"/>
        <v>0</v>
      </c>
      <c r="I14" s="54">
        <v>0</v>
      </c>
      <c r="J14" s="43">
        <f>I14/I$35*100</f>
        <v>0</v>
      </c>
    </row>
    <row r="15" spans="1:10" x14ac:dyDescent="0.25">
      <c r="A15" s="29" t="s">
        <v>4</v>
      </c>
      <c r="B15" s="12" t="s">
        <v>31</v>
      </c>
      <c r="C15" s="54">
        <v>1</v>
      </c>
      <c r="D15" s="43">
        <f t="shared" si="0"/>
        <v>1.9062142584826535E-3</v>
      </c>
      <c r="E15" s="54">
        <v>6845</v>
      </c>
      <c r="F15" s="43">
        <f t="shared" ref="F15:F17" si="4">E15/E$35*100</f>
        <v>5.7915327588003102E-3</v>
      </c>
      <c r="G15" s="54">
        <v>0</v>
      </c>
      <c r="H15" s="43">
        <f t="shared" si="1"/>
        <v>0</v>
      </c>
      <c r="I15" s="54">
        <v>0</v>
      </c>
      <c r="J15" s="43">
        <f t="shared" ref="J15:J17" si="5">I15/I$35*100</f>
        <v>0</v>
      </c>
    </row>
    <row r="16" spans="1:10" x14ac:dyDescent="0.25">
      <c r="A16" s="29" t="s">
        <v>5</v>
      </c>
      <c r="B16" s="12" t="s">
        <v>32</v>
      </c>
      <c r="C16" s="54">
        <v>0</v>
      </c>
      <c r="D16" s="43">
        <f t="shared" si="0"/>
        <v>0</v>
      </c>
      <c r="E16" s="54">
        <v>0</v>
      </c>
      <c r="F16" s="43">
        <f t="shared" si="4"/>
        <v>0</v>
      </c>
      <c r="G16" s="54">
        <v>0</v>
      </c>
      <c r="H16" s="43">
        <f t="shared" si="1"/>
        <v>0</v>
      </c>
      <c r="I16" s="54">
        <v>0</v>
      </c>
      <c r="J16" s="43">
        <f t="shared" si="5"/>
        <v>0</v>
      </c>
    </row>
    <row r="17" spans="1:10" x14ac:dyDescent="0.25">
      <c r="A17" s="29" t="s">
        <v>6</v>
      </c>
      <c r="B17" s="12" t="s">
        <v>33</v>
      </c>
      <c r="C17" s="54">
        <v>106</v>
      </c>
      <c r="D17" s="43">
        <f t="shared" si="0"/>
        <v>0.20205871139916126</v>
      </c>
      <c r="E17" s="54">
        <v>243262</v>
      </c>
      <c r="F17" s="43">
        <f t="shared" si="4"/>
        <v>0.20582320554730182</v>
      </c>
      <c r="G17" s="54">
        <v>80</v>
      </c>
      <c r="H17" s="43">
        <f t="shared" si="1"/>
        <v>0.13049719431032233</v>
      </c>
      <c r="I17" s="54">
        <v>134691</v>
      </c>
      <c r="J17" s="43">
        <f t="shared" si="5"/>
        <v>9.9996459428506615E-2</v>
      </c>
    </row>
    <row r="18" spans="1:10" x14ac:dyDescent="0.25">
      <c r="A18" s="29" t="s">
        <v>7</v>
      </c>
      <c r="B18" s="12" t="s">
        <v>34</v>
      </c>
      <c r="C18" s="54">
        <v>766</v>
      </c>
      <c r="D18" s="43">
        <f t="shared" si="0"/>
        <v>1.4601601219977125</v>
      </c>
      <c r="E18" s="54">
        <v>2492102</v>
      </c>
      <c r="F18" s="43">
        <f>E18/E$35*100</f>
        <v>2.108559586745328</v>
      </c>
      <c r="G18" s="54">
        <v>694</v>
      </c>
      <c r="H18" s="43">
        <f t="shared" si="1"/>
        <v>1.1320631606420462</v>
      </c>
      <c r="I18" s="54">
        <v>3148696</v>
      </c>
      <c r="J18" s="43">
        <f>I18/I$35*100</f>
        <v>2.3376354160018193</v>
      </c>
    </row>
    <row r="19" spans="1:10" x14ac:dyDescent="0.25">
      <c r="A19" s="29" t="s">
        <v>8</v>
      </c>
      <c r="B19" s="12" t="s">
        <v>35</v>
      </c>
      <c r="C19" s="54">
        <v>761</v>
      </c>
      <c r="D19" s="43">
        <f t="shared" si="0"/>
        <v>1.4506290507052992</v>
      </c>
      <c r="E19" s="54">
        <v>2690331</v>
      </c>
      <c r="F19" s="43">
        <f t="shared" ref="F19:F22" si="6">E19/E$35*100</f>
        <v>2.2762805140271727</v>
      </c>
      <c r="G19" s="54">
        <v>753</v>
      </c>
      <c r="H19" s="43">
        <f t="shared" si="1"/>
        <v>1.228304841445909</v>
      </c>
      <c r="I19" s="54">
        <v>2394909</v>
      </c>
      <c r="J19" s="43">
        <f t="shared" ref="J19:J22" si="7">I19/I$35*100</f>
        <v>1.7780135321102772</v>
      </c>
    </row>
    <row r="20" spans="1:10" s="18" customFormat="1" x14ac:dyDescent="0.25">
      <c r="A20" s="29" t="s">
        <v>9</v>
      </c>
      <c r="B20" s="12" t="s">
        <v>36</v>
      </c>
      <c r="C20" s="54">
        <v>15943</v>
      </c>
      <c r="D20" s="43">
        <f t="shared" si="0"/>
        <v>30.390773922988945</v>
      </c>
      <c r="E20" s="54">
        <v>43456319</v>
      </c>
      <c r="F20" s="43">
        <f t="shared" si="6"/>
        <v>36.768253479236861</v>
      </c>
      <c r="G20" s="54">
        <v>16818</v>
      </c>
      <c r="H20" s="43">
        <f t="shared" si="1"/>
        <v>27.433772673887514</v>
      </c>
      <c r="I20" s="54">
        <v>52154352</v>
      </c>
      <c r="J20" s="43">
        <f t="shared" si="7"/>
        <v>38.720111542627592</v>
      </c>
    </row>
    <row r="21" spans="1:10" s="18" customFormat="1" x14ac:dyDescent="0.25">
      <c r="A21" s="29" t="s">
        <v>10</v>
      </c>
      <c r="B21" s="12" t="s">
        <v>37</v>
      </c>
      <c r="C21" s="54">
        <v>0</v>
      </c>
      <c r="D21" s="43">
        <f t="shared" si="0"/>
        <v>0</v>
      </c>
      <c r="E21" s="54">
        <v>0</v>
      </c>
      <c r="F21" s="43">
        <f t="shared" si="6"/>
        <v>0</v>
      </c>
      <c r="G21" s="54">
        <v>0</v>
      </c>
      <c r="H21" s="43">
        <f t="shared" si="1"/>
        <v>0</v>
      </c>
      <c r="I21" s="54">
        <v>0</v>
      </c>
      <c r="J21" s="43">
        <f t="shared" si="7"/>
        <v>0</v>
      </c>
    </row>
    <row r="22" spans="1:10" x14ac:dyDescent="0.25">
      <c r="A22" s="29" t="s">
        <v>11</v>
      </c>
      <c r="B22" s="12" t="s">
        <v>38</v>
      </c>
      <c r="C22" s="54">
        <v>0</v>
      </c>
      <c r="D22" s="43">
        <f t="shared" si="0"/>
        <v>0</v>
      </c>
      <c r="E22" s="54">
        <v>386</v>
      </c>
      <c r="F22" s="43">
        <f t="shared" si="6"/>
        <v>3.2659337398055802E-4</v>
      </c>
      <c r="G22" s="54">
        <v>0</v>
      </c>
      <c r="H22" s="43">
        <f t="shared" si="1"/>
        <v>0</v>
      </c>
      <c r="I22" s="54">
        <v>0</v>
      </c>
      <c r="J22" s="43">
        <f t="shared" si="7"/>
        <v>0</v>
      </c>
    </row>
    <row r="23" spans="1:10" x14ac:dyDescent="0.25">
      <c r="A23" s="29" t="s">
        <v>12</v>
      </c>
      <c r="B23" s="12" t="s">
        <v>39</v>
      </c>
      <c r="C23" s="54">
        <v>346</v>
      </c>
      <c r="D23" s="43">
        <f t="shared" si="0"/>
        <v>0.65955013343499813</v>
      </c>
      <c r="E23" s="54">
        <v>662079</v>
      </c>
      <c r="F23" s="43">
        <f>E23/E$35*100</f>
        <v>0.56018293899397376</v>
      </c>
      <c r="G23" s="54">
        <v>293</v>
      </c>
      <c r="H23" s="43">
        <f t="shared" si="1"/>
        <v>0.47794597416155554</v>
      </c>
      <c r="I23" s="54">
        <v>420612</v>
      </c>
      <c r="J23" s="43">
        <f>I23/I$35*100</f>
        <v>0.3122681604052463</v>
      </c>
    </row>
    <row r="24" spans="1:10" x14ac:dyDescent="0.25">
      <c r="A24" s="29" t="s">
        <v>13</v>
      </c>
      <c r="B24" s="12" t="s">
        <v>40</v>
      </c>
      <c r="C24" s="54">
        <v>213</v>
      </c>
      <c r="D24" s="43">
        <f t="shared" si="0"/>
        <v>0.40602363705680522</v>
      </c>
      <c r="E24" s="54">
        <v>682473</v>
      </c>
      <c r="F24" s="43">
        <f t="shared" ref="F24:F25" si="8">E24/E$35*100</f>
        <v>0.57743823761822122</v>
      </c>
      <c r="G24" s="54">
        <v>177</v>
      </c>
      <c r="H24" s="43">
        <f t="shared" si="1"/>
        <v>0.28872504241158814</v>
      </c>
      <c r="I24" s="54">
        <v>782688</v>
      </c>
      <c r="J24" s="43">
        <f t="shared" ref="J24:J25" si="9">I24/I$35*100</f>
        <v>0.5810783856172943</v>
      </c>
    </row>
    <row r="25" spans="1:10" x14ac:dyDescent="0.25">
      <c r="A25" s="29" t="s">
        <v>14</v>
      </c>
      <c r="B25" s="12" t="s">
        <v>41</v>
      </c>
      <c r="C25" s="54">
        <v>41</v>
      </c>
      <c r="D25" s="43">
        <f t="shared" si="0"/>
        <v>7.8154784597788796E-2</v>
      </c>
      <c r="E25" s="54">
        <v>69157</v>
      </c>
      <c r="F25" s="43">
        <f t="shared" si="8"/>
        <v>5.8513518042418271E-2</v>
      </c>
      <c r="G25" s="54">
        <v>55</v>
      </c>
      <c r="H25" s="43">
        <f t="shared" si="1"/>
        <v>8.9716821088346596E-2</v>
      </c>
      <c r="I25" s="54">
        <v>76680</v>
      </c>
      <c r="J25" s="43">
        <f t="shared" si="9"/>
        <v>5.6928291489244921E-2</v>
      </c>
    </row>
    <row r="26" spans="1:10" x14ac:dyDescent="0.25">
      <c r="A26" s="29" t="s">
        <v>15</v>
      </c>
      <c r="B26" s="12" t="s">
        <v>42</v>
      </c>
      <c r="C26" s="54">
        <v>2158</v>
      </c>
      <c r="D26" s="43">
        <f t="shared" si="0"/>
        <v>4.1136103698055662</v>
      </c>
      <c r="E26" s="54">
        <v>398018</v>
      </c>
      <c r="F26" s="43">
        <f>E26/E$35*100</f>
        <v>0.33676176560879206</v>
      </c>
      <c r="G26" s="54">
        <v>3075</v>
      </c>
      <c r="H26" s="43">
        <f t="shared" si="1"/>
        <v>5.0159859063030146</v>
      </c>
      <c r="I26" s="54">
        <v>631840</v>
      </c>
      <c r="J26" s="43">
        <f>I26/I$35*100</f>
        <v>0.46908674614716367</v>
      </c>
    </row>
    <row r="27" spans="1:10" x14ac:dyDescent="0.25">
      <c r="A27" s="29" t="s">
        <v>16</v>
      </c>
      <c r="B27" s="12" t="s">
        <v>43</v>
      </c>
      <c r="C27" s="54">
        <v>0</v>
      </c>
      <c r="D27" s="43">
        <f t="shared" si="0"/>
        <v>0</v>
      </c>
      <c r="E27" s="54">
        <v>0</v>
      </c>
      <c r="F27" s="43">
        <f t="shared" ref="F27:F28" si="10">E27/E$35*100</f>
        <v>0</v>
      </c>
      <c r="G27" s="54">
        <v>1</v>
      </c>
      <c r="H27" s="43">
        <f t="shared" si="1"/>
        <v>1.631214928879029E-3</v>
      </c>
      <c r="I27" s="54">
        <v>1150</v>
      </c>
      <c r="J27" s="43">
        <f t="shared" ref="J27:J28" si="11">I27/I$35*100</f>
        <v>8.5377588957526954E-4</v>
      </c>
    </row>
    <row r="28" spans="1:10" x14ac:dyDescent="0.25">
      <c r="A28" s="29" t="s">
        <v>17</v>
      </c>
      <c r="B28" s="12" t="s">
        <v>44</v>
      </c>
      <c r="C28" s="54">
        <v>313</v>
      </c>
      <c r="D28" s="43">
        <f t="shared" si="0"/>
        <v>0.59664506290507058</v>
      </c>
      <c r="E28" s="54">
        <v>143915</v>
      </c>
      <c r="F28" s="43">
        <f t="shared" si="10"/>
        <v>0.12176602439484976</v>
      </c>
      <c r="G28" s="54">
        <v>387</v>
      </c>
      <c r="H28" s="43">
        <f t="shared" si="1"/>
        <v>0.63128017747618426</v>
      </c>
      <c r="I28" s="54">
        <v>218957</v>
      </c>
      <c r="J28" s="43">
        <f t="shared" si="11"/>
        <v>0.16255670213368023</v>
      </c>
    </row>
    <row r="29" spans="1:10" x14ac:dyDescent="0.25">
      <c r="A29" s="30" t="s">
        <v>23</v>
      </c>
      <c r="B29" s="6" t="s">
        <v>45</v>
      </c>
      <c r="C29" s="25">
        <f>SUM(C11:C28)</f>
        <v>46642</v>
      </c>
      <c r="D29" s="44">
        <f t="shared" si="0"/>
        <v>88.909645444147927</v>
      </c>
      <c r="E29" s="25">
        <f>SUM(E11:E28)-1</f>
        <v>81083021</v>
      </c>
      <c r="F29" s="44">
        <f>E29/E$35*100</f>
        <v>68.604086530897519</v>
      </c>
      <c r="G29" s="55">
        <f>SUM(G11:G28)</f>
        <v>55297</v>
      </c>
      <c r="H29" s="44">
        <f t="shared" si="1"/>
        <v>90.201291922223675</v>
      </c>
      <c r="I29" s="55">
        <f>SUM(I11:I28)-2</f>
        <v>95634621</v>
      </c>
      <c r="J29" s="44">
        <f>I29/I$35*100</f>
        <v>71.000464016059766</v>
      </c>
    </row>
    <row r="30" spans="1:10" x14ac:dyDescent="0.25">
      <c r="A30" s="31" t="s">
        <v>22</v>
      </c>
      <c r="B30" s="4" t="s">
        <v>46</v>
      </c>
      <c r="C30" s="24">
        <v>4908</v>
      </c>
      <c r="D30" s="43">
        <f t="shared" si="0"/>
        <v>9.355699580632864</v>
      </c>
      <c r="E30" s="24">
        <v>35748417</v>
      </c>
      <c r="F30" s="43">
        <f>E30/E$35*100</f>
        <v>30.246622078999842</v>
      </c>
      <c r="G30" s="24">
        <v>4886</v>
      </c>
      <c r="H30" s="43">
        <f t="shared" si="1"/>
        <v>7.9701161425029365</v>
      </c>
      <c r="I30" s="24">
        <v>37447578</v>
      </c>
      <c r="J30" s="43">
        <f>I30/I$35*100</f>
        <v>27.801599321208077</v>
      </c>
    </row>
    <row r="31" spans="1:10" x14ac:dyDescent="0.25">
      <c r="A31" s="31" t="s">
        <v>20</v>
      </c>
      <c r="B31" s="5" t="s">
        <v>47</v>
      </c>
      <c r="C31" s="24">
        <v>23</v>
      </c>
      <c r="D31" s="43">
        <f t="shared" si="0"/>
        <v>4.3842927945101029E-2</v>
      </c>
      <c r="E31" s="24">
        <v>131708</v>
      </c>
      <c r="F31" s="43">
        <f t="shared" ref="F31:F33" si="12">E31/E$35*100</f>
        <v>0.11143772046692056</v>
      </c>
      <c r="G31" s="54">
        <v>32</v>
      </c>
      <c r="H31" s="43">
        <f t="shared" si="1"/>
        <v>5.2198877724128928E-2</v>
      </c>
      <c r="I31" s="54">
        <v>111297</v>
      </c>
      <c r="J31" s="43">
        <f t="shared" ref="J31:J33" si="13">I31/I$35*100</f>
        <v>8.2628430593094576E-2</v>
      </c>
    </row>
    <row r="32" spans="1:10" x14ac:dyDescent="0.25">
      <c r="A32" s="31" t="s">
        <v>21</v>
      </c>
      <c r="B32" s="15" t="s">
        <v>48</v>
      </c>
      <c r="C32" s="24">
        <v>887</v>
      </c>
      <c r="D32" s="43">
        <f t="shared" si="0"/>
        <v>1.6908120472741137</v>
      </c>
      <c r="E32" s="24">
        <v>1226636</v>
      </c>
      <c r="F32" s="43">
        <f t="shared" si="12"/>
        <v>1.0378528235389011</v>
      </c>
      <c r="G32" s="54">
        <v>1089</v>
      </c>
      <c r="H32" s="43">
        <f t="shared" si="1"/>
        <v>1.7763930575492626</v>
      </c>
      <c r="I32" s="54">
        <v>1502272</v>
      </c>
      <c r="J32" s="43">
        <f t="shared" si="13"/>
        <v>1.1153074897252342</v>
      </c>
    </row>
    <row r="33" spans="1:10" ht="15.75" customHeight="1" x14ac:dyDescent="0.25">
      <c r="A33" s="32" t="s">
        <v>19</v>
      </c>
      <c r="B33" s="15" t="s">
        <v>49</v>
      </c>
      <c r="C33" s="24">
        <v>0</v>
      </c>
      <c r="D33" s="43">
        <f t="shared" si="0"/>
        <v>0</v>
      </c>
      <c r="E33" s="24">
        <v>0</v>
      </c>
      <c r="F33" s="43">
        <f t="shared" si="12"/>
        <v>0</v>
      </c>
      <c r="G33" s="54">
        <v>0</v>
      </c>
      <c r="H33" s="43">
        <f t="shared" si="1"/>
        <v>0</v>
      </c>
      <c r="I33" s="54">
        <v>0</v>
      </c>
      <c r="J33" s="43">
        <f t="shared" si="13"/>
        <v>0</v>
      </c>
    </row>
    <row r="34" spans="1:10" x14ac:dyDescent="0.25">
      <c r="A34" s="33" t="s">
        <v>18</v>
      </c>
      <c r="B34" s="7" t="s">
        <v>50</v>
      </c>
      <c r="C34" s="26">
        <f>SUM(C30:C33)</f>
        <v>5818</v>
      </c>
      <c r="D34" s="42">
        <f t="shared" si="0"/>
        <v>11.090354555852077</v>
      </c>
      <c r="E34" s="70">
        <f>SUM(E30:E33)+1</f>
        <v>37106762</v>
      </c>
      <c r="F34" s="42">
        <f>E34/E$35*100</f>
        <v>31.395913469102489</v>
      </c>
      <c r="G34" s="26">
        <f>SUM(G30:G33)</f>
        <v>6007</v>
      </c>
      <c r="H34" s="42">
        <f t="shared" si="1"/>
        <v>9.7987080777763271</v>
      </c>
      <c r="I34" s="70">
        <f>SUM(I30:I33)+1</f>
        <v>39061148</v>
      </c>
      <c r="J34" s="42">
        <f>I34/I$35*100</f>
        <v>28.999535983940223</v>
      </c>
    </row>
    <row r="35" spans="1:10" x14ac:dyDescent="0.25">
      <c r="A35" s="16" t="s">
        <v>24</v>
      </c>
      <c r="B35" s="17" t="s">
        <v>51</v>
      </c>
      <c r="C35" s="50">
        <f>C29+C34</f>
        <v>52460</v>
      </c>
      <c r="D35" s="52">
        <f t="shared" ref="D35:F35" si="14">D29+D34</f>
        <v>100</v>
      </c>
      <c r="E35" s="64">
        <f t="shared" si="14"/>
        <v>118189783</v>
      </c>
      <c r="F35" s="52">
        <f t="shared" si="14"/>
        <v>100</v>
      </c>
      <c r="G35" s="50">
        <f>G29+G34</f>
        <v>61304</v>
      </c>
      <c r="H35" s="52">
        <f t="shared" ref="H35:J35" si="15">H29+H34</f>
        <v>100</v>
      </c>
      <c r="I35" s="64">
        <f t="shared" si="15"/>
        <v>134695769</v>
      </c>
      <c r="J35" s="52">
        <f t="shared" si="15"/>
        <v>99.999999999999986</v>
      </c>
    </row>
    <row r="37" spans="1:10" s="71" customFormat="1" ht="12" x14ac:dyDescent="0.25">
      <c r="A37" s="71" t="s">
        <v>57</v>
      </c>
      <c r="C37" s="72"/>
      <c r="E37" s="73"/>
      <c r="G37" s="72"/>
      <c r="I37" s="73"/>
    </row>
    <row r="38" spans="1:10" x14ac:dyDescent="0.25">
      <c r="C38" s="19"/>
      <c r="E38" s="21"/>
      <c r="G38" s="19"/>
      <c r="I38" s="21"/>
    </row>
    <row r="40" spans="1:10" x14ac:dyDescent="0.25">
      <c r="E40" s="21"/>
      <c r="F40" s="21"/>
      <c r="I40" s="21"/>
      <c r="J40" s="21"/>
    </row>
    <row r="42" spans="1:10" x14ac:dyDescent="0.25">
      <c r="E42" s="21"/>
      <c r="I42" s="21"/>
    </row>
    <row r="44" spans="1:10" x14ac:dyDescent="0.25">
      <c r="B44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30.04.2026. godine.</oddFooter>
  </headerFooter>
  <ignoredErrors>
    <ignoredError sqref="A11:A28 A34" numberStoredAsText="1"/>
    <ignoredError sqref="A29:A30 A35" twoDigitTextYear="1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showRuler="0" view="pageLayout" topLeftCell="B9" zoomScaleNormal="70" workbookViewId="0">
      <selection activeCell="C38" sqref="C38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2" spans="1:10" x14ac:dyDescent="0.25">
      <c r="D2" s="8"/>
      <c r="E2" s="8"/>
      <c r="F2" s="8"/>
      <c r="H2" s="8"/>
      <c r="I2" s="8"/>
      <c r="J2" s="8"/>
    </row>
    <row r="3" spans="1:10" x14ac:dyDescent="0.25">
      <c r="A3" s="34" t="s">
        <v>59</v>
      </c>
      <c r="C3" s="3"/>
      <c r="D3" s="3"/>
      <c r="E3" s="3"/>
      <c r="F3" s="3"/>
      <c r="G3" s="3"/>
      <c r="H3" s="3"/>
      <c r="I3" s="3"/>
      <c r="J3" s="3"/>
    </row>
    <row r="4" spans="1:10" x14ac:dyDescent="0.25">
      <c r="C4" s="3"/>
      <c r="D4" s="3"/>
      <c r="E4" s="3"/>
      <c r="F4" s="3"/>
      <c r="G4" s="3"/>
      <c r="H4" s="3"/>
      <c r="I4" s="3"/>
      <c r="J4" s="3"/>
    </row>
    <row r="5" spans="1:10" ht="15.75" thickBot="1" x14ac:dyDescent="0.3">
      <c r="C5" s="3"/>
      <c r="D5" s="3"/>
      <c r="E5" s="3"/>
      <c r="F5" s="3"/>
      <c r="G5" s="3"/>
      <c r="H5" s="3"/>
      <c r="I5" s="3"/>
      <c r="J5" s="3"/>
    </row>
    <row r="6" spans="1:10" ht="18" customHeight="1" x14ac:dyDescent="0.25">
      <c r="A6" s="36"/>
      <c r="B6" s="78" t="s">
        <v>26</v>
      </c>
      <c r="C6" s="78"/>
      <c r="D6" s="78"/>
      <c r="E6" s="78"/>
      <c r="F6" s="78"/>
      <c r="G6" s="78"/>
      <c r="H6" s="78"/>
      <c r="I6" s="78"/>
      <c r="J6" s="79"/>
    </row>
    <row r="7" spans="1:10" ht="38.25" customHeight="1" x14ac:dyDescent="0.25">
      <c r="A7" s="37" t="s">
        <v>52</v>
      </c>
      <c r="B7" s="75"/>
      <c r="C7" s="35" t="s">
        <v>54</v>
      </c>
      <c r="D7" s="35" t="s">
        <v>53</v>
      </c>
      <c r="E7" s="35" t="s">
        <v>55</v>
      </c>
      <c r="F7" s="35" t="s">
        <v>53</v>
      </c>
      <c r="G7" s="35" t="s">
        <v>54</v>
      </c>
      <c r="H7" s="35" t="s">
        <v>53</v>
      </c>
      <c r="I7" s="35" t="s">
        <v>55</v>
      </c>
      <c r="J7" s="38" t="s">
        <v>53</v>
      </c>
    </row>
    <row r="8" spans="1:10" ht="31.5" customHeight="1" thickBot="1" x14ac:dyDescent="0.3">
      <c r="A8" s="39"/>
      <c r="B8" s="76"/>
      <c r="C8" s="11" t="s">
        <v>62</v>
      </c>
      <c r="D8" s="11" t="s">
        <v>25</v>
      </c>
      <c r="E8" s="11" t="s">
        <v>62</v>
      </c>
      <c r="F8" s="11" t="s">
        <v>25</v>
      </c>
      <c r="G8" s="57" t="s">
        <v>63</v>
      </c>
      <c r="H8" s="58" t="s">
        <v>25</v>
      </c>
      <c r="I8" s="58" t="s">
        <v>63</v>
      </c>
      <c r="J8" s="59" t="s">
        <v>25</v>
      </c>
    </row>
    <row r="9" spans="1:10" x14ac:dyDescent="0.25">
      <c r="A9" s="29" t="s">
        <v>0</v>
      </c>
      <c r="B9" s="12" t="s">
        <v>27</v>
      </c>
      <c r="C9" s="56">
        <v>2112</v>
      </c>
      <c r="D9" s="53">
        <v>16.37530072173216</v>
      </c>
      <c r="E9" s="24">
        <v>2531587</v>
      </c>
      <c r="F9" s="43">
        <v>5.1349822378659997</v>
      </c>
      <c r="G9" s="60">
        <v>1723</v>
      </c>
      <c r="H9" s="61">
        <f>G9/G$33*100</f>
        <v>14.184572322384129</v>
      </c>
      <c r="I9" s="60">
        <v>2438667</v>
      </c>
      <c r="J9" s="62">
        <f>I9/I$33*100</f>
        <v>5.6768255214645773</v>
      </c>
    </row>
    <row r="10" spans="1:10" x14ac:dyDescent="0.25">
      <c r="A10" s="29" t="s">
        <v>1</v>
      </c>
      <c r="B10" s="12" t="s">
        <v>28</v>
      </c>
      <c r="C10" s="21">
        <v>508</v>
      </c>
      <c r="D10" s="43">
        <v>3.8813151563753006</v>
      </c>
      <c r="E10" s="24">
        <v>461191</v>
      </c>
      <c r="F10" s="43">
        <v>1.0672390172006903</v>
      </c>
      <c r="G10" s="60">
        <v>311</v>
      </c>
      <c r="H10" s="62">
        <f>G10/G$33*100</f>
        <v>2.5603029554622543</v>
      </c>
      <c r="I10" s="60">
        <v>506008</v>
      </c>
      <c r="J10" s="62">
        <f>I10/I$33*100</f>
        <v>1.1779054411550443</v>
      </c>
    </row>
    <row r="11" spans="1:10" x14ac:dyDescent="0.25">
      <c r="A11" s="29" t="s">
        <v>2</v>
      </c>
      <c r="B11" s="12" t="s">
        <v>29</v>
      </c>
      <c r="C11" s="21">
        <v>2158</v>
      </c>
      <c r="D11" s="43">
        <v>17.642341619887731</v>
      </c>
      <c r="E11" s="24">
        <v>5049047</v>
      </c>
      <c r="F11" s="43">
        <v>12.082789396653167</v>
      </c>
      <c r="G11" s="60">
        <v>1814</v>
      </c>
      <c r="H11" s="62">
        <f t="shared" ref="H11:J26" si="0">G11/G$33*100</f>
        <v>14.933728492631925</v>
      </c>
      <c r="I11" s="60">
        <v>4918952</v>
      </c>
      <c r="J11" s="62">
        <f t="shared" si="0"/>
        <v>11.450531069825946</v>
      </c>
    </row>
    <row r="12" spans="1:10" x14ac:dyDescent="0.25">
      <c r="A12" s="29" t="s">
        <v>3</v>
      </c>
      <c r="B12" s="12" t="s">
        <v>30</v>
      </c>
      <c r="C12" s="21">
        <v>0</v>
      </c>
      <c r="D12" s="43">
        <v>0</v>
      </c>
      <c r="E12" s="24">
        <v>0</v>
      </c>
      <c r="F12" s="43">
        <v>0</v>
      </c>
      <c r="G12" s="60">
        <v>0</v>
      </c>
      <c r="H12" s="62">
        <f t="shared" si="0"/>
        <v>0</v>
      </c>
      <c r="I12" s="60">
        <v>0</v>
      </c>
      <c r="J12" s="62">
        <f t="shared" si="0"/>
        <v>0</v>
      </c>
    </row>
    <row r="13" spans="1:10" x14ac:dyDescent="0.25">
      <c r="A13" s="29" t="s">
        <v>4</v>
      </c>
      <c r="B13" s="12" t="s">
        <v>31</v>
      </c>
      <c r="C13" s="21">
        <v>0</v>
      </c>
      <c r="D13" s="43">
        <v>0</v>
      </c>
      <c r="E13" s="24">
        <v>0</v>
      </c>
      <c r="F13" s="43">
        <v>0</v>
      </c>
      <c r="G13" s="60">
        <v>0</v>
      </c>
      <c r="H13" s="62">
        <f t="shared" si="0"/>
        <v>0</v>
      </c>
      <c r="I13" s="60">
        <v>0</v>
      </c>
      <c r="J13" s="62">
        <f t="shared" si="0"/>
        <v>0</v>
      </c>
    </row>
    <row r="14" spans="1:10" x14ac:dyDescent="0.25">
      <c r="A14" s="29" t="s">
        <v>5</v>
      </c>
      <c r="B14" s="12" t="s">
        <v>32</v>
      </c>
      <c r="C14" s="21">
        <v>0</v>
      </c>
      <c r="D14" s="43">
        <v>0</v>
      </c>
      <c r="E14" s="24">
        <v>0</v>
      </c>
      <c r="F14" s="43">
        <v>0</v>
      </c>
      <c r="G14" s="60">
        <v>0</v>
      </c>
      <c r="H14" s="62">
        <f t="shared" si="0"/>
        <v>0</v>
      </c>
      <c r="I14" s="60">
        <v>0</v>
      </c>
      <c r="J14" s="62">
        <f t="shared" si="0"/>
        <v>0</v>
      </c>
    </row>
    <row r="15" spans="1:10" x14ac:dyDescent="0.25">
      <c r="A15" s="29" t="s">
        <v>6</v>
      </c>
      <c r="B15" s="12" t="s">
        <v>33</v>
      </c>
      <c r="C15" s="21">
        <v>0</v>
      </c>
      <c r="D15" s="43">
        <v>0</v>
      </c>
      <c r="E15" s="24">
        <v>0</v>
      </c>
      <c r="F15" s="43">
        <v>0</v>
      </c>
      <c r="G15" s="60">
        <v>1</v>
      </c>
      <c r="H15" s="62">
        <f t="shared" si="0"/>
        <v>8.2324853873384368E-3</v>
      </c>
      <c r="I15" s="60">
        <v>735</v>
      </c>
      <c r="J15" s="62">
        <f t="shared" si="0"/>
        <v>1.7109620781666642E-3</v>
      </c>
    </row>
    <row r="16" spans="1:10" x14ac:dyDescent="0.25">
      <c r="A16" s="29" t="s">
        <v>7</v>
      </c>
      <c r="B16" s="12" t="s">
        <v>34</v>
      </c>
      <c r="C16" s="21">
        <v>106</v>
      </c>
      <c r="D16" s="43">
        <v>0.70569366479550921</v>
      </c>
      <c r="E16" s="24">
        <v>4336256</v>
      </c>
      <c r="F16" s="43">
        <v>16.299499815799749</v>
      </c>
      <c r="G16" s="60">
        <v>52</v>
      </c>
      <c r="H16" s="62">
        <f t="shared" si="0"/>
        <v>0.42808924014159877</v>
      </c>
      <c r="I16" s="60">
        <v>502464</v>
      </c>
      <c r="J16" s="62">
        <f t="shared" si="0"/>
        <v>1.1696555777468503</v>
      </c>
    </row>
    <row r="17" spans="1:10" x14ac:dyDescent="0.25">
      <c r="A17" s="29" t="s">
        <v>8</v>
      </c>
      <c r="B17" s="12" t="s">
        <v>35</v>
      </c>
      <c r="C17" s="21">
        <v>350</v>
      </c>
      <c r="D17" s="43">
        <v>2.9831595829991979</v>
      </c>
      <c r="E17" s="24">
        <v>1013508</v>
      </c>
      <c r="F17" s="43">
        <v>2.3713029089865327</v>
      </c>
      <c r="G17" s="60">
        <v>202</v>
      </c>
      <c r="H17" s="62">
        <f t="shared" si="0"/>
        <v>1.6629620482423644</v>
      </c>
      <c r="I17" s="60">
        <v>560288</v>
      </c>
      <c r="J17" s="62">
        <f t="shared" si="0"/>
        <v>1.3042605725875429</v>
      </c>
    </row>
    <row r="18" spans="1:10" s="18" customFormat="1" x14ac:dyDescent="0.25">
      <c r="A18" s="29" t="s">
        <v>9</v>
      </c>
      <c r="B18" s="12" t="s">
        <v>36</v>
      </c>
      <c r="C18" s="21">
        <v>6533</v>
      </c>
      <c r="D18" s="43">
        <v>52.173215717722535</v>
      </c>
      <c r="E18" s="24">
        <v>22733632</v>
      </c>
      <c r="F18" s="43">
        <v>51.267207993227871</v>
      </c>
      <c r="G18" s="60">
        <v>6933</v>
      </c>
      <c r="H18" s="62">
        <f t="shared" si="0"/>
        <v>57.075821190417386</v>
      </c>
      <c r="I18" s="60">
        <v>26793239</v>
      </c>
      <c r="J18" s="62">
        <f t="shared" si="0"/>
        <v>62.370361741845059</v>
      </c>
    </row>
    <row r="19" spans="1:10" s="18" customFormat="1" x14ac:dyDescent="0.25">
      <c r="A19" s="29" t="s">
        <v>10</v>
      </c>
      <c r="B19" s="12" t="s">
        <v>37</v>
      </c>
      <c r="C19" s="21">
        <v>0</v>
      </c>
      <c r="D19" s="43">
        <v>0</v>
      </c>
      <c r="E19" s="24">
        <v>0</v>
      </c>
      <c r="F19" s="43">
        <v>0</v>
      </c>
      <c r="G19" s="60">
        <v>0</v>
      </c>
      <c r="H19" s="62">
        <f t="shared" si="0"/>
        <v>0</v>
      </c>
      <c r="I19" s="60">
        <v>0</v>
      </c>
      <c r="J19" s="62">
        <f t="shared" si="0"/>
        <v>0</v>
      </c>
    </row>
    <row r="20" spans="1:10" x14ac:dyDescent="0.25">
      <c r="A20" s="29" t="s">
        <v>11</v>
      </c>
      <c r="B20" s="12" t="s">
        <v>38</v>
      </c>
      <c r="C20" s="21">
        <v>0</v>
      </c>
      <c r="D20" s="43">
        <v>0</v>
      </c>
      <c r="E20" s="24">
        <v>0</v>
      </c>
      <c r="F20" s="43">
        <v>0</v>
      </c>
      <c r="G20" s="60">
        <v>0</v>
      </c>
      <c r="H20" s="62">
        <f t="shared" si="0"/>
        <v>0</v>
      </c>
      <c r="I20" s="60">
        <v>0</v>
      </c>
      <c r="J20" s="62">
        <f t="shared" si="0"/>
        <v>0</v>
      </c>
    </row>
    <row r="21" spans="1:10" x14ac:dyDescent="0.25">
      <c r="A21" s="29" t="s">
        <v>12</v>
      </c>
      <c r="B21" s="12" t="s">
        <v>39</v>
      </c>
      <c r="C21" s="21">
        <v>57</v>
      </c>
      <c r="D21" s="43">
        <v>0.40096230954290296</v>
      </c>
      <c r="E21" s="24">
        <v>117350</v>
      </c>
      <c r="F21" s="43">
        <v>0.21331312150608192</v>
      </c>
      <c r="G21" s="60">
        <v>84</v>
      </c>
      <c r="H21" s="62">
        <f t="shared" si="0"/>
        <v>0.69152877253642875</v>
      </c>
      <c r="I21" s="60">
        <v>125380</v>
      </c>
      <c r="J21" s="62">
        <f t="shared" si="0"/>
        <v>0.2918645243000495</v>
      </c>
    </row>
    <row r="22" spans="1:10" x14ac:dyDescent="0.25">
      <c r="A22" s="29" t="s">
        <v>13</v>
      </c>
      <c r="B22" s="12" t="s">
        <v>40</v>
      </c>
      <c r="C22" s="21">
        <v>38</v>
      </c>
      <c r="D22" s="43">
        <v>0.30473135525260625</v>
      </c>
      <c r="E22" s="24">
        <v>175841</v>
      </c>
      <c r="F22" s="43">
        <v>0.47675127267897627</v>
      </c>
      <c r="G22" s="60">
        <v>20</v>
      </c>
      <c r="H22" s="62">
        <f t="shared" si="0"/>
        <v>0.16464970774676874</v>
      </c>
      <c r="I22" s="60">
        <v>211874</v>
      </c>
      <c r="J22" s="62">
        <f t="shared" si="0"/>
        <v>0.49320867938705287</v>
      </c>
    </row>
    <row r="23" spans="1:10" x14ac:dyDescent="0.25">
      <c r="A23" s="29" t="s">
        <v>14</v>
      </c>
      <c r="B23" s="12" t="s">
        <v>41</v>
      </c>
      <c r="C23" s="21">
        <v>0</v>
      </c>
      <c r="D23" s="43">
        <v>0</v>
      </c>
      <c r="E23" s="24">
        <v>0</v>
      </c>
      <c r="F23" s="43">
        <v>0</v>
      </c>
      <c r="G23" s="60">
        <v>0</v>
      </c>
      <c r="H23" s="62">
        <f t="shared" si="0"/>
        <v>0</v>
      </c>
      <c r="I23" s="60">
        <v>0</v>
      </c>
      <c r="J23" s="62">
        <f t="shared" si="0"/>
        <v>0</v>
      </c>
    </row>
    <row r="24" spans="1:10" x14ac:dyDescent="0.25">
      <c r="A24" s="29" t="s">
        <v>15</v>
      </c>
      <c r="B24" s="12" t="s">
        <v>42</v>
      </c>
      <c r="C24" s="21">
        <v>57</v>
      </c>
      <c r="D24" s="43">
        <v>0.28869286287089013</v>
      </c>
      <c r="E24" s="24">
        <v>28827</v>
      </c>
      <c r="F24" s="43">
        <v>4.366310406133684E-2</v>
      </c>
      <c r="G24" s="60">
        <v>90</v>
      </c>
      <c r="H24" s="62">
        <f t="shared" si="0"/>
        <v>0.74092368486045934</v>
      </c>
      <c r="I24" s="60">
        <v>34870</v>
      </c>
      <c r="J24" s="62">
        <f t="shared" si="0"/>
        <v>8.1171765531525969E-2</v>
      </c>
    </row>
    <row r="25" spans="1:10" x14ac:dyDescent="0.25">
      <c r="A25" s="29" t="s">
        <v>16</v>
      </c>
      <c r="B25" s="12" t="s">
        <v>43</v>
      </c>
      <c r="C25" s="21">
        <v>0</v>
      </c>
      <c r="D25" s="43">
        <v>0</v>
      </c>
      <c r="E25" s="24">
        <v>0</v>
      </c>
      <c r="F25" s="43">
        <v>0</v>
      </c>
      <c r="G25" s="60">
        <v>0</v>
      </c>
      <c r="H25" s="62">
        <f t="shared" si="0"/>
        <v>0</v>
      </c>
      <c r="I25" s="60">
        <v>0</v>
      </c>
      <c r="J25" s="62">
        <f t="shared" si="0"/>
        <v>0</v>
      </c>
    </row>
    <row r="26" spans="1:10" x14ac:dyDescent="0.25">
      <c r="A26" s="29" t="s">
        <v>17</v>
      </c>
      <c r="B26" s="12" t="s">
        <v>44</v>
      </c>
      <c r="C26" s="21">
        <v>67</v>
      </c>
      <c r="D26" s="43">
        <v>0.36888532477947072</v>
      </c>
      <c r="E26" s="24">
        <v>26026</v>
      </c>
      <c r="F26" s="43">
        <v>3.6104174628984249E-2</v>
      </c>
      <c r="G26" s="60">
        <v>47</v>
      </c>
      <c r="H26" s="62">
        <f t="shared" si="0"/>
        <v>0.38692681320490657</v>
      </c>
      <c r="I26" s="60">
        <v>17821</v>
      </c>
      <c r="J26" s="62">
        <f t="shared" si="0"/>
        <v>4.1484428836745753E-2</v>
      </c>
    </row>
    <row r="27" spans="1:10" x14ac:dyDescent="0.25">
      <c r="A27" s="30" t="s">
        <v>23</v>
      </c>
      <c r="B27" s="6" t="s">
        <v>45</v>
      </c>
      <c r="C27" s="25">
        <f>SUM(C9:C26)</f>
        <v>11986</v>
      </c>
      <c r="D27" s="44">
        <v>95.124298315958299</v>
      </c>
      <c r="E27" s="22">
        <f>SUM(E9:E26)-1</f>
        <v>36473264</v>
      </c>
      <c r="F27" s="44">
        <v>88.992853042609383</v>
      </c>
      <c r="G27" s="65">
        <f>SUM(G9:G26)</f>
        <v>11277</v>
      </c>
      <c r="H27" s="66">
        <f>G27/G$33*100</f>
        <v>92.837737713015557</v>
      </c>
      <c r="I27" s="69">
        <f>SUM(I9:I26)-2</f>
        <v>36110296</v>
      </c>
      <c r="J27" s="66">
        <f>I27/I$33*100</f>
        <v>84.058975629079441</v>
      </c>
    </row>
    <row r="28" spans="1:10" x14ac:dyDescent="0.25">
      <c r="A28" s="31" t="s">
        <v>22</v>
      </c>
      <c r="B28" s="4" t="s">
        <v>46</v>
      </c>
      <c r="C28" s="60">
        <v>628</v>
      </c>
      <c r="D28" s="43">
        <v>4.2020850040096231</v>
      </c>
      <c r="E28" s="24">
        <v>5822019</v>
      </c>
      <c r="F28" s="43">
        <v>10.286822166027257</v>
      </c>
      <c r="G28" s="60">
        <v>677</v>
      </c>
      <c r="H28" s="62">
        <f>G28/G$33*100</f>
        <v>5.5733926072281221</v>
      </c>
      <c r="I28" s="60">
        <v>6389670</v>
      </c>
      <c r="J28" s="62">
        <f>I28/I$33*100</f>
        <v>14.874126614964883</v>
      </c>
    </row>
    <row r="29" spans="1:10" x14ac:dyDescent="0.25">
      <c r="A29" s="31" t="s">
        <v>20</v>
      </c>
      <c r="B29" s="5" t="s">
        <v>47</v>
      </c>
      <c r="C29" s="60">
        <v>1</v>
      </c>
      <c r="D29" s="43">
        <v>1.6038492381716118E-2</v>
      </c>
      <c r="E29" s="24">
        <v>12447</v>
      </c>
      <c r="F29" s="43">
        <v>2.6225330523981037E-2</v>
      </c>
      <c r="G29" s="60">
        <v>1</v>
      </c>
      <c r="H29" s="62">
        <f>G29/G$33*100</f>
        <v>8.2324853873384368E-3</v>
      </c>
      <c r="I29" s="60">
        <v>9977</v>
      </c>
      <c r="J29" s="62">
        <f>I29/I$33*100</f>
        <v>2.3224855311386135E-2</v>
      </c>
    </row>
    <row r="30" spans="1:10" x14ac:dyDescent="0.25">
      <c r="A30" s="31" t="s">
        <v>21</v>
      </c>
      <c r="B30" s="15" t="s">
        <v>48</v>
      </c>
      <c r="C30" s="60">
        <v>139</v>
      </c>
      <c r="D30" s="43">
        <v>0.6575781876503608</v>
      </c>
      <c r="E30" s="24">
        <v>395176</v>
      </c>
      <c r="F30" s="43">
        <v>0.69409946083937413</v>
      </c>
      <c r="G30" s="60">
        <v>192</v>
      </c>
      <c r="H30" s="62">
        <f t="shared" ref="H30:J31" si="1">G30/G$33*100</f>
        <v>1.5806371943689799</v>
      </c>
      <c r="I30" s="60">
        <v>448343</v>
      </c>
      <c r="J30" s="62">
        <f t="shared" si="1"/>
        <v>1.0436705728047304</v>
      </c>
    </row>
    <row r="31" spans="1:10" ht="15.75" customHeight="1" x14ac:dyDescent="0.25">
      <c r="A31" s="32" t="s">
        <v>19</v>
      </c>
      <c r="B31" s="15" t="s">
        <v>49</v>
      </c>
      <c r="C31" s="60">
        <v>0</v>
      </c>
      <c r="D31" s="43">
        <v>0</v>
      </c>
      <c r="E31" s="24">
        <v>0</v>
      </c>
      <c r="F31" s="43">
        <v>0</v>
      </c>
      <c r="G31" s="60">
        <v>0</v>
      </c>
      <c r="H31" s="62">
        <f t="shared" si="1"/>
        <v>0</v>
      </c>
      <c r="I31" s="60">
        <v>0</v>
      </c>
      <c r="J31" s="62">
        <f t="shared" si="1"/>
        <v>0</v>
      </c>
    </row>
    <row r="32" spans="1:10" x14ac:dyDescent="0.25">
      <c r="A32" s="33" t="s">
        <v>18</v>
      </c>
      <c r="B32" s="7" t="s">
        <v>50</v>
      </c>
      <c r="C32" s="63">
        <f>SUM(C28:C31)</f>
        <v>768</v>
      </c>
      <c r="D32" s="41">
        <v>4.8757016840417</v>
      </c>
      <c r="E32" s="27">
        <f>SUM(E28:E31)</f>
        <v>6229642</v>
      </c>
      <c r="F32" s="41">
        <v>11.00714695739061</v>
      </c>
      <c r="G32" s="63">
        <f>SUM(G28:G31)</f>
        <v>870</v>
      </c>
      <c r="H32" s="67">
        <f>G32/G$33*100</f>
        <v>7.1622622869844399</v>
      </c>
      <c r="I32" s="70">
        <f>SUM(I28:I31)-1</f>
        <v>6847989</v>
      </c>
      <c r="J32" s="67">
        <f>I32/I$33*100</f>
        <v>15.941019715241438</v>
      </c>
    </row>
    <row r="33" spans="1:10" x14ac:dyDescent="0.25">
      <c r="A33" s="16" t="s">
        <v>24</v>
      </c>
      <c r="B33" s="17" t="s">
        <v>65</v>
      </c>
      <c r="C33" s="64">
        <f>SUM(C27,C32)</f>
        <v>12754</v>
      </c>
      <c r="D33" s="52">
        <v>100</v>
      </c>
      <c r="E33" s="50">
        <f>SUM(E27,E32)</f>
        <v>42702906</v>
      </c>
      <c r="F33" s="52">
        <v>100</v>
      </c>
      <c r="G33" s="64">
        <f>G27+G32</f>
        <v>12147</v>
      </c>
      <c r="H33" s="68">
        <v>100</v>
      </c>
      <c r="I33" s="64">
        <f>(I27+I32)+2</f>
        <v>42958287</v>
      </c>
      <c r="J33" s="68">
        <v>100</v>
      </c>
    </row>
    <row r="35" spans="1:10" s="71" customFormat="1" ht="12" x14ac:dyDescent="0.25">
      <c r="A35" s="71" t="s">
        <v>58</v>
      </c>
      <c r="C35" s="72"/>
      <c r="E35" s="73"/>
      <c r="G35" s="72"/>
      <c r="I35" s="73"/>
    </row>
    <row r="36" spans="1:10" s="71" customFormat="1" ht="12" x14ac:dyDescent="0.25">
      <c r="A36" s="71" t="s">
        <v>64</v>
      </c>
      <c r="C36" s="72"/>
      <c r="E36" s="73"/>
      <c r="G36" s="72"/>
      <c r="I36" s="73"/>
    </row>
    <row r="38" spans="1:10" x14ac:dyDescent="0.25">
      <c r="E38" s="21"/>
      <c r="F38" s="21"/>
      <c r="I38" s="21"/>
      <c r="J38" s="21"/>
    </row>
    <row r="39" spans="1:10" x14ac:dyDescent="0.25">
      <c r="C39" s="23"/>
      <c r="G39" s="23"/>
    </row>
    <row r="40" spans="1:10" x14ac:dyDescent="0.25">
      <c r="E40" s="21"/>
      <c r="I40" s="21"/>
    </row>
    <row r="41" spans="1:10" x14ac:dyDescent="0.25">
      <c r="C41" s="19"/>
      <c r="G41" s="19"/>
    </row>
    <row r="42" spans="1:10" x14ac:dyDescent="0.25">
      <c r="B42" s="19"/>
    </row>
  </sheetData>
  <mergeCells count="5">
    <mergeCell ref="B6:B8"/>
    <mergeCell ref="C6:D6"/>
    <mergeCell ref="E6:F6"/>
    <mergeCell ref="G6:H6"/>
    <mergeCell ref="I6:J6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&amp;CStatistika tržišta osiguranja&amp;RMjesečni izvještaj</oddHeader>
    <oddFooter>&amp;CU izvještaj su uključeni podaci zaključno sa 30.04.2026. godine.</oddFooter>
  </headerFooter>
  <ignoredErrors>
    <ignoredError sqref="A9:A26 A32" numberStoredAsText="1"/>
    <ignoredError sqref="A27:A28 A33" twoDigitTextYear="1" numberStoredAsText="1"/>
    <ignoredError sqref="G27 G32" formula="1"/>
    <ignoredError sqref="J3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2026-05-29T12:29:23Z</cp:lastPrinted>
  <dcterms:created xsi:type="dcterms:W3CDTF">2018-01-08T12:56:16Z</dcterms:created>
  <dcterms:modified xsi:type="dcterms:W3CDTF">2026-06-08T09:09:58Z</dcterms:modified>
</cp:coreProperties>
</file>