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I - 2026\Jezici\"/>
    </mc:Choice>
  </mc:AlternateContent>
  <xr:revisionPtr revIDLastSave="0" documentId="13_ncr:1_{70AC3DC5-B2EC-4DAA-8C20-9775FD76DC6A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24" l="1"/>
  <c r="I30" i="24"/>
  <c r="I29" i="24"/>
  <c r="G30" i="24"/>
  <c r="G29" i="24"/>
  <c r="E30" i="24"/>
  <c r="E34" i="24" s="1"/>
  <c r="C30" i="24"/>
  <c r="E29" i="24" l="1"/>
  <c r="I33" i="25"/>
  <c r="I28" i="25"/>
  <c r="C34" i="24"/>
  <c r="C29" i="24"/>
  <c r="I10" i="23"/>
  <c r="E32" i="23"/>
  <c r="E31" i="23"/>
  <c r="E30" i="23"/>
  <c r="E29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32" i="23"/>
  <c r="C31" i="23"/>
  <c r="C30" i="23"/>
  <c r="C29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G10" i="23"/>
  <c r="E35" i="24" l="1"/>
  <c r="F11" i="24" s="1"/>
  <c r="C35" i="24"/>
  <c r="D23" i="24" s="1"/>
  <c r="F12" i="24"/>
  <c r="D30" i="24"/>
  <c r="D17" i="24"/>
  <c r="E33" i="23"/>
  <c r="C33" i="23"/>
  <c r="C28" i="23"/>
  <c r="E28" i="23"/>
  <c r="G34" i="24"/>
  <c r="F34" i="24" l="1"/>
  <c r="F17" i="24"/>
  <c r="F14" i="24"/>
  <c r="F31" i="24"/>
  <c r="F18" i="24"/>
  <c r="F33" i="24"/>
  <c r="F30" i="24"/>
  <c r="F24" i="24"/>
  <c r="F13" i="24"/>
  <c r="F20" i="24"/>
  <c r="F16" i="24"/>
  <c r="F19" i="24"/>
  <c r="F22" i="24"/>
  <c r="F26" i="24"/>
  <c r="F15" i="24"/>
  <c r="F23" i="24"/>
  <c r="F21" i="24"/>
  <c r="F25" i="24"/>
  <c r="F27" i="24"/>
  <c r="F28" i="24"/>
  <c r="F29" i="24"/>
  <c r="F32" i="24"/>
  <c r="D32" i="24"/>
  <c r="D14" i="24"/>
  <c r="D11" i="24"/>
  <c r="D27" i="24"/>
  <c r="D13" i="24"/>
  <c r="D21" i="24"/>
  <c r="D15" i="24"/>
  <c r="D33" i="24"/>
  <c r="D20" i="24"/>
  <c r="D28" i="24"/>
  <c r="D19" i="24"/>
  <c r="D29" i="24"/>
  <c r="D35" i="24" s="1"/>
  <c r="D22" i="24"/>
  <c r="D24" i="24"/>
  <c r="D16" i="24"/>
  <c r="D34" i="24"/>
  <c r="D31" i="24"/>
  <c r="D12" i="24"/>
  <c r="D25" i="24"/>
  <c r="D18" i="24"/>
  <c r="D26" i="24"/>
  <c r="E34" i="23"/>
  <c r="G35" i="24"/>
  <c r="C34" i="23"/>
  <c r="I34" i="25"/>
  <c r="I30" i="23"/>
  <c r="I31" i="23"/>
  <c r="I32" i="23"/>
  <c r="I29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G30" i="23"/>
  <c r="G31" i="23"/>
  <c r="G32" i="23"/>
  <c r="G29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33" i="25"/>
  <c r="G28" i="25"/>
  <c r="I33" i="23" l="1"/>
  <c r="I28" i="23"/>
  <c r="F35" i="24"/>
  <c r="J28" i="25"/>
  <c r="H23" i="24"/>
  <c r="G34" i="25"/>
  <c r="G33" i="23"/>
  <c r="I35" i="24"/>
  <c r="J34" i="24" s="1"/>
  <c r="G28" i="23"/>
  <c r="G34" i="23" l="1"/>
  <c r="I34" i="23"/>
  <c r="J29" i="23" s="1"/>
  <c r="H30" i="25"/>
  <c r="H18" i="25"/>
  <c r="H17" i="25"/>
  <c r="H29" i="25"/>
  <c r="H16" i="25"/>
  <c r="H15" i="25"/>
  <c r="H27" i="25"/>
  <c r="H26" i="25"/>
  <c r="H25" i="25"/>
  <c r="H13" i="25"/>
  <c r="H24" i="25"/>
  <c r="H12" i="25"/>
  <c r="H11" i="25"/>
  <c r="H14" i="25"/>
  <c r="H23" i="25"/>
  <c r="H22" i="25"/>
  <c r="H10" i="25"/>
  <c r="H33" i="25"/>
  <c r="H21" i="25"/>
  <c r="H31" i="25"/>
  <c r="H32" i="25"/>
  <c r="H20" i="25"/>
  <c r="H19" i="25"/>
  <c r="H28" i="25"/>
  <c r="J33" i="25"/>
  <c r="J19" i="25"/>
  <c r="J31" i="25"/>
  <c r="J20" i="25"/>
  <c r="J16" i="25"/>
  <c r="J10" i="25"/>
  <c r="J32" i="25"/>
  <c r="J21" i="25"/>
  <c r="J11" i="25"/>
  <c r="J29" i="25"/>
  <c r="J22" i="25"/>
  <c r="J30" i="25"/>
  <c r="J23" i="25"/>
  <c r="J17" i="25"/>
  <c r="J12" i="25"/>
  <c r="J24" i="25"/>
  <c r="J13" i="25"/>
  <c r="J25" i="25"/>
  <c r="J14" i="25"/>
  <c r="J26" i="25"/>
  <c r="J18" i="25"/>
  <c r="J15" i="25"/>
  <c r="J27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J28" i="23" l="1"/>
  <c r="J32" i="23"/>
  <c r="J11" i="23"/>
  <c r="J26" i="23"/>
  <c r="J10" i="23"/>
  <c r="H35" i="24"/>
  <c r="H32" i="23"/>
  <c r="H33" i="23"/>
  <c r="H31" i="23"/>
  <c r="H13" i="23"/>
  <c r="H11" i="23"/>
  <c r="H19" i="23"/>
  <c r="H15" i="23"/>
  <c r="H17" i="23"/>
  <c r="H25" i="23"/>
  <c r="H21" i="23"/>
  <c r="H23" i="23"/>
  <c r="H27" i="23"/>
  <c r="H30" i="23"/>
  <c r="H16" i="23"/>
  <c r="H22" i="23"/>
  <c r="H29" i="23"/>
  <c r="H26" i="23"/>
  <c r="H24" i="23"/>
  <c r="H10" i="23"/>
  <c r="H12" i="23"/>
  <c r="H18" i="23"/>
  <c r="H14" i="23"/>
  <c r="H20" i="23"/>
  <c r="H28" i="23"/>
  <c r="J30" i="23"/>
  <c r="J24" i="23"/>
  <c r="J21" i="23"/>
  <c r="J18" i="23"/>
  <c r="J12" i="23"/>
  <c r="J15" i="23"/>
  <c r="J27" i="23"/>
  <c r="J22" i="23"/>
  <c r="J20" i="23"/>
  <c r="J14" i="23"/>
  <c r="J33" i="23"/>
  <c r="J31" i="23"/>
  <c r="J25" i="23"/>
  <c r="J17" i="23"/>
  <c r="J23" i="23"/>
  <c r="J13" i="23"/>
  <c r="J19" i="23"/>
  <c r="J16" i="23"/>
  <c r="J34" i="23" l="1"/>
  <c r="H34" i="23"/>
  <c r="F28" i="23" l="1"/>
  <c r="F32" i="23" l="1"/>
  <c r="F33" i="23"/>
  <c r="F34" i="23" s="1"/>
  <c r="F30" i="23"/>
  <c r="F29" i="23"/>
  <c r="F13" i="23"/>
  <c r="F10" i="23"/>
  <c r="F21" i="23"/>
  <c r="D25" i="23"/>
  <c r="D10" i="23"/>
  <c r="D28" i="23"/>
  <c r="D19" i="23"/>
  <c r="F27" i="23"/>
  <c r="F25" i="23"/>
  <c r="F19" i="23"/>
  <c r="F15" i="23"/>
  <c r="F22" i="23"/>
  <c r="F20" i="23"/>
  <c r="F16" i="23"/>
  <c r="F14" i="23"/>
  <c r="F26" i="23"/>
  <c r="F23" i="23"/>
  <c r="F17" i="23"/>
  <c r="F11" i="23"/>
  <c r="F24" i="23"/>
  <c r="F18" i="23"/>
  <c r="F12" i="23"/>
  <c r="F31" i="23"/>
  <c r="D32" i="23"/>
  <c r="D30" i="23"/>
  <c r="D27" i="23"/>
  <c r="D23" i="23"/>
  <c r="D21" i="23"/>
  <c r="D17" i="23"/>
  <c r="D15" i="23"/>
  <c r="D11" i="23"/>
  <c r="D33" i="23"/>
  <c r="D31" i="23"/>
  <c r="D29" i="23"/>
  <c r="D26" i="23"/>
  <c r="D24" i="23"/>
  <c r="D22" i="23"/>
  <c r="D20" i="23"/>
  <c r="D18" i="23"/>
  <c r="D16" i="23"/>
  <c r="D14" i="23"/>
  <c r="D12" i="23"/>
  <c r="D13" i="23"/>
  <c r="D34" i="23" l="1"/>
</calcChain>
</file>

<file path=xl/sharedStrings.xml><?xml version="1.0" encoding="utf-8"?>
<sst xmlns="http://schemas.openxmlformats.org/spreadsheetml/2006/main" count="212" uniqueCount="66">
  <si>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</si>
  <si>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</si>
  <si>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</si>
  <si>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</si>
  <si>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</si>
  <si>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</si>
  <si>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</si>
  <si>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</si>
  <si>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</si>
  <si>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</si>
  <si>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</si>
  <si>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</si>
  <si>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</si>
  <si>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</si>
  <si>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</si>
  <si>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</si>
  <si>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</si>
  <si>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</si>
  <si>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</si>
  <si>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</si>
  <si>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</si>
  <si>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</si>
  <si>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</si>
  <si>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</si>
  <si>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</si>
  <si>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</si>
  <si>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</si>
  <si>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</si>
  <si>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</si>
  <si>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</si>
  <si>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</si>
  <si>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</si>
  <si>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</si>
  <si>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</si>
  <si>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</si>
  <si>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</si>
  <si>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</si>
  <si>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</si>
  <si>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</si>
  <si>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</si>
  <si>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</si>
  <si>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</si>
  <si>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</si>
  <si>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</si>
  <si>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</si>
  <si>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</si>
  <si>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</si>
  <si>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</si>
  <si>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</si>
  <si>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</si>
  <si>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</si>
  <si>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</si>
  <si>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</si>
  <si>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</si>
  <si>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</si>
  <si>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</si>
  <si>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</si>
  <si>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</si>
  <si>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</si>
  <si>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</si>
  <si>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*Podaci su dati na osnovu nerevidiranih izvještaja društava za sjedištem u Federaciji Bosne i Hercegovine i Republici Srpskoj.</t>
  </si>
  <si>
    <t>BROJ I VRIJEDNOST ISPLAĆENIH ŠTETA PO VRSTAMA OSIGURANJA U BOSNI I HERCEGOVINI*</t>
  </si>
  <si>
    <t>I-II-2025</t>
  </si>
  <si>
    <t>I-II-2026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</si>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</sst>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#,##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showRuler="0" view="pageLayout" topLeftCell="B10" zoomScaleNormal="70" workbookViewId="0">
      <selection activeCell="E36" sqref="E3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61</v>
      </c>
      <c r="C5" s="14"/>
      <c r="D5" s="2"/>
      <c r="E5" s="2"/>
      <c r="F5" s="2"/>
      <c r="G5" s="14"/>
      <c r="H5" s="2"/>
      <c r="I5" s="2"/>
      <c r="J5" s="2"/>
    </row>
    <row r="6" spans="1:10" ht="15.75" thickBot="1" x14ac:dyDescent="0.3">
      <c r="C6" s="3"/>
      <c r="D6" s="3"/>
      <c r="E6" s="3"/>
      <c r="F6" s="3"/>
      <c r="G6" s="3"/>
      <c r="H6" s="3"/>
      <c r="I6" s="3"/>
      <c r="J6" s="3"/>
    </row>
    <row r="7" spans="1:10" ht="18" customHeight="1" x14ac:dyDescent="0.25">
      <c r="A7" s="13"/>
      <c r="B7" s="60" t="s">
        <v>26</v>
      </c>
      <c r="C7" s="60"/>
      <c r="D7" s="60"/>
      <c r="E7" s="60"/>
      <c r="F7" s="60"/>
      <c r="G7" s="60"/>
      <c r="H7" s="60"/>
      <c r="I7" s="60"/>
      <c r="J7" s="63"/>
    </row>
    <row r="8" spans="1:10" ht="38.25" customHeight="1" x14ac:dyDescent="0.25">
      <c r="A8" s="10" t="s">
        <v>52</v>
      </c>
      <c r="B8" s="61"/>
      <c r="C8" s="35" t="s">
        <v>54</v>
      </c>
      <c r="D8" s="35" t="s">
        <v>53</v>
      </c>
      <c r="E8" s="35" t="s">
        <v>55</v>
      </c>
      <c r="F8" s="35" t="s">
        <v>53</v>
      </c>
      <c r="G8" s="35" t="s">
        <v>54</v>
      </c>
      <c r="H8" s="35" t="s">
        <v>53</v>
      </c>
      <c r="I8" s="35" t="s">
        <v>55</v>
      </c>
      <c r="J8" s="49" t="s">
        <v>53</v>
      </c>
    </row>
    <row r="9" spans="1:10" ht="31.5" customHeight="1" thickBot="1" x14ac:dyDescent="0.3">
      <c r="A9" s="9"/>
      <c r="B9" s="62"/>
      <c r="C9" s="11" t="s">
        <v>62</v>
      </c>
      <c r="D9" s="11" t="s">
        <v>25</v>
      </c>
      <c r="E9" s="11" t="s">
        <v>62</v>
      </c>
      <c r="F9" s="11" t="s">
        <v>25</v>
      </c>
      <c r="G9" s="11" t="s">
        <v>63</v>
      </c>
      <c r="H9" s="11" t="s">
        <v>25</v>
      </c>
      <c r="I9" s="11" t="s">
        <v>63</v>
      </c>
      <c r="J9" s="48" t="s">
        <v>25</v>
      </c>
    </row>
    <row r="10" spans="1:10" x14ac:dyDescent="0.25">
      <c r="A10" s="28" t="s">
        <v>0</v>
      </c>
      <c r="B10" s="12" t="s">
        <v>27</v>
      </c>
      <c r="C10" s="24">
        <f>FBiH!C11+RS!C10</f>
        <v>2850</v>
      </c>
      <c r="D10" s="46">
        <f t="shared" ref="D10:D33" si="0">C10/C$34*100</f>
        <v>8.9800548255978825</v>
      </c>
      <c r="E10" s="24">
        <f>FBiH!E11+RS!E10</f>
        <v>3745357.49</v>
      </c>
      <c r="F10" s="43">
        <f t="shared" ref="F10:F33" si="1">E10/E$34*100</f>
        <v>4.8859072309640545</v>
      </c>
      <c r="G10" s="24">
        <f>FBiH!G11+RS!G10</f>
        <v>2605</v>
      </c>
      <c r="H10" s="53">
        <f t="shared" ref="H10:H33" si="2">G10/G$34*100</f>
        <v>7.4001477188796088</v>
      </c>
      <c r="I10" s="24">
        <f>FBiH!I11+RS!I10</f>
        <v>3900829</v>
      </c>
      <c r="J10" s="43">
        <f>I10/I$34*100</f>
        <v>4.7616175561370007</v>
      </c>
    </row>
    <row r="11" spans="1:10" x14ac:dyDescent="0.25">
      <c r="A11" s="29" t="s">
        <v>1</v>
      </c>
      <c r="B11" s="12" t="s">
        <v>28</v>
      </c>
      <c r="C11" s="24">
        <f>FBiH!C12+RS!C11</f>
        <v>7036</v>
      </c>
      <c r="D11" s="46">
        <f t="shared" si="0"/>
        <v>22.169707281721649</v>
      </c>
      <c r="E11" s="24">
        <f>FBiH!E12+RS!E11</f>
        <v>1693847.84</v>
      </c>
      <c r="F11" s="43">
        <f t="shared" si="1"/>
        <v>2.2096644797473912</v>
      </c>
      <c r="G11" s="24">
        <f>FBiH!G12+RS!G11</f>
        <v>9495</v>
      </c>
      <c r="H11" s="43">
        <f t="shared" si="2"/>
        <v>26.972899267087097</v>
      </c>
      <c r="I11" s="24">
        <f>FBiH!I12+RS!I11</f>
        <v>1966561</v>
      </c>
      <c r="J11" s="43">
        <f>I11/I$34*100</f>
        <v>2.4005182956787738</v>
      </c>
    </row>
    <row r="12" spans="1:10" x14ac:dyDescent="0.25">
      <c r="A12" s="29" t="s">
        <v>2</v>
      </c>
      <c r="B12" s="12" t="s">
        <v>29</v>
      </c>
      <c r="C12" s="24">
        <f>FBiH!C13+RS!C12</f>
        <v>5082</v>
      </c>
      <c r="D12" s="46">
        <f t="shared" si="0"/>
        <v>16.012855657434542</v>
      </c>
      <c r="E12" s="24">
        <f>FBiH!E13+RS!E12</f>
        <v>12699052.17</v>
      </c>
      <c r="F12" s="43">
        <f t="shared" si="1"/>
        <v>16.56621323584061</v>
      </c>
      <c r="G12" s="24">
        <f>FBiH!G13+RS!G12</f>
        <v>5408</v>
      </c>
      <c r="H12" s="43">
        <f t="shared" si="2"/>
        <v>15.362763479347763</v>
      </c>
      <c r="I12" s="24">
        <f>FBiH!I13+RS!I12</f>
        <v>14703274</v>
      </c>
      <c r="J12" s="43">
        <f t="shared" ref="J12:J33" si="3">I12/I$34*100</f>
        <v>17.947817659039323</v>
      </c>
    </row>
    <row r="13" spans="1:10" x14ac:dyDescent="0.25">
      <c r="A13" s="29" t="s">
        <v>3</v>
      </c>
      <c r="B13" s="12" t="s">
        <v>30</v>
      </c>
      <c r="C13" s="24">
        <f>FBiH!C14+RS!C13</f>
        <v>0</v>
      </c>
      <c r="D13" s="46">
        <f t="shared" si="0"/>
        <v>0</v>
      </c>
      <c r="E13" s="24">
        <f>FBiH!E14+RS!E13</f>
        <v>0</v>
      </c>
      <c r="F13" s="43">
        <f t="shared" si="1"/>
        <v>0</v>
      </c>
      <c r="G13" s="24">
        <f>FBiH!G14+RS!G13</f>
        <v>0</v>
      </c>
      <c r="H13" s="43">
        <f t="shared" si="2"/>
        <v>0</v>
      </c>
      <c r="I13" s="24">
        <f>FBiH!I14+RS!I13</f>
        <v>0</v>
      </c>
      <c r="J13" s="43">
        <f t="shared" si="3"/>
        <v>0</v>
      </c>
    </row>
    <row r="14" spans="1:10" x14ac:dyDescent="0.25">
      <c r="A14" s="29" t="s">
        <v>4</v>
      </c>
      <c r="B14" s="12" t="s">
        <v>31</v>
      </c>
      <c r="C14" s="24">
        <f>FBiH!C15+RS!C14</f>
        <v>1</v>
      </c>
      <c r="D14" s="46">
        <f t="shared" si="0"/>
        <v>3.1508964300343452E-3</v>
      </c>
      <c r="E14" s="24">
        <f>FBiH!E15+RS!E14</f>
        <v>6845</v>
      </c>
      <c r="F14" s="43">
        <f t="shared" si="1"/>
        <v>8.9294640325372383E-3</v>
      </c>
      <c r="G14" s="24">
        <f>FBiH!G15+RS!G14</f>
        <v>0</v>
      </c>
      <c r="H14" s="43">
        <f t="shared" si="2"/>
        <v>0</v>
      </c>
      <c r="I14" s="24">
        <f>FBiH!I15+RS!I14</f>
        <v>0</v>
      </c>
      <c r="J14" s="43">
        <f t="shared" si="3"/>
        <v>0</v>
      </c>
    </row>
    <row r="15" spans="1:10" x14ac:dyDescent="0.25">
      <c r="A15" s="29" t="s">
        <v>5</v>
      </c>
      <c r="B15" s="12" t="s">
        <v>32</v>
      </c>
      <c r="C15" s="24">
        <f>FBiH!C16+RS!C15</f>
        <v>0</v>
      </c>
      <c r="D15" s="46">
        <f t="shared" si="0"/>
        <v>0</v>
      </c>
      <c r="E15" s="24">
        <f>FBiH!E16+RS!E15</f>
        <v>0</v>
      </c>
      <c r="F15" s="43">
        <f t="shared" si="1"/>
        <v>0</v>
      </c>
      <c r="G15" s="24">
        <f>FBiH!G16+RS!G15</f>
        <v>0</v>
      </c>
      <c r="H15" s="43">
        <f t="shared" si="2"/>
        <v>0</v>
      </c>
      <c r="I15" s="24">
        <f>FBiH!I16+RS!I15</f>
        <v>0</v>
      </c>
      <c r="J15" s="43">
        <f t="shared" si="3"/>
        <v>0</v>
      </c>
    </row>
    <row r="16" spans="1:10" x14ac:dyDescent="0.25">
      <c r="A16" s="29" t="s">
        <v>6</v>
      </c>
      <c r="B16" s="12" t="s">
        <v>33</v>
      </c>
      <c r="C16" s="24">
        <f>FBiH!C17+RS!C16</f>
        <v>34</v>
      </c>
      <c r="D16" s="46">
        <f t="shared" si="0"/>
        <v>0.10713047862116773</v>
      </c>
      <c r="E16" s="24">
        <f>FBiH!E17+RS!E16</f>
        <v>150106</v>
      </c>
      <c r="F16" s="43">
        <f t="shared" si="1"/>
        <v>0.19581681929408834</v>
      </c>
      <c r="G16" s="24">
        <f>FBiH!G17+RS!G16</f>
        <v>31</v>
      </c>
      <c r="H16" s="43">
        <f t="shared" si="2"/>
        <v>8.8063178228509745E-2</v>
      </c>
      <c r="I16" s="24">
        <f>FBiH!I17+RS!I16</f>
        <v>35731</v>
      </c>
      <c r="J16" s="43">
        <f t="shared" si="3"/>
        <v>4.3615692176799128E-2</v>
      </c>
    </row>
    <row r="17" spans="1:10" x14ac:dyDescent="0.25">
      <c r="A17" s="29" t="s">
        <v>7</v>
      </c>
      <c r="B17" s="12" t="s">
        <v>34</v>
      </c>
      <c r="C17" s="24">
        <f>FBiH!C18+RS!C17</f>
        <v>420</v>
      </c>
      <c r="D17" s="46">
        <f t="shared" si="0"/>
        <v>1.3233765006144249</v>
      </c>
      <c r="E17" s="24">
        <f>FBiH!E18+RS!E17</f>
        <v>4347453.42</v>
      </c>
      <c r="F17" s="43">
        <f t="shared" si="1"/>
        <v>5.6713555802806441</v>
      </c>
      <c r="G17" s="24">
        <f>FBiH!G18+RS!G17</f>
        <v>327</v>
      </c>
      <c r="H17" s="43">
        <f t="shared" si="2"/>
        <v>0.92892449292653823</v>
      </c>
      <c r="I17" s="24">
        <f>FBiH!I18+RS!I17</f>
        <v>2224943</v>
      </c>
      <c r="J17" s="43">
        <f t="shared" si="3"/>
        <v>2.7159169628312663</v>
      </c>
    </row>
    <row r="18" spans="1:10" x14ac:dyDescent="0.25">
      <c r="A18" s="29" t="s">
        <v>8</v>
      </c>
      <c r="B18" s="12" t="s">
        <v>35</v>
      </c>
      <c r="C18" s="24">
        <f>FBiH!C19+RS!C18</f>
        <v>502</v>
      </c>
      <c r="D18" s="46">
        <f t="shared" si="0"/>
        <v>1.5817500078772411</v>
      </c>
      <c r="E18" s="24">
        <f>FBiH!E19+RS!E18</f>
        <v>1480420.63</v>
      </c>
      <c r="F18" s="43">
        <f t="shared" si="1"/>
        <v>1.9312436477152841</v>
      </c>
      <c r="G18" s="24">
        <f>FBiH!G19+RS!G18</f>
        <v>464</v>
      </c>
      <c r="H18" s="43">
        <f t="shared" si="2"/>
        <v>1.3181069257428557</v>
      </c>
      <c r="I18" s="24">
        <f>FBiH!I19+RS!I18</f>
        <v>1214195</v>
      </c>
      <c r="J18" s="43">
        <f t="shared" si="3"/>
        <v>1.4821291137278167</v>
      </c>
    </row>
    <row r="19" spans="1:10" s="18" customFormat="1" x14ac:dyDescent="0.25">
      <c r="A19" s="29" t="s">
        <v>9</v>
      </c>
      <c r="B19" s="12" t="s">
        <v>36</v>
      </c>
      <c r="C19" s="24">
        <f>FBiH!C20+RS!C19</f>
        <v>11390</v>
      </c>
      <c r="D19" s="46">
        <f t="shared" si="0"/>
        <v>35.888710338091187</v>
      </c>
      <c r="E19" s="24">
        <f>FBiH!E20+RS!E19</f>
        <v>32135504.689999998</v>
      </c>
      <c r="F19" s="43">
        <f t="shared" si="1"/>
        <v>41.92152422159046</v>
      </c>
      <c r="G19" s="24">
        <f>FBiH!G20+RS!G19</f>
        <v>11783</v>
      </c>
      <c r="H19" s="43">
        <f t="shared" si="2"/>
        <v>33.472529969888079</v>
      </c>
      <c r="I19" s="24">
        <f>FBiH!I20+RS!I19</f>
        <v>36693822</v>
      </c>
      <c r="J19" s="43">
        <f t="shared" si="3"/>
        <v>44.790978286145354</v>
      </c>
    </row>
    <row r="20" spans="1:10" s="18" customFormat="1" x14ac:dyDescent="0.25">
      <c r="A20" s="29" t="s">
        <v>10</v>
      </c>
      <c r="B20" s="12" t="s">
        <v>37</v>
      </c>
      <c r="C20" s="24">
        <f>FBiH!C21+RS!C20</f>
        <v>0</v>
      </c>
      <c r="D20" s="46">
        <f t="shared" si="0"/>
        <v>0</v>
      </c>
      <c r="E20" s="24">
        <f>FBiH!E21+RS!E20</f>
        <v>0</v>
      </c>
      <c r="F20" s="43">
        <f t="shared" si="1"/>
        <v>0</v>
      </c>
      <c r="G20" s="24">
        <f>FBiH!G21+RS!G20</f>
        <v>0</v>
      </c>
      <c r="H20" s="43">
        <f t="shared" si="2"/>
        <v>0</v>
      </c>
      <c r="I20" s="24">
        <f>FBiH!I21+RS!I20</f>
        <v>0</v>
      </c>
      <c r="J20" s="43">
        <f t="shared" si="3"/>
        <v>0</v>
      </c>
    </row>
    <row r="21" spans="1:10" x14ac:dyDescent="0.25">
      <c r="A21" s="29" t="s">
        <v>11</v>
      </c>
      <c r="B21" s="12" t="s">
        <v>38</v>
      </c>
      <c r="C21" s="24">
        <f>FBiH!C22+RS!C21</f>
        <v>0</v>
      </c>
      <c r="D21" s="46">
        <f t="shared" si="0"/>
        <v>0</v>
      </c>
      <c r="E21" s="24">
        <f>FBiH!E22+RS!E21</f>
        <v>0</v>
      </c>
      <c r="F21" s="43">
        <f t="shared" si="1"/>
        <v>0</v>
      </c>
      <c r="G21" s="24">
        <f>FBiH!G22+RS!G21</f>
        <v>0</v>
      </c>
      <c r="H21" s="43">
        <f t="shared" si="2"/>
        <v>0</v>
      </c>
      <c r="I21" s="24">
        <f>FBiH!I22+RS!I21</f>
        <v>0</v>
      </c>
      <c r="J21" s="43">
        <f t="shared" si="3"/>
        <v>0</v>
      </c>
    </row>
    <row r="22" spans="1:10" x14ac:dyDescent="0.25">
      <c r="A22" s="29" t="s">
        <v>12</v>
      </c>
      <c r="B22" s="12" t="s">
        <v>39</v>
      </c>
      <c r="C22" s="24">
        <f>FBiH!C23+RS!C22</f>
        <v>204</v>
      </c>
      <c r="D22" s="46">
        <f t="shared" si="0"/>
        <v>0.64278287172700632</v>
      </c>
      <c r="E22" s="24">
        <f>FBiH!E23+RS!E22</f>
        <v>359530.19</v>
      </c>
      <c r="F22" s="43">
        <f t="shared" si="1"/>
        <v>0.46901561727045721</v>
      </c>
      <c r="G22" s="24">
        <f>FBiH!G23+RS!G22</f>
        <v>164</v>
      </c>
      <c r="H22" s="43">
        <f t="shared" si="2"/>
        <v>0.46588262030566446</v>
      </c>
      <c r="I22" s="24">
        <f>FBiH!I23+RS!I22</f>
        <v>246543</v>
      </c>
      <c r="J22" s="43">
        <f t="shared" si="3"/>
        <v>0.30094717741861654</v>
      </c>
    </row>
    <row r="23" spans="1:10" x14ac:dyDescent="0.25">
      <c r="A23" s="29" t="s">
        <v>13</v>
      </c>
      <c r="B23" s="12" t="s">
        <v>40</v>
      </c>
      <c r="C23" s="24">
        <f>FBiH!C24+RS!C23</f>
        <v>137</v>
      </c>
      <c r="D23" s="46">
        <f t="shared" si="0"/>
        <v>0.43167281091470522</v>
      </c>
      <c r="E23" s="24">
        <f>FBiH!E24+RS!E23</f>
        <v>543050.22</v>
      </c>
      <c r="F23" s="43">
        <f t="shared" si="1"/>
        <v>0.7084218272244609</v>
      </c>
      <c r="G23" s="24">
        <f>FBiH!G24+RS!G23</f>
        <v>71</v>
      </c>
      <c r="H23" s="43">
        <f t="shared" si="2"/>
        <v>0.20169308562013522</v>
      </c>
      <c r="I23" s="24">
        <f>FBiH!I24+RS!I23</f>
        <v>495144</v>
      </c>
      <c r="J23" s="43">
        <f t="shared" si="3"/>
        <v>0.60440648980406442</v>
      </c>
    </row>
    <row r="24" spans="1:10" x14ac:dyDescent="0.25">
      <c r="A24" s="29" t="s">
        <v>14</v>
      </c>
      <c r="B24" s="12" t="s">
        <v>41</v>
      </c>
      <c r="C24" s="24">
        <f>FBiH!C25+RS!C24</f>
        <v>25</v>
      </c>
      <c r="D24" s="46">
        <f t="shared" si="0"/>
        <v>7.8772410750858612E-2</v>
      </c>
      <c r="E24" s="24">
        <f>FBiH!E25+RS!E24</f>
        <v>49831</v>
      </c>
      <c r="F24" s="43">
        <f t="shared" si="1"/>
        <v>6.5005715442711928E-2</v>
      </c>
      <c r="G24" s="24">
        <f>FBiH!G25+RS!G24</f>
        <v>20</v>
      </c>
      <c r="H24" s="43">
        <f t="shared" si="2"/>
        <v>5.6814953695812735E-2</v>
      </c>
      <c r="I24" s="24">
        <f>FBiH!I25+RS!I24</f>
        <v>23603</v>
      </c>
      <c r="J24" s="43">
        <f t="shared" si="3"/>
        <v>2.8811429359631404E-2</v>
      </c>
    </row>
    <row r="25" spans="1:10" x14ac:dyDescent="0.25">
      <c r="A25" s="29" t="s">
        <v>15</v>
      </c>
      <c r="B25" s="12" t="s">
        <v>42</v>
      </c>
      <c r="C25" s="24">
        <f>FBiH!C26+RS!C25</f>
        <v>870</v>
      </c>
      <c r="D25" s="46">
        <f t="shared" si="0"/>
        <v>2.7412798941298799</v>
      </c>
      <c r="E25" s="24">
        <f>FBiH!E26+RS!E25</f>
        <v>169558.5</v>
      </c>
      <c r="F25" s="43">
        <f t="shared" si="1"/>
        <v>0.22119306459619653</v>
      </c>
      <c r="G25" s="24">
        <f>FBiH!G26+RS!G25</f>
        <v>1293</v>
      </c>
      <c r="H25" s="43">
        <f t="shared" si="2"/>
        <v>3.6730867564342935</v>
      </c>
      <c r="I25" s="24">
        <f>FBiH!I26+RS!I25</f>
        <v>255877</v>
      </c>
      <c r="J25" s="43">
        <f t="shared" si="3"/>
        <v>0.31234089354126193</v>
      </c>
    </row>
    <row r="26" spans="1:10" x14ac:dyDescent="0.25">
      <c r="A26" s="29" t="s">
        <v>16</v>
      </c>
      <c r="B26" s="12" t="s">
        <v>43</v>
      </c>
      <c r="C26" s="24">
        <f>FBiH!C27+RS!C26</f>
        <v>0</v>
      </c>
      <c r="D26" s="46">
        <f t="shared" si="0"/>
        <v>0</v>
      </c>
      <c r="E26" s="24">
        <f>FBiH!E27+RS!E26</f>
        <v>0</v>
      </c>
      <c r="F26" s="43">
        <f t="shared" si="1"/>
        <v>0</v>
      </c>
      <c r="G26" s="24">
        <f>FBiH!G27+RS!G26</f>
        <v>1</v>
      </c>
      <c r="H26" s="43">
        <f t="shared" si="2"/>
        <v>2.8407476847906372E-3</v>
      </c>
      <c r="I26" s="24">
        <f>FBiH!I27+RS!I26</f>
        <v>500</v>
      </c>
      <c r="J26" s="43">
        <f>I26/I$34*100</f>
        <v>6.1033405413785124E-4</v>
      </c>
    </row>
    <row r="27" spans="1:10" x14ac:dyDescent="0.25">
      <c r="A27" s="29" t="s">
        <v>17</v>
      </c>
      <c r="B27" s="12" t="s">
        <v>44</v>
      </c>
      <c r="C27" s="24">
        <f>FBiH!C28+RS!C27</f>
        <v>193</v>
      </c>
      <c r="D27" s="46">
        <f t="shared" si="0"/>
        <v>0.60812301099662847</v>
      </c>
      <c r="E27" s="24">
        <f>FBiH!E28+RS!E27</f>
        <v>75824.13</v>
      </c>
      <c r="F27" s="43">
        <f t="shared" si="1"/>
        <v>9.8914366929646141E-2</v>
      </c>
      <c r="G27" s="24">
        <f>FBiH!G28+RS!G27</f>
        <v>243</v>
      </c>
      <c r="H27" s="43">
        <f t="shared" si="2"/>
        <v>0.69030168740412479</v>
      </c>
      <c r="I27" s="24">
        <f>FBiH!I28+RS!I27</f>
        <v>136752</v>
      </c>
      <c r="J27" s="43">
        <f t="shared" si="3"/>
        <v>0.16692880514291886</v>
      </c>
    </row>
    <row r="28" spans="1:10" x14ac:dyDescent="0.25">
      <c r="A28" s="30" t="s">
        <v>23</v>
      </c>
      <c r="B28" s="6" t="s">
        <v>45</v>
      </c>
      <c r="C28" s="25">
        <f>SUM(C10:C27)</f>
        <v>28744</v>
      </c>
      <c r="D28" s="47">
        <f t="shared" si="0"/>
        <v>90.569366984907205</v>
      </c>
      <c r="E28" s="25">
        <f>SUM(E10:E27)</f>
        <v>57456381.279999994</v>
      </c>
      <c r="F28" s="44">
        <f t="shared" si="1"/>
        <v>74.953205270928535</v>
      </c>
      <c r="G28" s="25">
        <f>SUM(G10:G27)</f>
        <v>31905</v>
      </c>
      <c r="H28" s="44">
        <f t="shared" si="2"/>
        <v>90.63405488324527</v>
      </c>
      <c r="I28" s="25">
        <f>SUM(I10:I27)-1</f>
        <v>61897773</v>
      </c>
      <c r="J28" s="44">
        <f t="shared" si="3"/>
        <v>75.55663747438885</v>
      </c>
    </row>
    <row r="29" spans="1:10" x14ac:dyDescent="0.25">
      <c r="A29" s="31" t="s">
        <v>22</v>
      </c>
      <c r="B29" s="4" t="s">
        <v>46</v>
      </c>
      <c r="C29" s="24">
        <f>FBiH!C30+RS!C29</f>
        <v>2465</v>
      </c>
      <c r="D29" s="46">
        <f t="shared" si="0"/>
        <v>7.7669597000346604</v>
      </c>
      <c r="E29" s="24">
        <f>FBiH!E30+RS!E29</f>
        <v>18356448.059999999</v>
      </c>
      <c r="F29" s="43">
        <f t="shared" si="1"/>
        <v>23.946419681067635</v>
      </c>
      <c r="G29" s="24">
        <f>FBiH!G30+RS!G29</f>
        <v>2583</v>
      </c>
      <c r="H29" s="43">
        <f t="shared" si="2"/>
        <v>7.3376512698142147</v>
      </c>
      <c r="I29" s="24">
        <f>FBiH!I30+RS!I29</f>
        <v>19065763</v>
      </c>
      <c r="J29" s="43">
        <f>I29/I$34*100</f>
        <v>23.272968854042883</v>
      </c>
    </row>
    <row r="30" spans="1:10" x14ac:dyDescent="0.25">
      <c r="A30" s="31" t="s">
        <v>20</v>
      </c>
      <c r="B30" s="5" t="s">
        <v>47</v>
      </c>
      <c r="C30" s="24">
        <f>FBiH!C31+RS!C30</f>
        <v>21</v>
      </c>
      <c r="D30" s="46">
        <f t="shared" si="0"/>
        <v>6.6168825030721232E-2</v>
      </c>
      <c r="E30" s="24">
        <f>FBiH!E31+RS!E30</f>
        <v>80473.61</v>
      </c>
      <c r="F30" s="43">
        <f t="shared" si="1"/>
        <v>0.10497972331094654</v>
      </c>
      <c r="G30" s="24">
        <f>FBiH!G31+RS!G30</f>
        <v>27</v>
      </c>
      <c r="H30" s="43">
        <f t="shared" si="2"/>
        <v>7.6700187489347191E-2</v>
      </c>
      <c r="I30" s="24">
        <f>FBiH!I31+RS!I30</f>
        <v>56211</v>
      </c>
      <c r="J30" s="43">
        <f t="shared" si="3"/>
        <v>6.8614975034285514E-2</v>
      </c>
    </row>
    <row r="31" spans="1:10" x14ac:dyDescent="0.25">
      <c r="A31" s="31" t="s">
        <v>21</v>
      </c>
      <c r="B31" s="15" t="s">
        <v>48</v>
      </c>
      <c r="C31" s="24">
        <f>FBiH!C32+RS!C31</f>
        <v>507</v>
      </c>
      <c r="D31" s="46">
        <f t="shared" si="0"/>
        <v>1.5975044900274127</v>
      </c>
      <c r="E31" s="24">
        <f>FBiH!E32+RS!E31</f>
        <v>763033.59</v>
      </c>
      <c r="F31" s="43">
        <f t="shared" si="1"/>
        <v>0.99539532469288039</v>
      </c>
      <c r="G31" s="24">
        <f>FBiH!G32+RS!G31</f>
        <v>687</v>
      </c>
      <c r="H31" s="43">
        <f t="shared" si="2"/>
        <v>1.9515936594511678</v>
      </c>
      <c r="I31" s="24">
        <f>FBiH!I32+RS!I31</f>
        <v>902604</v>
      </c>
      <c r="J31" s="43">
        <f t="shared" si="3"/>
        <v>1.1017799172020823</v>
      </c>
    </row>
    <row r="32" spans="1:10" ht="15.75" customHeight="1" x14ac:dyDescent="0.25">
      <c r="A32" s="32" t="s">
        <v>19</v>
      </c>
      <c r="B32" s="15" t="s">
        <v>49</v>
      </c>
      <c r="C32" s="24">
        <f>FBiH!C33+RS!C32</f>
        <v>0</v>
      </c>
      <c r="D32" s="46">
        <f t="shared" si="0"/>
        <v>0</v>
      </c>
      <c r="E32" s="24">
        <f>FBiH!E33+RS!E32</f>
        <v>0</v>
      </c>
      <c r="F32" s="43">
        <f t="shared" si="1"/>
        <v>0</v>
      </c>
      <c r="G32" s="24">
        <f>FBiH!G33+RS!G32</f>
        <v>0</v>
      </c>
      <c r="H32" s="43">
        <f t="shared" si="2"/>
        <v>0</v>
      </c>
      <c r="I32" s="24">
        <f>FBiH!I33+RS!I32</f>
        <v>0</v>
      </c>
      <c r="J32" s="43">
        <f>I32/I$34*100</f>
        <v>0</v>
      </c>
    </row>
    <row r="33" spans="1:10" x14ac:dyDescent="0.25">
      <c r="A33" s="33" t="s">
        <v>18</v>
      </c>
      <c r="B33" s="7" t="s">
        <v>50</v>
      </c>
      <c r="C33" s="26">
        <f>SUM(C29:C32)</f>
        <v>2993</v>
      </c>
      <c r="D33" s="1">
        <f t="shared" si="0"/>
        <v>9.4306330150927948</v>
      </c>
      <c r="E33" s="27">
        <f>SUM(E29:E32)</f>
        <v>19199955.259999998</v>
      </c>
      <c r="F33" s="42">
        <f t="shared" si="1"/>
        <v>25.046794729071458</v>
      </c>
      <c r="G33" s="26">
        <f>SUM(G29:G32)</f>
        <v>3297</v>
      </c>
      <c r="H33" s="42">
        <f t="shared" si="2"/>
        <v>9.3659451167547303</v>
      </c>
      <c r="I33" s="27">
        <f>SUM(I29:I32)-1</f>
        <v>20024577</v>
      </c>
      <c r="J33" s="42">
        <f t="shared" si="3"/>
        <v>24.443362525611143</v>
      </c>
    </row>
    <row r="34" spans="1:10" x14ac:dyDescent="0.25">
      <c r="A34" s="16" t="s">
        <v>24</v>
      </c>
      <c r="B34" s="17" t="s">
        <v>65</v>
      </c>
      <c r="C34" s="50">
        <f>C28+C33</f>
        <v>31737</v>
      </c>
      <c r="D34" s="51">
        <f>D28+D33</f>
        <v>100</v>
      </c>
      <c r="E34" s="50">
        <f>E28+E33</f>
        <v>76656336.539999992</v>
      </c>
      <c r="F34" s="40">
        <f>(F28+F33)</f>
        <v>100</v>
      </c>
      <c r="G34" s="50">
        <f>G28+G33</f>
        <v>35202</v>
      </c>
      <c r="H34" s="52">
        <f>H28+H33</f>
        <v>100</v>
      </c>
      <c r="I34" s="50">
        <f>I28+I33</f>
        <v>81922350</v>
      </c>
      <c r="J34" s="40">
        <f>(J28+J33)</f>
        <v>100</v>
      </c>
    </row>
    <row r="36" spans="1:10" s="57" customFormat="1" ht="12" x14ac:dyDescent="0.25">
      <c r="A36" s="57" t="s">
        <v>60</v>
      </c>
    </row>
    <row r="37" spans="1:10" s="57" customFormat="1" ht="12" x14ac:dyDescent="0.25">
      <c r="A37" s="57" t="s">
        <v>64</v>
      </c>
      <c r="C37" s="58"/>
      <c r="E37" s="59"/>
      <c r="G37" s="58"/>
      <c r="I37" s="59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1" spans="1:10" x14ac:dyDescent="0.25">
      <c r="C41" s="23"/>
      <c r="G41" s="23"/>
    </row>
    <row r="42" spans="1:10" x14ac:dyDescent="0.25">
      <c r="E42" s="21"/>
      <c r="I42" s="21"/>
    </row>
    <row r="43" spans="1:10" x14ac:dyDescent="0.25">
      <c r="C43" s="19"/>
      <c r="G43" s="19"/>
    </row>
    <row r="44" spans="1:10" x14ac:dyDescent="0.25">
      <c r="B44" s="19"/>
    </row>
  </sheetData>
  <mergeCells count="5">
    <mergeCell ref="C7:D7"/>
    <mergeCell ref="E7:F7"/>
    <mergeCell ref="B7:B9"/>
    <mergeCell ref="G7:H7"/>
    <mergeCell ref="I7:J7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28.02.2026. godine.</oddFooter>
  </headerFooter>
  <ignoredErrors>
    <ignoredError sqref="A10:A27 A33" numberStoredAsText="1"/>
    <ignoredError sqref="A28:A29 A34" twoDigitTextYear="1" numberStoredAsText="1"/>
    <ignoredError sqref="D28 D33 F28:F34 G11:G33 I11:I27 I29:I32" formula="1"/>
    <ignoredError sqref="H10:H27 J12:J25 H34 J27:J28 J30:J31 J33:J34" evalError="1"/>
    <ignoredError sqref="H28:H33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showRuler="0" view="pageLayout" topLeftCell="B15" zoomScaleNormal="70" workbookViewId="0">
      <selection activeCell="A37" sqref="A37:XFD37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0" ht="38.25" customHeight="1" x14ac:dyDescent="0.25">
      <c r="A9" s="37" t="s">
        <v>52</v>
      </c>
      <c r="B9" s="61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62"/>
      <c r="C10" s="11" t="s">
        <v>62</v>
      </c>
      <c r="D10" s="11" t="s">
        <v>25</v>
      </c>
      <c r="E10" s="11" t="s">
        <v>62</v>
      </c>
      <c r="F10" s="11" t="s">
        <v>25</v>
      </c>
      <c r="G10" s="11" t="s">
        <v>63</v>
      </c>
      <c r="H10" s="11" t="s">
        <v>25</v>
      </c>
      <c r="I10" s="11" t="s">
        <v>63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1829</v>
      </c>
      <c r="D11" s="53">
        <f t="shared" ref="D11:D34" si="0">C11/C$35*100</f>
        <v>7.1719865108618928</v>
      </c>
      <c r="E11" s="24">
        <v>2640521</v>
      </c>
      <c r="F11" s="45">
        <f>E11/E$35*100</f>
        <v>4.7887177582486622</v>
      </c>
      <c r="G11" s="55">
        <v>1861</v>
      </c>
      <c r="H11" s="53">
        <f t="shared" ref="H11:H34" si="1">G11/G$35*100</f>
        <v>6.2552519243050648</v>
      </c>
      <c r="I11" s="55">
        <v>2725825</v>
      </c>
      <c r="J11" s="45">
        <f>I11/I$35*100</f>
        <v>4.3588827220082234</v>
      </c>
    </row>
    <row r="12" spans="1:10" x14ac:dyDescent="0.25">
      <c r="A12" s="29" t="s">
        <v>1</v>
      </c>
      <c r="B12" s="12" t="s">
        <v>28</v>
      </c>
      <c r="C12" s="24">
        <v>6794</v>
      </c>
      <c r="D12" s="43">
        <f t="shared" si="0"/>
        <v>26.641047760959925</v>
      </c>
      <c r="E12" s="24">
        <v>1464222</v>
      </c>
      <c r="F12" s="43">
        <f t="shared" ref="F12:F13" si="2">E12/E$35*100</f>
        <v>2.6554403064464824</v>
      </c>
      <c r="G12" s="55">
        <v>9339</v>
      </c>
      <c r="H12" s="43">
        <f t="shared" si="1"/>
        <v>31.39054149440355</v>
      </c>
      <c r="I12" s="55">
        <v>1719580</v>
      </c>
      <c r="J12" s="43">
        <f t="shared" ref="J12:J13" si="3">I12/I$35*100</f>
        <v>2.7497904491707654</v>
      </c>
    </row>
    <row r="13" spans="1:10" x14ac:dyDescent="0.25">
      <c r="A13" s="29" t="s">
        <v>2</v>
      </c>
      <c r="B13" s="12" t="s">
        <v>29</v>
      </c>
      <c r="C13" s="24">
        <v>3982</v>
      </c>
      <c r="D13" s="43">
        <f t="shared" si="0"/>
        <v>15.61446161085405</v>
      </c>
      <c r="E13" s="24">
        <v>10099334</v>
      </c>
      <c r="F13" s="43">
        <f t="shared" si="2"/>
        <v>18.315650612998148</v>
      </c>
      <c r="G13" s="55">
        <v>4570</v>
      </c>
      <c r="H13" s="43">
        <f t="shared" si="1"/>
        <v>15.360828207455214</v>
      </c>
      <c r="I13" s="55">
        <v>12530015</v>
      </c>
      <c r="J13" s="43">
        <f t="shared" si="3"/>
        <v>20.036820371815459</v>
      </c>
    </row>
    <row r="14" spans="1:10" x14ac:dyDescent="0.25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>E14/E$35*100</f>
        <v>0</v>
      </c>
      <c r="G14" s="55">
        <v>0</v>
      </c>
      <c r="H14" s="43">
        <f t="shared" si="1"/>
        <v>0</v>
      </c>
      <c r="I14" s="55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1</v>
      </c>
      <c r="D15" s="43">
        <f t="shared" si="0"/>
        <v>3.9212610775625437E-3</v>
      </c>
      <c r="E15" s="24">
        <v>6845</v>
      </c>
      <c r="F15" s="43">
        <f t="shared" ref="F15:F17" si="4">E15/E$35*100</f>
        <v>1.2413752079688851E-2</v>
      </c>
      <c r="G15" s="55">
        <v>0</v>
      </c>
      <c r="H15" s="43">
        <f t="shared" si="1"/>
        <v>0</v>
      </c>
      <c r="I15" s="55">
        <v>0</v>
      </c>
      <c r="J15" s="43">
        <f t="shared" ref="J15:J17" si="5">I15/I$35*100</f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4"/>
        <v>0</v>
      </c>
      <c r="G16" s="55">
        <v>0</v>
      </c>
      <c r="H16" s="43">
        <f t="shared" si="1"/>
        <v>0</v>
      </c>
      <c r="I16" s="55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34</v>
      </c>
      <c r="D17" s="43">
        <f t="shared" si="0"/>
        <v>0.1333228766371265</v>
      </c>
      <c r="E17" s="24">
        <v>150106</v>
      </c>
      <c r="F17" s="43">
        <f t="shared" si="4"/>
        <v>0.27222478738842587</v>
      </c>
      <c r="G17" s="55">
        <v>31</v>
      </c>
      <c r="H17" s="43">
        <f t="shared" si="1"/>
        <v>0.10419817821249706</v>
      </c>
      <c r="I17" s="55">
        <v>35731</v>
      </c>
      <c r="J17" s="43">
        <f t="shared" si="5"/>
        <v>5.7137651367962297E-2</v>
      </c>
    </row>
    <row r="18" spans="1:10" x14ac:dyDescent="0.25">
      <c r="A18" s="29" t="s">
        <v>7</v>
      </c>
      <c r="B18" s="12" t="s">
        <v>34</v>
      </c>
      <c r="C18" s="24">
        <v>376</v>
      </c>
      <c r="D18" s="43">
        <f t="shared" si="0"/>
        <v>1.4743941651635166</v>
      </c>
      <c r="E18" s="24">
        <v>840473</v>
      </c>
      <c r="F18" s="43">
        <f>E18/E$35*100</f>
        <v>1.5242400952041386</v>
      </c>
      <c r="G18" s="55">
        <v>301</v>
      </c>
      <c r="H18" s="43">
        <f t="shared" si="1"/>
        <v>1.011730698127794</v>
      </c>
      <c r="I18" s="55">
        <v>1804552</v>
      </c>
      <c r="J18" s="43">
        <f>I18/I$35*100</f>
        <v>2.8856696720315442</v>
      </c>
    </row>
    <row r="19" spans="1:10" x14ac:dyDescent="0.25">
      <c r="A19" s="29" t="s">
        <v>8</v>
      </c>
      <c r="B19" s="12" t="s">
        <v>35</v>
      </c>
      <c r="C19" s="24">
        <v>316</v>
      </c>
      <c r="D19" s="43">
        <f t="shared" si="0"/>
        <v>1.239118500509764</v>
      </c>
      <c r="E19" s="24">
        <v>970214</v>
      </c>
      <c r="F19" s="43">
        <f t="shared" ref="F19:F22" si="6">E19/E$35*100</f>
        <v>1.7595319299113572</v>
      </c>
      <c r="G19" s="55">
        <v>379</v>
      </c>
      <c r="H19" s="43">
        <f t="shared" si="1"/>
        <v>1.2739067594366578</v>
      </c>
      <c r="I19" s="55">
        <v>969698</v>
      </c>
      <c r="J19" s="43">
        <f t="shared" ref="J19:J22" si="7">I19/I$35*100</f>
        <v>1.5506497510903783</v>
      </c>
    </row>
    <row r="20" spans="1:10" s="18" customFormat="1" x14ac:dyDescent="0.25">
      <c r="A20" s="29" t="s">
        <v>9</v>
      </c>
      <c r="B20" s="12" t="s">
        <v>36</v>
      </c>
      <c r="C20" s="24">
        <v>8137</v>
      </c>
      <c r="D20" s="43">
        <f t="shared" si="0"/>
        <v>31.90730138812642</v>
      </c>
      <c r="E20" s="24">
        <v>21104915</v>
      </c>
      <c r="F20" s="43">
        <f t="shared" si="6"/>
        <v>38.274825781286552</v>
      </c>
      <c r="G20" s="55">
        <v>8633</v>
      </c>
      <c r="H20" s="43">
        <f t="shared" si="1"/>
        <v>29.017512016402808</v>
      </c>
      <c r="I20" s="55">
        <v>24387349</v>
      </c>
      <c r="J20" s="43">
        <f t="shared" si="7"/>
        <v>38.997952616798408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6"/>
        <v>0</v>
      </c>
      <c r="G21" s="55">
        <v>0</v>
      </c>
      <c r="H21" s="43">
        <f t="shared" si="1"/>
        <v>0</v>
      </c>
      <c r="I21" s="55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6"/>
        <v>0</v>
      </c>
      <c r="G22" s="55">
        <v>0</v>
      </c>
      <c r="H22" s="43">
        <f t="shared" si="1"/>
        <v>0</v>
      </c>
      <c r="I22" s="55">
        <v>0</v>
      </c>
      <c r="J22" s="43">
        <f t="shared" si="7"/>
        <v>0</v>
      </c>
    </row>
    <row r="23" spans="1:10" x14ac:dyDescent="0.25">
      <c r="A23" s="29" t="s">
        <v>12</v>
      </c>
      <c r="B23" s="12" t="s">
        <v>39</v>
      </c>
      <c r="C23" s="24">
        <v>179</v>
      </c>
      <c r="D23" s="43">
        <f t="shared" si="0"/>
        <v>0.7019057328836954</v>
      </c>
      <c r="E23" s="24">
        <v>313634</v>
      </c>
      <c r="F23" s="43">
        <f>E23/E$35*100</f>
        <v>0.56879104744501585</v>
      </c>
      <c r="G23" s="55">
        <v>141</v>
      </c>
      <c r="H23" s="43">
        <f t="shared" si="1"/>
        <v>0.47393364928909953</v>
      </c>
      <c r="I23" s="55">
        <v>175227</v>
      </c>
      <c r="J23" s="43">
        <f>I23/I$35*100</f>
        <v>0.28020652196283147</v>
      </c>
    </row>
    <row r="24" spans="1:10" x14ac:dyDescent="0.25">
      <c r="A24" s="29" t="s">
        <v>13</v>
      </c>
      <c r="B24" s="12" t="s">
        <v>40</v>
      </c>
      <c r="C24" s="24">
        <v>118</v>
      </c>
      <c r="D24" s="43">
        <f t="shared" si="0"/>
        <v>0.46270880715238022</v>
      </c>
      <c r="E24" s="24">
        <v>440473</v>
      </c>
      <c r="F24" s="43">
        <f t="shared" ref="F24:F25" si="8">E24/E$35*100</f>
        <v>0.79881995906454173</v>
      </c>
      <c r="G24" s="55">
        <v>64</v>
      </c>
      <c r="H24" s="43">
        <f t="shared" si="1"/>
        <v>0.21511881953547779</v>
      </c>
      <c r="I24" s="55">
        <v>377567</v>
      </c>
      <c r="J24" s="43">
        <f t="shared" ref="J24:J25" si="9">I24/I$35*100</f>
        <v>0.60376960102005039</v>
      </c>
    </row>
    <row r="25" spans="1:10" x14ac:dyDescent="0.25">
      <c r="A25" s="29" t="s">
        <v>14</v>
      </c>
      <c r="B25" s="12" t="s">
        <v>41</v>
      </c>
      <c r="C25" s="24">
        <v>25</v>
      </c>
      <c r="D25" s="43">
        <f t="shared" si="0"/>
        <v>9.8031526939063598E-2</v>
      </c>
      <c r="E25" s="24">
        <v>49831</v>
      </c>
      <c r="F25" s="43">
        <f t="shared" si="8"/>
        <v>9.0371027009930632E-2</v>
      </c>
      <c r="G25" s="55">
        <v>20</v>
      </c>
      <c r="H25" s="43">
        <f t="shared" si="1"/>
        <v>6.7224631104836813E-2</v>
      </c>
      <c r="I25" s="55">
        <v>23603</v>
      </c>
      <c r="J25" s="43">
        <f t="shared" si="9"/>
        <v>3.774369553715301E-2</v>
      </c>
    </row>
    <row r="26" spans="1:10" x14ac:dyDescent="0.25">
      <c r="A26" s="29" t="s">
        <v>15</v>
      </c>
      <c r="B26" s="12" t="s">
        <v>42</v>
      </c>
      <c r="C26" s="24">
        <v>852</v>
      </c>
      <c r="D26" s="43">
        <f t="shared" si="0"/>
        <v>3.3409144380832876</v>
      </c>
      <c r="E26" s="24">
        <v>160164</v>
      </c>
      <c r="F26" s="43">
        <f>E26/E$35*100</f>
        <v>0.29046547671165601</v>
      </c>
      <c r="G26" s="55">
        <v>1269</v>
      </c>
      <c r="H26" s="43">
        <f t="shared" si="1"/>
        <v>4.2654028436018958</v>
      </c>
      <c r="I26" s="55">
        <v>243957</v>
      </c>
      <c r="J26" s="43">
        <f>I26/I$35*100</f>
        <v>0.39011306749808228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ref="F27:F28" si="10">E27/E$35*100</f>
        <v>0</v>
      </c>
      <c r="G27" s="55">
        <v>1</v>
      </c>
      <c r="H27" s="43">
        <f t="shared" si="1"/>
        <v>3.3612315552418405E-3</v>
      </c>
      <c r="I27" s="55">
        <v>500</v>
      </c>
      <c r="J27" s="43">
        <f t="shared" ref="J27:J28" si="11">I27/I$35*100</f>
        <v>7.9955292838098995E-4</v>
      </c>
    </row>
    <row r="28" spans="1:10" x14ac:dyDescent="0.25">
      <c r="A28" s="29" t="s">
        <v>17</v>
      </c>
      <c r="B28" s="12" t="s">
        <v>44</v>
      </c>
      <c r="C28" s="24">
        <v>170</v>
      </c>
      <c r="D28" s="43">
        <f t="shared" si="0"/>
        <v>0.66661438318563249</v>
      </c>
      <c r="E28" s="24">
        <v>68056</v>
      </c>
      <c r="F28" s="43">
        <f t="shared" si="10"/>
        <v>0.12342298196279103</v>
      </c>
      <c r="G28" s="55">
        <v>217</v>
      </c>
      <c r="H28" s="43">
        <f t="shared" si="1"/>
        <v>0.72938724748747941</v>
      </c>
      <c r="I28" s="55">
        <v>127064</v>
      </c>
      <c r="J28" s="43">
        <f t="shared" si="11"/>
        <v>0.20318878658360423</v>
      </c>
    </row>
    <row r="29" spans="1:10" x14ac:dyDescent="0.25">
      <c r="A29" s="30" t="s">
        <v>23</v>
      </c>
      <c r="B29" s="6" t="s">
        <v>45</v>
      </c>
      <c r="C29" s="25">
        <f>SUM(C11:C28)</f>
        <v>22813</v>
      </c>
      <c r="D29" s="44">
        <f t="shared" si="0"/>
        <v>89.455728962434321</v>
      </c>
      <c r="E29" s="25">
        <f>SUM(E11:E28)</f>
        <v>38308788</v>
      </c>
      <c r="F29" s="44">
        <f>E29/E$35*100</f>
        <v>69.474915515757402</v>
      </c>
      <c r="G29" s="56">
        <f>SUM(G11:G28)</f>
        <v>26826</v>
      </c>
      <c r="H29" s="44">
        <f t="shared" si="1"/>
        <v>90.168397700917609</v>
      </c>
      <c r="I29" s="56">
        <f>SUM(I11:I28)</f>
        <v>45120668</v>
      </c>
      <c r="J29" s="44">
        <f>I29/I$35*100</f>
        <v>72.152724459812845</v>
      </c>
    </row>
    <row r="30" spans="1:10" x14ac:dyDescent="0.25">
      <c r="A30" s="31" t="s">
        <v>22</v>
      </c>
      <c r="B30" s="4" t="s">
        <v>46</v>
      </c>
      <c r="C30" s="24">
        <f>2188+15</f>
        <v>2203</v>
      </c>
      <c r="D30" s="43">
        <f t="shared" si="0"/>
        <v>8.6385381538702841</v>
      </c>
      <c r="E30" s="24">
        <f>16109023+34125</f>
        <v>16143148</v>
      </c>
      <c r="F30" s="43">
        <f>E30/E$35*100</f>
        <v>29.276411549704157</v>
      </c>
      <c r="G30" s="24">
        <f>2274+19</f>
        <v>2293</v>
      </c>
      <c r="H30" s="43">
        <f t="shared" si="1"/>
        <v>7.7073039561695404</v>
      </c>
      <c r="I30" s="24">
        <f>16625785+35862</f>
        <v>16661647</v>
      </c>
      <c r="J30" s="43">
        <f>I30/I$35*100</f>
        <v>26.64373730100067</v>
      </c>
    </row>
    <row r="31" spans="1:10" x14ac:dyDescent="0.25">
      <c r="A31" s="31" t="s">
        <v>20</v>
      </c>
      <c r="B31" s="5" t="s">
        <v>47</v>
      </c>
      <c r="C31" s="24">
        <v>20</v>
      </c>
      <c r="D31" s="43">
        <f t="shared" si="0"/>
        <v>7.8425221551250882E-2</v>
      </c>
      <c r="E31" s="24">
        <v>74831</v>
      </c>
      <c r="F31" s="43">
        <f t="shared" ref="F31:F33" si="12">E31/E$35*100</f>
        <v>0.13570978551865545</v>
      </c>
      <c r="G31" s="55">
        <v>26</v>
      </c>
      <c r="H31" s="43">
        <f t="shared" si="1"/>
        <v>8.7392020436287854E-2</v>
      </c>
      <c r="I31" s="55">
        <v>51754</v>
      </c>
      <c r="J31" s="43">
        <f t="shared" ref="J31:J33" si="13">I31/I$35*100</f>
        <v>8.2760124510859512E-2</v>
      </c>
    </row>
    <row r="32" spans="1:10" x14ac:dyDescent="0.25">
      <c r="A32" s="31" t="s">
        <v>21</v>
      </c>
      <c r="B32" s="15" t="s">
        <v>48</v>
      </c>
      <c r="C32" s="24">
        <v>466</v>
      </c>
      <c r="D32" s="43">
        <f t="shared" si="0"/>
        <v>1.8273076621441458</v>
      </c>
      <c r="E32" s="24">
        <v>613692</v>
      </c>
      <c r="F32" s="43">
        <f t="shared" si="12"/>
        <v>1.1129613354694539</v>
      </c>
      <c r="G32" s="55">
        <v>606</v>
      </c>
      <c r="H32" s="43">
        <f t="shared" si="1"/>
        <v>2.0369063224765553</v>
      </c>
      <c r="I32" s="55">
        <v>700879</v>
      </c>
      <c r="J32" s="43">
        <f t="shared" si="13"/>
        <v>1.1207797137814797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0"/>
        <v>0</v>
      </c>
      <c r="E33" s="24">
        <v>0</v>
      </c>
      <c r="F33" s="43">
        <f t="shared" si="12"/>
        <v>0</v>
      </c>
      <c r="G33" s="55">
        <v>0</v>
      </c>
      <c r="H33" s="43">
        <f t="shared" si="1"/>
        <v>0</v>
      </c>
      <c r="I33" s="55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2689</v>
      </c>
      <c r="D34" s="42">
        <f t="shared" si="0"/>
        <v>10.544271037565681</v>
      </c>
      <c r="E34" s="27">
        <f>SUM(E30:E33)+1</f>
        <v>16831672</v>
      </c>
      <c r="F34" s="42">
        <f>E34/E$35*100</f>
        <v>30.525084484242605</v>
      </c>
      <c r="G34" s="26">
        <f>SUM(G30:G33)</f>
        <v>2925</v>
      </c>
      <c r="H34" s="42">
        <f t="shared" si="1"/>
        <v>9.8316022990823839</v>
      </c>
      <c r="I34" s="27">
        <f>SUM(I30:I33)-1</f>
        <v>17414279</v>
      </c>
      <c r="J34" s="42">
        <f>I34/I$35*100</f>
        <v>27.847275540187155</v>
      </c>
    </row>
    <row r="35" spans="1:10" x14ac:dyDescent="0.25">
      <c r="A35" s="16" t="s">
        <v>24</v>
      </c>
      <c r="B35" s="17" t="s">
        <v>51</v>
      </c>
      <c r="C35" s="50">
        <f>C29+C34</f>
        <v>25502</v>
      </c>
      <c r="D35" s="52">
        <f t="shared" ref="D35:F35" si="14">D29+D34</f>
        <v>100</v>
      </c>
      <c r="E35" s="50">
        <f t="shared" si="14"/>
        <v>55140460</v>
      </c>
      <c r="F35" s="52">
        <f t="shared" si="14"/>
        <v>100</v>
      </c>
      <c r="G35" s="50">
        <f>G29+G34</f>
        <v>29751</v>
      </c>
      <c r="H35" s="52">
        <f t="shared" ref="H35:J35" si="15">H29+H34</f>
        <v>100</v>
      </c>
      <c r="I35" s="50">
        <f t="shared" si="15"/>
        <v>62534947</v>
      </c>
      <c r="J35" s="52">
        <f t="shared" si="15"/>
        <v>100</v>
      </c>
    </row>
    <row r="37" spans="1:10" s="57" customFormat="1" ht="12" x14ac:dyDescent="0.25">
      <c r="A37" s="57" t="s">
        <v>57</v>
      </c>
      <c r="C37" s="58"/>
      <c r="E37" s="59"/>
      <c r="G37" s="58"/>
      <c r="I37" s="59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2" spans="1:10" x14ac:dyDescent="0.25">
      <c r="E42" s="21"/>
      <c r="I42" s="21"/>
    </row>
    <row r="44" spans="1:10" x14ac:dyDescent="0.25">
      <c r="B44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28.02.2026.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showGridLines="0" showRuler="0" view="pageLayout" topLeftCell="A15" zoomScaleNormal="70" workbookViewId="0">
      <selection activeCell="A36" sqref="A36:XFD3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59</v>
      </c>
      <c r="C5" s="3"/>
      <c r="D5" s="3"/>
      <c r="E5" s="3"/>
      <c r="F5" s="3"/>
      <c r="G5" s="3"/>
      <c r="H5" s="3"/>
      <c r="I5" s="3"/>
      <c r="J5" s="3"/>
    </row>
    <row r="6" spans="1:10" ht="15.75" thickBot="1" x14ac:dyDescent="0.3">
      <c r="C6" s="3"/>
      <c r="D6" s="3"/>
      <c r="E6" s="3"/>
      <c r="F6" s="3"/>
      <c r="G6" s="3"/>
      <c r="H6" s="3"/>
      <c r="I6" s="3"/>
      <c r="J6" s="3"/>
    </row>
    <row r="7" spans="1:10" ht="18" customHeight="1" x14ac:dyDescent="0.25">
      <c r="A7" s="36"/>
      <c r="B7" s="64" t="s">
        <v>26</v>
      </c>
      <c r="C7" s="64"/>
      <c r="D7" s="64"/>
      <c r="E7" s="64"/>
      <c r="F7" s="64"/>
      <c r="G7" s="64"/>
      <c r="H7" s="64"/>
      <c r="I7" s="64"/>
      <c r="J7" s="65"/>
    </row>
    <row r="8" spans="1:10" ht="38.25" customHeight="1" x14ac:dyDescent="0.25">
      <c r="A8" s="37" t="s">
        <v>52</v>
      </c>
      <c r="B8" s="61"/>
      <c r="C8" s="35" t="s">
        <v>54</v>
      </c>
      <c r="D8" s="35" t="s">
        <v>53</v>
      </c>
      <c r="E8" s="35" t="s">
        <v>55</v>
      </c>
      <c r="F8" s="35" t="s">
        <v>53</v>
      </c>
      <c r="G8" s="35" t="s">
        <v>54</v>
      </c>
      <c r="H8" s="35" t="s">
        <v>53</v>
      </c>
      <c r="I8" s="35" t="s">
        <v>55</v>
      </c>
      <c r="J8" s="38" t="s">
        <v>53</v>
      </c>
    </row>
    <row r="9" spans="1:10" ht="31.5" customHeight="1" thickBot="1" x14ac:dyDescent="0.3">
      <c r="A9" s="39"/>
      <c r="B9" s="62"/>
      <c r="C9" s="11" t="s">
        <v>62</v>
      </c>
      <c r="D9" s="11" t="s">
        <v>25</v>
      </c>
      <c r="E9" s="11" t="s">
        <v>62</v>
      </c>
      <c r="F9" s="11" t="s">
        <v>25</v>
      </c>
      <c r="G9" s="54" t="s">
        <v>63</v>
      </c>
      <c r="H9" s="11" t="s">
        <v>25</v>
      </c>
      <c r="I9" s="11" t="s">
        <v>63</v>
      </c>
      <c r="J9" s="48" t="s">
        <v>25</v>
      </c>
    </row>
    <row r="10" spans="1:10" x14ac:dyDescent="0.25">
      <c r="A10" s="29" t="s">
        <v>0</v>
      </c>
      <c r="B10" s="12" t="s">
        <v>27</v>
      </c>
      <c r="C10" s="24">
        <v>1021</v>
      </c>
      <c r="D10" s="53">
        <v>16.37530072173216</v>
      </c>
      <c r="E10" s="24">
        <v>1104836.49</v>
      </c>
      <c r="F10" s="43">
        <v>5.1349822378659997</v>
      </c>
      <c r="G10" s="24">
        <v>744</v>
      </c>
      <c r="H10" s="53">
        <f>G10/G$34*100</f>
        <v>13.648871766648321</v>
      </c>
      <c r="I10" s="24">
        <v>1175004</v>
      </c>
      <c r="J10" s="43">
        <f>I10/I$34*100</f>
        <v>6.060656702671487</v>
      </c>
    </row>
    <row r="11" spans="1:10" x14ac:dyDescent="0.25">
      <c r="A11" s="29" t="s">
        <v>1</v>
      </c>
      <c r="B11" s="12" t="s">
        <v>28</v>
      </c>
      <c r="C11" s="24">
        <v>242</v>
      </c>
      <c r="D11" s="43">
        <v>3.8813151563753006</v>
      </c>
      <c r="E11" s="24">
        <v>229625.84000000003</v>
      </c>
      <c r="F11" s="43">
        <v>1.0672390172006903</v>
      </c>
      <c r="G11" s="24">
        <v>156</v>
      </c>
      <c r="H11" s="43">
        <f>G11/G$34*100</f>
        <v>2.8618602091359384</v>
      </c>
      <c r="I11" s="24">
        <v>246981</v>
      </c>
      <c r="J11" s="43">
        <f>I11/I$34*100</f>
        <v>1.2739250701125329</v>
      </c>
    </row>
    <row r="12" spans="1:10" x14ac:dyDescent="0.25">
      <c r="A12" s="29" t="s">
        <v>2</v>
      </c>
      <c r="B12" s="12" t="s">
        <v>29</v>
      </c>
      <c r="C12" s="24">
        <v>1100</v>
      </c>
      <c r="D12" s="43">
        <v>17.642341619887731</v>
      </c>
      <c r="E12" s="24">
        <v>2599718.17</v>
      </c>
      <c r="F12" s="43">
        <v>12.082789396653167</v>
      </c>
      <c r="G12" s="24">
        <v>838</v>
      </c>
      <c r="H12" s="43">
        <f t="shared" ref="H12:J27" si="0">G12/G$34*100</f>
        <v>15.373325995230234</v>
      </c>
      <c r="I12" s="24">
        <v>2173259</v>
      </c>
      <c r="J12" s="43">
        <f t="shared" si="0"/>
        <v>11.209644158650638</v>
      </c>
    </row>
    <row r="13" spans="1:10" x14ac:dyDescent="0.25">
      <c r="A13" s="29" t="s">
        <v>3</v>
      </c>
      <c r="B13" s="12" t="s">
        <v>30</v>
      </c>
      <c r="C13" s="24">
        <v>0</v>
      </c>
      <c r="D13" s="43">
        <v>0</v>
      </c>
      <c r="E13" s="24">
        <v>0</v>
      </c>
      <c r="F13" s="43">
        <v>0</v>
      </c>
      <c r="G13" s="24">
        <v>0</v>
      </c>
      <c r="H13" s="43">
        <f t="shared" si="0"/>
        <v>0</v>
      </c>
      <c r="I13" s="24">
        <v>0</v>
      </c>
      <c r="J13" s="43">
        <f t="shared" si="0"/>
        <v>0</v>
      </c>
    </row>
    <row r="14" spans="1:10" x14ac:dyDescent="0.25">
      <c r="A14" s="29" t="s">
        <v>4</v>
      </c>
      <c r="B14" s="12" t="s">
        <v>31</v>
      </c>
      <c r="C14" s="24">
        <v>0</v>
      </c>
      <c r="D14" s="43">
        <v>0</v>
      </c>
      <c r="E14" s="24">
        <v>0</v>
      </c>
      <c r="F14" s="43">
        <v>0</v>
      </c>
      <c r="G14" s="24">
        <v>0</v>
      </c>
      <c r="H14" s="43">
        <f t="shared" si="0"/>
        <v>0</v>
      </c>
      <c r="I14" s="24">
        <v>0</v>
      </c>
      <c r="J14" s="43">
        <f t="shared" si="0"/>
        <v>0</v>
      </c>
    </row>
    <row r="15" spans="1:10" x14ac:dyDescent="0.25">
      <c r="A15" s="29" t="s">
        <v>5</v>
      </c>
      <c r="B15" s="12" t="s">
        <v>32</v>
      </c>
      <c r="C15" s="24">
        <v>0</v>
      </c>
      <c r="D15" s="43">
        <v>0</v>
      </c>
      <c r="E15" s="24">
        <v>0</v>
      </c>
      <c r="F15" s="43">
        <v>0</v>
      </c>
      <c r="G15" s="24">
        <v>0</v>
      </c>
      <c r="H15" s="43">
        <f t="shared" si="0"/>
        <v>0</v>
      </c>
      <c r="I15" s="24">
        <v>0</v>
      </c>
      <c r="J15" s="43">
        <f t="shared" si="0"/>
        <v>0</v>
      </c>
    </row>
    <row r="16" spans="1:10" x14ac:dyDescent="0.25">
      <c r="A16" s="29" t="s">
        <v>6</v>
      </c>
      <c r="B16" s="12" t="s">
        <v>33</v>
      </c>
      <c r="C16" s="24">
        <v>0</v>
      </c>
      <c r="D16" s="43">
        <v>0</v>
      </c>
      <c r="E16" s="24">
        <v>0</v>
      </c>
      <c r="F16" s="43">
        <v>0</v>
      </c>
      <c r="G16" s="24">
        <v>0</v>
      </c>
      <c r="H16" s="43">
        <f t="shared" si="0"/>
        <v>0</v>
      </c>
      <c r="I16" s="24">
        <v>0</v>
      </c>
      <c r="J16" s="43">
        <f t="shared" si="0"/>
        <v>0</v>
      </c>
    </row>
    <row r="17" spans="1:10" x14ac:dyDescent="0.25">
      <c r="A17" s="29" t="s">
        <v>7</v>
      </c>
      <c r="B17" s="12" t="s">
        <v>34</v>
      </c>
      <c r="C17" s="24">
        <v>44</v>
      </c>
      <c r="D17" s="43">
        <v>0.70569366479550921</v>
      </c>
      <c r="E17" s="24">
        <v>3506980.4199999995</v>
      </c>
      <c r="F17" s="43">
        <v>16.299499815799749</v>
      </c>
      <c r="G17" s="24">
        <v>26</v>
      </c>
      <c r="H17" s="43">
        <f t="shared" si="0"/>
        <v>0.47697670152265642</v>
      </c>
      <c r="I17" s="24">
        <v>420391</v>
      </c>
      <c r="J17" s="43">
        <f t="shared" si="0"/>
        <v>2.1683717943877374</v>
      </c>
    </row>
    <row r="18" spans="1:10" x14ac:dyDescent="0.25">
      <c r="A18" s="29" t="s">
        <v>8</v>
      </c>
      <c r="B18" s="12" t="s">
        <v>35</v>
      </c>
      <c r="C18" s="24">
        <v>186</v>
      </c>
      <c r="D18" s="43">
        <v>2.9831595829991979</v>
      </c>
      <c r="E18" s="24">
        <v>510206.63</v>
      </c>
      <c r="F18" s="43">
        <v>2.3713029089865327</v>
      </c>
      <c r="G18" s="24">
        <v>85</v>
      </c>
      <c r="H18" s="43">
        <f t="shared" si="0"/>
        <v>1.559346908824069</v>
      </c>
      <c r="I18" s="24">
        <v>244497</v>
      </c>
      <c r="J18" s="43">
        <f t="shared" si="0"/>
        <v>1.2611126275596258</v>
      </c>
    </row>
    <row r="19" spans="1:10" s="18" customFormat="1" x14ac:dyDescent="0.25">
      <c r="A19" s="29" t="s">
        <v>9</v>
      </c>
      <c r="B19" s="12" t="s">
        <v>36</v>
      </c>
      <c r="C19" s="24">
        <v>3253</v>
      </c>
      <c r="D19" s="43">
        <v>52.173215717722535</v>
      </c>
      <c r="E19" s="24">
        <v>11030589.689999999</v>
      </c>
      <c r="F19" s="43">
        <v>51.267207993227871</v>
      </c>
      <c r="G19" s="24">
        <v>3150</v>
      </c>
      <c r="H19" s="43">
        <f t="shared" si="0"/>
        <v>57.787561915244915</v>
      </c>
      <c r="I19" s="24">
        <v>12306473</v>
      </c>
      <c r="J19" s="43">
        <f t="shared" si="0"/>
        <v>63.476641844364515</v>
      </c>
    </row>
    <row r="20" spans="1:10" s="18" customFormat="1" x14ac:dyDescent="0.25">
      <c r="A20" s="29" t="s">
        <v>10</v>
      </c>
      <c r="B20" s="12" t="s">
        <v>37</v>
      </c>
      <c r="C20" s="24">
        <v>0</v>
      </c>
      <c r="D20" s="43">
        <v>0</v>
      </c>
      <c r="E20" s="24">
        <v>0</v>
      </c>
      <c r="F20" s="43">
        <v>0</v>
      </c>
      <c r="G20" s="24">
        <v>0</v>
      </c>
      <c r="H20" s="43">
        <f t="shared" si="0"/>
        <v>0</v>
      </c>
      <c r="I20" s="24">
        <v>0</v>
      </c>
      <c r="J20" s="43">
        <f t="shared" si="0"/>
        <v>0</v>
      </c>
    </row>
    <row r="21" spans="1:10" x14ac:dyDescent="0.25">
      <c r="A21" s="29" t="s">
        <v>11</v>
      </c>
      <c r="B21" s="12" t="s">
        <v>38</v>
      </c>
      <c r="C21" s="24">
        <v>0</v>
      </c>
      <c r="D21" s="43">
        <v>0</v>
      </c>
      <c r="E21" s="24">
        <v>0</v>
      </c>
      <c r="F21" s="43">
        <v>0</v>
      </c>
      <c r="G21" s="24">
        <v>0</v>
      </c>
      <c r="H21" s="43">
        <f t="shared" si="0"/>
        <v>0</v>
      </c>
      <c r="I21" s="24">
        <v>0</v>
      </c>
      <c r="J21" s="43">
        <f t="shared" si="0"/>
        <v>0</v>
      </c>
    </row>
    <row r="22" spans="1:10" x14ac:dyDescent="0.25">
      <c r="A22" s="29" t="s">
        <v>12</v>
      </c>
      <c r="B22" s="12" t="s">
        <v>39</v>
      </c>
      <c r="C22" s="24">
        <v>25</v>
      </c>
      <c r="D22" s="43">
        <v>0.40096230954290296</v>
      </c>
      <c r="E22" s="24">
        <v>45896.189999999995</v>
      </c>
      <c r="F22" s="43">
        <v>0.21331312150608192</v>
      </c>
      <c r="G22" s="24">
        <v>23</v>
      </c>
      <c r="H22" s="43">
        <f t="shared" si="0"/>
        <v>0.42194092827004215</v>
      </c>
      <c r="I22" s="24">
        <v>71316</v>
      </c>
      <c r="J22" s="43">
        <f t="shared" si="0"/>
        <v>0.36784708256969317</v>
      </c>
    </row>
    <row r="23" spans="1:10" x14ac:dyDescent="0.25">
      <c r="A23" s="29" t="s">
        <v>13</v>
      </c>
      <c r="B23" s="12" t="s">
        <v>40</v>
      </c>
      <c r="C23" s="24">
        <v>19</v>
      </c>
      <c r="D23" s="43">
        <v>0.30473135525260625</v>
      </c>
      <c r="E23" s="24">
        <v>102577.22</v>
      </c>
      <c r="F23" s="43">
        <v>0.47675127267897627</v>
      </c>
      <c r="G23" s="24">
        <v>7</v>
      </c>
      <c r="H23" s="43">
        <f t="shared" si="0"/>
        <v>0.1284168042560998</v>
      </c>
      <c r="I23" s="24">
        <v>117577</v>
      </c>
      <c r="J23" s="43">
        <f t="shared" si="0"/>
        <v>0.60646077215907812</v>
      </c>
    </row>
    <row r="24" spans="1:10" x14ac:dyDescent="0.25">
      <c r="A24" s="29" t="s">
        <v>14</v>
      </c>
      <c r="B24" s="12" t="s">
        <v>41</v>
      </c>
      <c r="C24" s="24">
        <v>0</v>
      </c>
      <c r="D24" s="43">
        <v>0</v>
      </c>
      <c r="E24" s="24">
        <v>0</v>
      </c>
      <c r="F24" s="43">
        <v>0</v>
      </c>
      <c r="G24" s="24">
        <v>0</v>
      </c>
      <c r="H24" s="43">
        <f t="shared" si="0"/>
        <v>0</v>
      </c>
      <c r="I24" s="24">
        <v>0</v>
      </c>
      <c r="J24" s="43">
        <f t="shared" si="0"/>
        <v>0</v>
      </c>
    </row>
    <row r="25" spans="1:10" x14ac:dyDescent="0.25">
      <c r="A25" s="29" t="s">
        <v>15</v>
      </c>
      <c r="B25" s="12" t="s">
        <v>42</v>
      </c>
      <c r="C25" s="24">
        <v>18</v>
      </c>
      <c r="D25" s="43">
        <v>0.28869286287089013</v>
      </c>
      <c r="E25" s="24">
        <v>9394.5</v>
      </c>
      <c r="F25" s="43">
        <v>4.366310406133684E-2</v>
      </c>
      <c r="G25" s="24">
        <v>24</v>
      </c>
      <c r="H25" s="43">
        <f t="shared" si="0"/>
        <v>0.44028618602091357</v>
      </c>
      <c r="I25" s="24">
        <v>11920</v>
      </c>
      <c r="J25" s="43">
        <f t="shared" si="0"/>
        <v>6.1483218691888816E-2</v>
      </c>
    </row>
    <row r="26" spans="1:10" x14ac:dyDescent="0.25">
      <c r="A26" s="29" t="s">
        <v>16</v>
      </c>
      <c r="B26" s="12" t="s">
        <v>43</v>
      </c>
      <c r="C26" s="24">
        <v>0</v>
      </c>
      <c r="D26" s="43">
        <v>0</v>
      </c>
      <c r="E26" s="24">
        <v>0</v>
      </c>
      <c r="F26" s="43">
        <v>0</v>
      </c>
      <c r="G26" s="24">
        <v>0</v>
      </c>
      <c r="H26" s="43">
        <f t="shared" si="0"/>
        <v>0</v>
      </c>
      <c r="I26" s="24">
        <v>0</v>
      </c>
      <c r="J26" s="43">
        <f t="shared" si="0"/>
        <v>0</v>
      </c>
    </row>
    <row r="27" spans="1:10" x14ac:dyDescent="0.25">
      <c r="A27" s="29" t="s">
        <v>17</v>
      </c>
      <c r="B27" s="12" t="s">
        <v>44</v>
      </c>
      <c r="C27" s="24">
        <v>23</v>
      </c>
      <c r="D27" s="43">
        <v>0.36888532477947072</v>
      </c>
      <c r="E27" s="24">
        <v>7768.1299999999992</v>
      </c>
      <c r="F27" s="43">
        <v>3.6104174628984249E-2</v>
      </c>
      <c r="G27" s="24">
        <v>26</v>
      </c>
      <c r="H27" s="43">
        <f t="shared" si="0"/>
        <v>0.47697670152265642</v>
      </c>
      <c r="I27" s="24">
        <v>9688</v>
      </c>
      <c r="J27" s="43">
        <f t="shared" si="0"/>
        <v>4.9970589151595537E-2</v>
      </c>
    </row>
    <row r="28" spans="1:10" x14ac:dyDescent="0.25">
      <c r="A28" s="30" t="s">
        <v>23</v>
      </c>
      <c r="B28" s="6" t="s">
        <v>45</v>
      </c>
      <c r="C28" s="25">
        <v>5931</v>
      </c>
      <c r="D28" s="44">
        <v>95.124298315958299</v>
      </c>
      <c r="E28" s="22">
        <v>19147593.279999997</v>
      </c>
      <c r="F28" s="44">
        <v>88.992853042609383</v>
      </c>
      <c r="G28" s="25">
        <f>SUM(G10:G27)</f>
        <v>5079</v>
      </c>
      <c r="H28" s="44">
        <f>G28/G$34*100</f>
        <v>93.175564116675829</v>
      </c>
      <c r="I28" s="22">
        <f>SUM(I10:I27)</f>
        <v>16777106</v>
      </c>
      <c r="J28" s="44">
        <f>I28/I$34*100</f>
        <v>86.536113860318792</v>
      </c>
    </row>
    <row r="29" spans="1:10" x14ac:dyDescent="0.25">
      <c r="A29" s="31" t="s">
        <v>22</v>
      </c>
      <c r="B29" s="4" t="s">
        <v>46</v>
      </c>
      <c r="C29" s="24">
        <v>262</v>
      </c>
      <c r="D29" s="43">
        <v>4.2020850040096231</v>
      </c>
      <c r="E29" s="24">
        <v>2213300.06</v>
      </c>
      <c r="F29" s="43">
        <v>10.286822166027257</v>
      </c>
      <c r="G29" s="24">
        <v>290</v>
      </c>
      <c r="H29" s="43">
        <f>G29/G$34*100</f>
        <v>5.3201247477527058</v>
      </c>
      <c r="I29" s="24">
        <v>2404116</v>
      </c>
      <c r="J29" s="43">
        <f>I29/I$34*100</f>
        <v>12.400401827908471</v>
      </c>
    </row>
    <row r="30" spans="1:10" x14ac:dyDescent="0.25">
      <c r="A30" s="31" t="s">
        <v>20</v>
      </c>
      <c r="B30" s="5" t="s">
        <v>47</v>
      </c>
      <c r="C30" s="24">
        <v>1</v>
      </c>
      <c r="D30" s="43">
        <v>1.6038492381716118E-2</v>
      </c>
      <c r="E30" s="24">
        <v>5642.61</v>
      </c>
      <c r="F30" s="43">
        <v>2.6225330523981037E-2</v>
      </c>
      <c r="G30" s="24">
        <v>1</v>
      </c>
      <c r="H30" s="43">
        <f>G30/G$34*100</f>
        <v>1.83452577508714E-2</v>
      </c>
      <c r="I30" s="24">
        <v>4457</v>
      </c>
      <c r="J30" s="43">
        <f>I30/I$34*100</f>
        <v>2.2989153163569503E-2</v>
      </c>
    </row>
    <row r="31" spans="1:10" x14ac:dyDescent="0.25">
      <c r="A31" s="31" t="s">
        <v>21</v>
      </c>
      <c r="B31" s="15" t="s">
        <v>48</v>
      </c>
      <c r="C31" s="24">
        <v>41</v>
      </c>
      <c r="D31" s="43">
        <v>0.6575781876503608</v>
      </c>
      <c r="E31" s="24">
        <v>149341.59</v>
      </c>
      <c r="F31" s="43">
        <v>0.69409946083937413</v>
      </c>
      <c r="G31" s="24">
        <v>81</v>
      </c>
      <c r="H31" s="43">
        <f t="shared" ref="H31:J32" si="1">G31/G$34*100</f>
        <v>1.4859658778205835</v>
      </c>
      <c r="I31" s="24">
        <v>201725</v>
      </c>
      <c r="J31" s="43">
        <f t="shared" si="1"/>
        <v>1.0404951586091671</v>
      </c>
    </row>
    <row r="32" spans="1:10" ht="15.75" customHeight="1" x14ac:dyDescent="0.25">
      <c r="A32" s="32" t="s">
        <v>19</v>
      </c>
      <c r="B32" s="15" t="s">
        <v>49</v>
      </c>
      <c r="C32" s="24">
        <v>0</v>
      </c>
      <c r="D32" s="43">
        <v>0</v>
      </c>
      <c r="E32" s="24">
        <v>0</v>
      </c>
      <c r="F32" s="43">
        <v>0</v>
      </c>
      <c r="G32" s="24">
        <v>0</v>
      </c>
      <c r="H32" s="43">
        <f t="shared" si="1"/>
        <v>0</v>
      </c>
      <c r="I32" s="24">
        <v>0</v>
      </c>
      <c r="J32" s="43">
        <f t="shared" si="1"/>
        <v>0</v>
      </c>
    </row>
    <row r="33" spans="1:10" x14ac:dyDescent="0.25">
      <c r="A33" s="33" t="s">
        <v>18</v>
      </c>
      <c r="B33" s="7" t="s">
        <v>50</v>
      </c>
      <c r="C33" s="26">
        <v>304</v>
      </c>
      <c r="D33" s="41">
        <v>4.8757016840417</v>
      </c>
      <c r="E33" s="27">
        <v>2368284.2599999998</v>
      </c>
      <c r="F33" s="41">
        <v>11.00714695739061</v>
      </c>
      <c r="G33" s="26">
        <f>SUM(G29:G32)</f>
        <v>372</v>
      </c>
      <c r="H33" s="41">
        <f>G33/G$34*100</f>
        <v>6.8244358833241607</v>
      </c>
      <c r="I33" s="27">
        <f>SUM(I29:I32)</f>
        <v>2610298</v>
      </c>
      <c r="J33" s="41">
        <f>I33/I$34*100</f>
        <v>13.463886139681208</v>
      </c>
    </row>
    <row r="34" spans="1:10" x14ac:dyDescent="0.25">
      <c r="A34" s="16" t="s">
        <v>24</v>
      </c>
      <c r="B34" s="17" t="s">
        <v>65</v>
      </c>
      <c r="C34" s="50">
        <v>6235</v>
      </c>
      <c r="D34" s="52">
        <v>100</v>
      </c>
      <c r="E34" s="50">
        <v>21515877.539999999</v>
      </c>
      <c r="F34" s="52">
        <v>100</v>
      </c>
      <c r="G34" s="50">
        <f>G28+G33</f>
        <v>5451</v>
      </c>
      <c r="H34" s="40">
        <v>100</v>
      </c>
      <c r="I34" s="50">
        <f>I28+I33</f>
        <v>19387404</v>
      </c>
      <c r="J34" s="40">
        <v>100</v>
      </c>
    </row>
    <row r="36" spans="1:10" s="57" customFormat="1" ht="12" x14ac:dyDescent="0.25">
      <c r="A36" s="57" t="s">
        <v>58</v>
      </c>
      <c r="C36" s="58"/>
      <c r="E36" s="59"/>
      <c r="G36" s="58"/>
      <c r="I36" s="59"/>
    </row>
    <row r="37" spans="1:10" s="57" customFormat="1" ht="12" x14ac:dyDescent="0.25">
      <c r="A37" s="57" t="s">
        <v>64</v>
      </c>
      <c r="C37" s="58"/>
      <c r="E37" s="59"/>
      <c r="G37" s="58"/>
      <c r="I37" s="59"/>
    </row>
    <row r="39" spans="1:10" x14ac:dyDescent="0.25">
      <c r="E39" s="21"/>
      <c r="F39" s="21"/>
      <c r="I39" s="21"/>
      <c r="J39" s="21"/>
    </row>
    <row r="40" spans="1:10" x14ac:dyDescent="0.25">
      <c r="C40" s="23"/>
      <c r="G40" s="23"/>
    </row>
    <row r="41" spans="1:10" x14ac:dyDescent="0.25">
      <c r="E41" s="21"/>
      <c r="I41" s="21"/>
    </row>
    <row r="42" spans="1:10" x14ac:dyDescent="0.25">
      <c r="C42" s="19"/>
      <c r="G42" s="19"/>
    </row>
    <row r="43" spans="1:10" x14ac:dyDescent="0.25">
      <c r="B43" s="19"/>
    </row>
  </sheetData>
  <mergeCells count="5">
    <mergeCell ref="B7:B9"/>
    <mergeCell ref="C7:D7"/>
    <mergeCell ref="E7:F7"/>
    <mergeCell ref="G7:H7"/>
    <mergeCell ref="I7:J7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28.02.2026. godine.</oddFooter>
  </headerFooter>
  <ignoredErrors>
    <ignoredError sqref="A10:A27 A33" numberStoredAsText="1"/>
    <ignoredError sqref="A28:A29 A34" twoDigitTextYear="1" numberStoredAsText="1"/>
    <ignoredError sqref="G28 G33" formula="1"/>
    <ignoredError sqref="J33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2026-03-31T12:45:41Z</cp:lastPrinted>
  <dcterms:created xsi:type="dcterms:W3CDTF">2018-01-08T12:56:16Z</dcterms:created>
  <dcterms:modified xsi:type="dcterms:W3CDTF">2026-06-08T08:56:04Z</dcterms:modified>
</cp:coreProperties>
</file>