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II - 2025\Jezici\"/>
    </mc:Choice>
  </mc:AlternateContent>
  <xr:revisionPtr revIDLastSave="0" documentId="13_ncr:1_{6CE92EE9-D904-4736-8685-574ACB3F579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24" l="1"/>
  <c r="M15" i="24"/>
  <c r="G15" i="24"/>
  <c r="C25" i="24"/>
  <c r="M24" i="24"/>
  <c r="M12" i="23"/>
  <c r="E21" i="23" l="1"/>
  <c r="F19" i="23" s="1"/>
  <c r="C21" i="23"/>
  <c r="D19" i="23" s="1"/>
  <c r="G20" i="23"/>
  <c r="G19" i="23"/>
  <c r="G18" i="23"/>
  <c r="G17" i="23"/>
  <c r="G16" i="23"/>
  <c r="G15" i="23"/>
  <c r="G14" i="23"/>
  <c r="G13" i="23"/>
  <c r="G12" i="23"/>
  <c r="G11" i="23"/>
  <c r="E25" i="24"/>
  <c r="F22" i="24" s="1"/>
  <c r="D24" i="24"/>
  <c r="G24" i="24"/>
  <c r="G23" i="24"/>
  <c r="G22" i="24"/>
  <c r="G21" i="24"/>
  <c r="G20" i="24"/>
  <c r="G19" i="24"/>
  <c r="G18" i="24"/>
  <c r="G17" i="24"/>
  <c r="G16" i="24"/>
  <c r="G14" i="24"/>
  <c r="G13" i="24"/>
  <c r="G12" i="24"/>
  <c r="G11" i="24"/>
  <c r="I21" i="23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G25" i="24" l="1"/>
  <c r="H12" i="24" s="1"/>
  <c r="F24" i="24"/>
  <c r="F18" i="24"/>
  <c r="F19" i="24"/>
  <c r="F12" i="24"/>
  <c r="F11" i="24"/>
  <c r="F13" i="24"/>
  <c r="F17" i="24"/>
  <c r="F23" i="24"/>
  <c r="F14" i="24"/>
  <c r="F20" i="24"/>
  <c r="F21" i="24"/>
  <c r="F15" i="24"/>
  <c r="F16" i="24"/>
  <c r="D17" i="24"/>
  <c r="D22" i="24"/>
  <c r="D13" i="24"/>
  <c r="D21" i="24"/>
  <c r="D14" i="24"/>
  <c r="D18" i="24"/>
  <c r="D11" i="24"/>
  <c r="D15" i="24"/>
  <c r="D19" i="24"/>
  <c r="D23" i="24"/>
  <c r="D12" i="24"/>
  <c r="D16" i="24"/>
  <c r="D20" i="24"/>
  <c r="D12" i="23"/>
  <c r="D17" i="23"/>
  <c r="D18" i="23"/>
  <c r="D13" i="23"/>
  <c r="D14" i="23"/>
  <c r="D20" i="23"/>
  <c r="G21" i="23"/>
  <c r="H16" i="23" s="1"/>
  <c r="D15" i="23"/>
  <c r="F12" i="23"/>
  <c r="F14" i="23"/>
  <c r="F17" i="23"/>
  <c r="F20" i="23"/>
  <c r="F13" i="23"/>
  <c r="F15" i="23"/>
  <c r="F18" i="23"/>
  <c r="D11" i="23"/>
  <c r="D16" i="23"/>
  <c r="F11" i="23"/>
  <c r="F16" i="23"/>
  <c r="G11" i="25"/>
  <c r="M11" i="25"/>
  <c r="L20" i="24"/>
  <c r="I25" i="24"/>
  <c r="J23" i="24" s="1"/>
  <c r="M23" i="24"/>
  <c r="M22" i="24"/>
  <c r="M21" i="24"/>
  <c r="M20" i="24"/>
  <c r="M19" i="24"/>
  <c r="M18" i="24"/>
  <c r="M17" i="24"/>
  <c r="M16" i="24"/>
  <c r="M14" i="24"/>
  <c r="M13" i="24"/>
  <c r="M12" i="24"/>
  <c r="M11" i="24"/>
  <c r="K21" i="23"/>
  <c r="L19" i="23" s="1"/>
  <c r="J11" i="23"/>
  <c r="M20" i="23"/>
  <c r="M19" i="23"/>
  <c r="M18" i="23"/>
  <c r="M17" i="23"/>
  <c r="M16" i="23"/>
  <c r="M15" i="23"/>
  <c r="M14" i="23"/>
  <c r="M13" i="23"/>
  <c r="M11" i="23"/>
  <c r="M34" i="25"/>
  <c r="M32" i="25"/>
  <c r="M30" i="25"/>
  <c r="M24" i="25"/>
  <c r="M22" i="25"/>
  <c r="M18" i="25"/>
  <c r="M16" i="25"/>
  <c r="M13" i="25"/>
  <c r="M25" i="24" l="1"/>
  <c r="N18" i="24"/>
  <c r="F25" i="24"/>
  <c r="H13" i="24"/>
  <c r="H18" i="24"/>
  <c r="H21" i="24"/>
  <c r="H16" i="24"/>
  <c r="H20" i="24"/>
  <c r="H11" i="24"/>
  <c r="H23" i="24"/>
  <c r="H17" i="24"/>
  <c r="H15" i="24"/>
  <c r="H22" i="24"/>
  <c r="H19" i="24"/>
  <c r="H24" i="24"/>
  <c r="H14" i="24"/>
  <c r="D25" i="24"/>
  <c r="H15" i="23"/>
  <c r="H20" i="23"/>
  <c r="H14" i="23"/>
  <c r="H13" i="23"/>
  <c r="H19" i="23"/>
  <c r="H11" i="23"/>
  <c r="H18" i="23"/>
  <c r="H12" i="23"/>
  <c r="H17" i="23"/>
  <c r="F21" i="23"/>
  <c r="D21" i="23"/>
  <c r="J20" i="23"/>
  <c r="J13" i="23"/>
  <c r="J19" i="23"/>
  <c r="J14" i="23"/>
  <c r="J17" i="23"/>
  <c r="J12" i="23"/>
  <c r="J18" i="23"/>
  <c r="J13" i="24"/>
  <c r="J15" i="23"/>
  <c r="J16" i="23"/>
  <c r="M21" i="23"/>
  <c r="N15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8" i="25"/>
  <c r="L12" i="24"/>
  <c r="L15" i="24"/>
  <c r="L18" i="24"/>
  <c r="L21" i="24"/>
  <c r="L24" i="24"/>
  <c r="M20" i="25"/>
  <c r="M26" i="25"/>
  <c r="L22" i="24"/>
  <c r="I35" i="25"/>
  <c r="J32" i="25" s="1"/>
  <c r="M14" i="25"/>
  <c r="L12" i="23"/>
  <c r="L14" i="23"/>
  <c r="L17" i="23"/>
  <c r="L20" i="23"/>
  <c r="L13" i="23"/>
  <c r="L15" i="23"/>
  <c r="L18" i="23"/>
  <c r="L11" i="23"/>
  <c r="L16" i="23"/>
  <c r="M19" i="25"/>
  <c r="M27" i="25"/>
  <c r="M31" i="25"/>
  <c r="M12" i="25"/>
  <c r="M21" i="25"/>
  <c r="M17" i="25"/>
  <c r="M25" i="25"/>
  <c r="M15" i="25"/>
  <c r="M23" i="25"/>
  <c r="M29" i="25"/>
  <c r="M33" i="25"/>
  <c r="K35" i="25"/>
  <c r="L18" i="25" s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4" i="25"/>
  <c r="C32" i="25"/>
  <c r="C33" i="25"/>
  <c r="C31" i="25"/>
  <c r="C30" i="25"/>
  <c r="C29" i="25"/>
  <c r="C28" i="25"/>
  <c r="C27" i="25"/>
  <c r="C26" i="25"/>
  <c r="C23" i="25"/>
  <c r="C24" i="25"/>
  <c r="C25" i="25"/>
  <c r="C22" i="25"/>
  <c r="C21" i="25"/>
  <c r="C20" i="25"/>
  <c r="C19" i="25"/>
  <c r="C18" i="25"/>
  <c r="C17" i="25"/>
  <c r="C16" i="25"/>
  <c r="C15" i="25"/>
  <c r="C14" i="25"/>
  <c r="C13" i="25"/>
  <c r="C12" i="25"/>
  <c r="H25" i="24" l="1"/>
  <c r="H21" i="23"/>
  <c r="M35" i="25"/>
  <c r="N30" i="25" s="1"/>
  <c r="J21" i="23"/>
  <c r="J11" i="25"/>
  <c r="J13" i="25"/>
  <c r="J19" i="25"/>
  <c r="J17" i="25"/>
  <c r="J33" i="25"/>
  <c r="J27" i="25"/>
  <c r="J34" i="25"/>
  <c r="J26" i="25"/>
  <c r="J24" i="25"/>
  <c r="L19" i="25"/>
  <c r="L25" i="25"/>
  <c r="J16" i="25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34" i="25"/>
  <c r="L11" i="25"/>
  <c r="L25" i="24"/>
  <c r="L21" i="25"/>
  <c r="L27" i="25"/>
  <c r="L33" i="25"/>
  <c r="L15" i="25"/>
  <c r="L20" i="25"/>
  <c r="J25" i="24"/>
  <c r="J14" i="25"/>
  <c r="J30" i="25"/>
  <c r="J31" i="25"/>
  <c r="J29" i="25"/>
  <c r="J28" i="25"/>
  <c r="J25" i="25"/>
  <c r="J23" i="25"/>
  <c r="J22" i="25"/>
  <c r="J12" i="25"/>
  <c r="J20" i="25"/>
  <c r="J15" i="25"/>
  <c r="L22" i="25"/>
  <c r="J21" i="25"/>
  <c r="J18" i="25"/>
  <c r="L32" i="25"/>
  <c r="L16" i="25"/>
  <c r="L21" i="23"/>
  <c r="L31" i="25"/>
  <c r="L28" i="25"/>
  <c r="L14" i="25"/>
  <c r="L23" i="25"/>
  <c r="L26" i="25"/>
  <c r="L29" i="25"/>
  <c r="L24" i="25"/>
  <c r="L17" i="25"/>
  <c r="L13" i="25"/>
  <c r="L30" i="25"/>
  <c r="L12" i="25"/>
  <c r="G33" i="25"/>
  <c r="N15" i="25" l="1"/>
  <c r="J35" i="25"/>
  <c r="L35" i="25"/>
  <c r="N21" i="23"/>
  <c r="N25" i="24"/>
  <c r="N34" i="25"/>
  <c r="N18" i="25"/>
  <c r="N24" i="25"/>
  <c r="N29" i="25"/>
  <c r="N11" i="25"/>
  <c r="N13" i="25"/>
  <c r="N21" i="25"/>
  <c r="N31" i="25"/>
  <c r="N28" i="25"/>
  <c r="N12" i="25"/>
  <c r="N16" i="25"/>
  <c r="N27" i="25"/>
  <c r="N22" i="25"/>
  <c r="N14" i="25"/>
  <c r="N19" i="25"/>
  <c r="N17" i="25"/>
  <c r="N26" i="25"/>
  <c r="N25" i="25"/>
  <c r="N32" i="25"/>
  <c r="N23" i="25"/>
  <c r="N20" i="25"/>
  <c r="N33" i="25"/>
  <c r="N35" i="25" l="1"/>
  <c r="G18" i="25" l="1"/>
  <c r="G28" i="25"/>
  <c r="G32" i="25"/>
  <c r="G16" i="25"/>
  <c r="G17" i="25"/>
  <c r="G19" i="25"/>
  <c r="G20" i="25"/>
  <c r="G22" i="25"/>
  <c r="G26" i="25"/>
  <c r="G29" i="25"/>
  <c r="G34" i="25"/>
  <c r="G14" i="25"/>
  <c r="G31" i="25"/>
  <c r="G13" i="25"/>
  <c r="G23" i="25"/>
  <c r="G25" i="25"/>
  <c r="G27" i="25"/>
  <c r="C35" i="25"/>
  <c r="D11" i="25" s="1"/>
  <c r="G12" i="25"/>
  <c r="G30" i="25"/>
  <c r="G21" i="25"/>
  <c r="G24" i="25"/>
  <c r="G15" i="25"/>
  <c r="E35" i="25"/>
  <c r="G35" i="25" l="1"/>
  <c r="H31" i="25" s="1"/>
  <c r="F11" i="25"/>
  <c r="D26" i="25"/>
  <c r="F19" i="25"/>
  <c r="F21" i="25"/>
  <c r="F18" i="25"/>
  <c r="D28" i="25"/>
  <c r="F16" i="25"/>
  <c r="D13" i="25"/>
  <c r="D12" i="25"/>
  <c r="F13" i="25"/>
  <c r="F12" i="25"/>
  <c r="D21" i="25"/>
  <c r="D32" i="25"/>
  <c r="D19" i="25"/>
  <c r="D17" i="25"/>
  <c r="D33" i="25"/>
  <c r="D30" i="25"/>
  <c r="D14" i="25"/>
  <c r="D34" i="25"/>
  <c r="D31" i="25"/>
  <c r="D29" i="25"/>
  <c r="D20" i="25"/>
  <c r="F20" i="25"/>
  <c r="D18" i="25"/>
  <c r="D16" i="25"/>
  <c r="F25" i="25"/>
  <c r="F23" i="25"/>
  <c r="F17" i="25"/>
  <c r="F15" i="25"/>
  <c r="F26" i="25"/>
  <c r="F24" i="25"/>
  <c r="F22" i="25"/>
  <c r="F14" i="25"/>
  <c r="D27" i="25"/>
  <c r="D23" i="25"/>
  <c r="D25" i="25"/>
  <c r="D15" i="25"/>
  <c r="D22" i="25"/>
  <c r="D24" i="25"/>
  <c r="F34" i="25"/>
  <c r="F33" i="25"/>
  <c r="F32" i="25"/>
  <c r="F31" i="25"/>
  <c r="F30" i="25"/>
  <c r="F29" i="25"/>
  <c r="F28" i="25"/>
  <c r="F27" i="25"/>
  <c r="C37" i="21"/>
  <c r="C32" i="22"/>
  <c r="D32" i="22"/>
  <c r="H11" i="25" l="1"/>
  <c r="H26" i="25"/>
  <c r="H25" i="25"/>
  <c r="H12" i="25"/>
  <c r="H27" i="25"/>
  <c r="H24" i="25"/>
  <c r="H18" i="25"/>
  <c r="H34" i="25"/>
  <c r="H15" i="25"/>
  <c r="H16" i="25"/>
  <c r="H32" i="25"/>
  <c r="H22" i="25"/>
  <c r="H30" i="25"/>
  <c r="H17" i="25"/>
  <c r="H33" i="25"/>
  <c r="H19" i="25"/>
  <c r="H23" i="25"/>
  <c r="H13" i="25"/>
  <c r="H20" i="25"/>
  <c r="H28" i="25"/>
  <c r="H21" i="25"/>
  <c r="H14" i="25"/>
  <c r="H29" i="25"/>
  <c r="F35" i="25"/>
  <c r="D35" i="25"/>
  <c r="J20" i="22"/>
  <c r="E20" i="22"/>
  <c r="E18" i="22"/>
  <c r="E24" i="22"/>
  <c r="E25" i="22"/>
  <c r="J25" i="22"/>
  <c r="G25" i="22"/>
  <c r="F18" i="22"/>
  <c r="E30" i="22"/>
  <c r="H35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<sst xmlns="http://schemas.openxmlformats.org/spreadsheetml/2006/main" count="333" uniqueCount="90">
  <si>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</si>
  <si>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</si>
  <si>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</si>
  <si>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</si>
  <si>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</si>
  <si>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</si>
  <si>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</si>
  <si>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</si>
  <si>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</si>
  <si>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</si>
  <si>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</si>
  <si>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</si>
  <si>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</si>
  <si>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</si>
  <si>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</si>
  <si>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</si>
  <si>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</si>
  <si>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</si>
  <si>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</si>
  <si>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</si>
  <si>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</si>
  <si>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</si>
  <si>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</si>
  <si>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</si>
  <si>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</si>
  <si>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</si>
  <si>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</si>
  <si>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</si>
  <si>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</si>
  <si>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</si>
  <si>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</si>
  <si>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</si>
  <si>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</si>
  <si>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</si>
  <si>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</si>
  <si>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</si>
  <si>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</si>
  <si>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</si>
  <si>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</si>
  <si>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</si>
  <si>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</si>
  <si>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</si>
  <si>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</si>
  <si>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</si>
  <si>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</si>
  <si>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</si>
  <si>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</si>
  <si>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</si>
  <si>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</si>
  <si>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</si>
  <si>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</si>
  <si>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</si>
  <si>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</si>
  <si>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</si>
  <si>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</si>
  <si>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</si>
  <si>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</si>
  <si>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</si>
  <si>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</si>
  <si>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</si>
  <si>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</si>
  <si>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</si>
  <si>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</si>
  <si>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</si>
  <si>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</si>
  <si>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</si>
  <si>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</si>
  <si>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</si>
  <si>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</si>
  <si>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</si>
  <si>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</si>
  <si>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</si>
  <si>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</si>
  <si>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</si>
  <si>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</si>
  <si>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</si>
  <si>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</si>
  <si>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</si>
  <si>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</si>
  <si>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</si>
  <si>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</si>
  <si>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</si>
  <si>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</si>
  <si>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</si>
  <si>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</si>
  <si>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</si>
  <si>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</si>
  <si>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</si>
  <si>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I-XII-2024</t>
  </si>
  <si>
    <t>I-XII-2025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</si>
</sst>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mbria"/>
      <family val="1"/>
      <scheme val="major"/>
    </font>
    <font>
      <sz val="10.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1">
    <xf numFmtId="0" fontId="0" fillId="0" borderId="0" xfId="0"/>
    <xf numFmtId="0" fontId="8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Alignment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2" fillId="0" borderId="5" xfId="1" applyFont="1" applyBorder="1" applyAlignment="1">
      <alignment horizontal="center" vertical="center"/>
    </xf>
    <xf numFmtId="0" fontId="9" fillId="0" borderId="0" xfId="2" applyFont="1" applyAlignment="1">
      <alignment horizontal="left" vertical="center" indent="1"/>
    </xf>
    <xf numFmtId="169" fontId="11" fillId="0" borderId="0" xfId="0" applyNumberFormat="1" applyFont="1"/>
    <xf numFmtId="169" fontId="15" fillId="0" borderId="0" xfId="0" applyNumberFormat="1" applyFont="1"/>
    <xf numFmtId="0" fontId="15" fillId="0" borderId="0" xfId="0" applyFont="1"/>
    <xf numFmtId="169" fontId="18" fillId="0" borderId="0" xfId="1" applyNumberFormat="1" applyFont="1" applyAlignment="1">
      <alignment vertical="center" wrapText="1"/>
    </xf>
    <xf numFmtId="169" fontId="19" fillId="0" borderId="0" xfId="1" applyNumberFormat="1" applyFont="1" applyAlignment="1">
      <alignment vertical="center" wrapText="1"/>
    </xf>
    <xf numFmtId="169" fontId="20" fillId="0" borderId="0" xfId="1" applyNumberFormat="1" applyFont="1" applyAlignment="1">
      <alignment vertical="center" wrapText="1"/>
    </xf>
    <xf numFmtId="169" fontId="10" fillId="0" borderId="0" xfId="1" applyNumberFormat="1" applyFont="1" applyAlignment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Alignment="1">
      <alignment vertical="center" wrapText="1"/>
    </xf>
    <xf numFmtId="3" fontId="11" fillId="0" borderId="0" xfId="0" applyNumberFormat="1" applyFont="1"/>
    <xf numFmtId="3" fontId="24" fillId="0" borderId="0" xfId="1" applyNumberFormat="1" applyFont="1" applyAlignment="1">
      <alignment horizontal="right" vertical="center"/>
    </xf>
    <xf numFmtId="169" fontId="25" fillId="0" borderId="0" xfId="1" applyNumberFormat="1" applyFont="1" applyAlignment="1">
      <alignment vertical="center" wrapText="1"/>
    </xf>
    <xf numFmtId="0" fontId="14" fillId="0" borderId="0" xfId="4" applyFont="1" applyAlignment="1">
      <alignment horizontal="left" indent="1"/>
    </xf>
    <xf numFmtId="3" fontId="9" fillId="0" borderId="0" xfId="4" applyNumberFormat="1" applyFont="1" applyAlignment="1">
      <alignment horizontal="right" vertical="center"/>
    </xf>
    <xf numFmtId="0" fontId="26" fillId="0" borderId="0" xfId="0" applyFont="1"/>
    <xf numFmtId="0" fontId="14" fillId="0" borderId="0" xfId="2" applyFont="1" applyAlignment="1">
      <alignment horizontal="left" vertical="center" indent="1"/>
    </xf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0" fontId="3" fillId="0" borderId="5" xfId="1" applyFont="1" applyBorder="1" applyAlignment="1">
      <alignment horizontal="center" vertical="center"/>
    </xf>
    <xf numFmtId="3" fontId="13" fillId="0" borderId="0" xfId="4" applyNumberFormat="1" applyFont="1" applyAlignment="1">
      <alignment horizontal="right" vertical="center"/>
    </xf>
    <xf numFmtId="3" fontId="0" fillId="0" borderId="0" xfId="0" applyNumberFormat="1"/>
    <xf numFmtId="3" fontId="27" fillId="0" borderId="0" xfId="0" applyNumberFormat="1" applyFont="1"/>
    <xf numFmtId="3" fontId="28" fillId="0" borderId="0" xfId="1" applyNumberFormat="1" applyFont="1" applyAlignment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29" fillId="0" borderId="0" xfId="0" applyFont="1"/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0" fillId="0" borderId="13" xfId="0" applyBorder="1"/>
    <xf numFmtId="0" fontId="0" fillId="0" borderId="10" xfId="0" applyBorder="1"/>
    <xf numFmtId="0" fontId="0" fillId="0" borderId="12" xfId="0" applyBorder="1"/>
    <xf numFmtId="0" fontId="7" fillId="2" borderId="13" xfId="0" applyFont="1" applyFill="1" applyBorder="1" applyAlignment="1">
      <alignment horizontal="center" vertical="center" wrapText="1"/>
    </xf>
    <xf numFmtId="169" fontId="2" fillId="0" borderId="0" xfId="6" applyNumberFormat="1" applyFont="1" applyBorder="1" applyAlignment="1">
      <alignment horizontal="right" vertical="center"/>
    </xf>
    <xf numFmtId="165" fontId="2" fillId="0" borderId="4" xfId="6" applyNumberFormat="1" applyFont="1" applyFill="1" applyBorder="1" applyAlignment="1">
      <alignment horizontal="right" vertical="center"/>
    </xf>
    <xf numFmtId="165" fontId="2" fillId="0" borderId="6" xfId="6" applyNumberFormat="1" applyFont="1" applyBorder="1" applyAlignment="1">
      <alignment horizontal="right" vertical="center"/>
    </xf>
    <xf numFmtId="0" fontId="33" fillId="0" borderId="0" xfId="0" applyFont="1"/>
    <xf numFmtId="169" fontId="34" fillId="3" borderId="2" xfId="6" applyNumberFormat="1" applyFont="1" applyFill="1" applyBorder="1" applyAlignment="1">
      <alignment horizontal="right" vertical="center"/>
    </xf>
    <xf numFmtId="169" fontId="34" fillId="3" borderId="3" xfId="6" applyNumberFormat="1" applyFont="1" applyFill="1" applyBorder="1" applyAlignment="1">
      <alignment horizontal="right" vertical="center"/>
    </xf>
    <xf numFmtId="1" fontId="34" fillId="3" borderId="2" xfId="6" applyNumberFormat="1" applyFont="1" applyFill="1" applyBorder="1" applyAlignment="1">
      <alignment horizontal="right" vertical="center"/>
    </xf>
    <xf numFmtId="1" fontId="34" fillId="3" borderId="3" xfId="6" applyNumberFormat="1" applyFont="1" applyFill="1" applyBorder="1" applyAlignment="1">
      <alignment horizontal="right" vertical="center"/>
    </xf>
    <xf numFmtId="4" fontId="33" fillId="0" borderId="0" xfId="0" applyNumberFormat="1" applyFont="1"/>
    <xf numFmtId="165" fontId="2" fillId="0" borderId="0" xfId="6" applyNumberFormat="1" applyFont="1" applyFill="1" applyBorder="1" applyAlignment="1">
      <alignment horizontal="left" vertical="center"/>
    </xf>
    <xf numFmtId="169" fontId="35" fillId="0" borderId="0" xfId="1" applyNumberFormat="1" applyFont="1" applyAlignment="1">
      <alignment vertical="center" wrapText="1"/>
    </xf>
    <xf numFmtId="169" fontId="33" fillId="0" borderId="0" xfId="0" applyNumberFormat="1" applyFont="1"/>
    <xf numFmtId="169" fontId="9" fillId="0" borderId="0" xfId="1" applyNumberFormat="1" applyFont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tabSelected="1" showRuler="0" view="pageLayout" topLeftCell="A10" zoomScale="75" zoomScaleNormal="70" zoomScalePageLayoutView="75" workbookViewId="0">
      <selection activeCell="K6" sqref="K6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>
      <c r="A1" s="62"/>
    </row>
    <row r="2" spans="1:14" ht="15" customHeight="1" x14ac:dyDescent="0.25">
      <c r="A2" s="62"/>
    </row>
    <row r="3" spans="1:14" ht="15" customHeight="1" x14ac:dyDescent="0.25">
      <c r="A3" s="62"/>
    </row>
    <row r="4" spans="1:14" ht="15" customHeight="1" x14ac:dyDescent="0.25">
      <c r="A4" s="62"/>
    </row>
    <row r="5" spans="1:14" ht="15" customHeight="1" x14ac:dyDescent="0.25">
      <c r="A5" s="62"/>
      <c r="C5" s="53" t="s">
        <v>58</v>
      </c>
      <c r="I5" s="53"/>
    </row>
    <row r="6" spans="1:14" ht="15" customHeight="1" x14ac:dyDescent="0.25">
      <c r="A6" s="62"/>
      <c r="C6" s="1"/>
      <c r="D6" s="1"/>
      <c r="I6" s="1"/>
      <c r="J6" s="1"/>
    </row>
    <row r="7" spans="1:14" ht="15" customHeight="1" thickBot="1" x14ac:dyDescent="0.3">
      <c r="A7" s="63"/>
      <c r="B7" s="61"/>
      <c r="C7" s="61"/>
      <c r="D7" s="61"/>
      <c r="E7" s="61"/>
      <c r="F7" s="61"/>
      <c r="G7" s="61"/>
      <c r="H7" s="61"/>
    </row>
    <row r="8" spans="1:14" ht="24.75" customHeight="1" x14ac:dyDescent="0.25">
      <c r="A8" s="79" t="s">
        <v>59</v>
      </c>
      <c r="B8" s="82" t="s">
        <v>10</v>
      </c>
      <c r="C8" s="78" t="s">
        <v>78</v>
      </c>
      <c r="D8" s="78"/>
      <c r="E8" s="78" t="s">
        <v>77</v>
      </c>
      <c r="F8" s="78"/>
      <c r="G8" s="78" t="s">
        <v>79</v>
      </c>
      <c r="H8" s="78"/>
      <c r="I8" s="78" t="s">
        <v>78</v>
      </c>
      <c r="J8" s="78"/>
      <c r="K8" s="78" t="s">
        <v>77</v>
      </c>
      <c r="L8" s="78"/>
      <c r="M8" s="78" t="s">
        <v>79</v>
      </c>
      <c r="N8" s="85"/>
    </row>
    <row r="9" spans="1:14" ht="21.75" customHeight="1" x14ac:dyDescent="0.25">
      <c r="A9" s="80"/>
      <c r="B9" s="83"/>
      <c r="C9" s="83" t="s">
        <v>88</v>
      </c>
      <c r="D9" s="83"/>
      <c r="E9" s="83" t="s">
        <v>88</v>
      </c>
      <c r="F9" s="83"/>
      <c r="G9" s="83" t="s">
        <v>88</v>
      </c>
      <c r="H9" s="83"/>
      <c r="I9" s="83" t="s">
        <v>89</v>
      </c>
      <c r="J9" s="83"/>
      <c r="K9" s="83" t="s">
        <v>89</v>
      </c>
      <c r="L9" s="83"/>
      <c r="M9" s="86" t="s">
        <v>89</v>
      </c>
      <c r="N9" s="87"/>
    </row>
    <row r="10" spans="1:14" ht="18.75" customHeight="1" thickBot="1" x14ac:dyDescent="0.3">
      <c r="A10" s="81"/>
      <c r="B10" s="84"/>
      <c r="C10" s="55" t="s">
        <v>26</v>
      </c>
      <c r="D10" s="42" t="s">
        <v>76</v>
      </c>
      <c r="E10" s="55" t="s">
        <v>26</v>
      </c>
      <c r="F10" s="42" t="s">
        <v>76</v>
      </c>
      <c r="G10" s="55" t="s">
        <v>26</v>
      </c>
      <c r="H10" s="42" t="s">
        <v>76</v>
      </c>
      <c r="I10" s="55" t="s">
        <v>26</v>
      </c>
      <c r="J10" s="42" t="s">
        <v>76</v>
      </c>
      <c r="K10" s="55" t="s">
        <v>26</v>
      </c>
      <c r="L10" s="42" t="s">
        <v>76</v>
      </c>
      <c r="M10" s="55" t="s">
        <v>26</v>
      </c>
      <c r="N10" s="54" t="s">
        <v>76</v>
      </c>
    </row>
    <row r="11" spans="1:14" x14ac:dyDescent="0.25">
      <c r="A11" s="14" t="s">
        <v>27</v>
      </c>
      <c r="B11" s="6" t="s">
        <v>63</v>
      </c>
      <c r="C11" s="52">
        <f>FBiH!C11</f>
        <v>100875430</v>
      </c>
      <c r="D11" s="57">
        <f t="shared" ref="D11:D26" si="0">C11/C$35*100</f>
        <v>11.493094719497439</v>
      </c>
      <c r="E11" s="52">
        <f>FBiH!E11</f>
        <v>7884978</v>
      </c>
      <c r="F11" s="58">
        <f t="shared" ref="F11:F34" si="1">E11/E$35*100</f>
        <v>3.7943830001311989</v>
      </c>
      <c r="G11" s="52">
        <f>C11+E11</f>
        <v>108760408</v>
      </c>
      <c r="H11" s="58">
        <f t="shared" ref="H11:H34" si="2">G11/G$35*100</f>
        <v>10.019279486614636</v>
      </c>
      <c r="I11" s="52">
        <f>FBiH!I11</f>
        <v>114436221</v>
      </c>
      <c r="J11" s="57">
        <f t="shared" ref="J11:J34" si="3">I11/I$35*100</f>
        <v>12.003824768920657</v>
      </c>
      <c r="K11" s="52">
        <f>FBiH!K11</f>
        <v>8140848</v>
      </c>
      <c r="L11" s="58">
        <f t="shared" ref="L11:L34" si="4">K11/K$35*100</f>
        <v>3.7121052626611113</v>
      </c>
      <c r="M11" s="52">
        <f t="shared" ref="M11:M34" si="5">I11+K11</f>
        <v>122577069</v>
      </c>
      <c r="N11" s="58">
        <f t="shared" ref="N11:N34" si="6">M11/M$35*100</f>
        <v>10.453115191415741</v>
      </c>
    </row>
    <row r="12" spans="1:14" x14ac:dyDescent="0.25">
      <c r="A12" s="14" t="s">
        <v>28</v>
      </c>
      <c r="B12" s="6" t="s">
        <v>84</v>
      </c>
      <c r="C12" s="52">
        <f>FBiH!C12</f>
        <v>127467964</v>
      </c>
      <c r="D12" s="57">
        <f t="shared" si="0"/>
        <v>14.522876224205335</v>
      </c>
      <c r="E12" s="52">
        <f>FBiH!E12</f>
        <v>0</v>
      </c>
      <c r="F12" s="58">
        <f t="shared" si="1"/>
        <v>0</v>
      </c>
      <c r="G12" s="52">
        <f t="shared" ref="G12:G34" si="7">C12+E12</f>
        <v>127467964</v>
      </c>
      <c r="H12" s="58">
        <f t="shared" si="2"/>
        <v>11.742666107925347</v>
      </c>
      <c r="I12" s="52">
        <f>FBiH!I12</f>
        <v>147121599</v>
      </c>
      <c r="J12" s="57">
        <f t="shared" si="3"/>
        <v>15.432368167063229</v>
      </c>
      <c r="K12" s="52">
        <f>FBiH!K12</f>
        <v>0</v>
      </c>
      <c r="L12" s="58">
        <f t="shared" si="4"/>
        <v>0</v>
      </c>
      <c r="M12" s="52">
        <f t="shared" si="5"/>
        <v>147121599</v>
      </c>
      <c r="N12" s="58">
        <f t="shared" si="6"/>
        <v>12.546221198128624</v>
      </c>
    </row>
    <row r="13" spans="1:14" ht="14.25" customHeight="1" x14ac:dyDescent="0.25">
      <c r="A13" s="14" t="s">
        <v>29</v>
      </c>
      <c r="B13" s="6" t="s">
        <v>12</v>
      </c>
      <c r="C13" s="52">
        <f>RS!C11</f>
        <v>17769270</v>
      </c>
      <c r="D13" s="57">
        <f t="shared" si="0"/>
        <v>2.0245158132790539</v>
      </c>
      <c r="E13" s="52">
        <f>RS!E11</f>
        <v>0</v>
      </c>
      <c r="F13" s="58">
        <f t="shared" si="1"/>
        <v>0</v>
      </c>
      <c r="G13" s="52">
        <f t="shared" si="7"/>
        <v>17769270</v>
      </c>
      <c r="H13" s="58">
        <f t="shared" si="2"/>
        <v>1.6369493796227468</v>
      </c>
      <c r="I13" s="52">
        <f>RS!I11</f>
        <v>20063958</v>
      </c>
      <c r="J13" s="57">
        <f t="shared" si="3"/>
        <v>2.1046154259409158</v>
      </c>
      <c r="K13" s="52">
        <f>RS!K11</f>
        <v>0</v>
      </c>
      <c r="L13" s="58">
        <f t="shared" si="4"/>
        <v>0</v>
      </c>
      <c r="M13" s="52">
        <f t="shared" si="5"/>
        <v>20063958</v>
      </c>
      <c r="N13" s="58">
        <f t="shared" si="6"/>
        <v>1.7110122299443087</v>
      </c>
    </row>
    <row r="14" spans="1:14" ht="15.75" customHeight="1" x14ac:dyDescent="0.25">
      <c r="A14" s="14" t="s">
        <v>30</v>
      </c>
      <c r="B14" s="6" t="s">
        <v>1</v>
      </c>
      <c r="C14" s="52">
        <f>FBiH!C13</f>
        <v>30118185</v>
      </c>
      <c r="D14" s="57">
        <f t="shared" si="0"/>
        <v>3.4314713997684763</v>
      </c>
      <c r="E14" s="52">
        <f>FBiH!E13</f>
        <v>0</v>
      </c>
      <c r="F14" s="58">
        <f t="shared" si="1"/>
        <v>0</v>
      </c>
      <c r="G14" s="52">
        <f t="shared" si="7"/>
        <v>30118185</v>
      </c>
      <c r="H14" s="58">
        <f t="shared" si="2"/>
        <v>2.7745621655314552</v>
      </c>
      <c r="I14" s="52">
        <f>FBiH!I13</f>
        <v>35663151</v>
      </c>
      <c r="J14" s="57">
        <f t="shared" si="3"/>
        <v>3.7408978693167221</v>
      </c>
      <c r="K14" s="52">
        <f>FBiH!K13</f>
        <v>0</v>
      </c>
      <c r="L14" s="58">
        <f t="shared" si="4"/>
        <v>0</v>
      </c>
      <c r="M14" s="52">
        <f t="shared" si="5"/>
        <v>35663151</v>
      </c>
      <c r="N14" s="58">
        <f t="shared" si="6"/>
        <v>3.0412786709058404</v>
      </c>
    </row>
    <row r="15" spans="1:14" ht="15" customHeight="1" x14ac:dyDescent="0.25">
      <c r="A15" s="14" t="s">
        <v>31</v>
      </c>
      <c r="B15" s="6" t="s">
        <v>2</v>
      </c>
      <c r="C15" s="52">
        <f>FBiH!C14</f>
        <v>42733007</v>
      </c>
      <c r="D15" s="57">
        <f t="shared" si="0"/>
        <v>4.8687227117638763</v>
      </c>
      <c r="E15" s="52">
        <f>FBiH!E14</f>
        <v>9313667</v>
      </c>
      <c r="F15" s="58">
        <f t="shared" si="1"/>
        <v>4.4818919892589353</v>
      </c>
      <c r="G15" s="52">
        <f t="shared" si="7"/>
        <v>52046674</v>
      </c>
      <c r="H15" s="58">
        <f t="shared" si="2"/>
        <v>4.7946691516155333</v>
      </c>
      <c r="I15" s="52">
        <f>FBiH!I14</f>
        <v>46274099</v>
      </c>
      <c r="J15" s="57">
        <f t="shared" si="3"/>
        <v>4.8539367245942753</v>
      </c>
      <c r="K15" s="52">
        <f>FBiH!K14</f>
        <v>9550522</v>
      </c>
      <c r="L15" s="58">
        <f t="shared" si="4"/>
        <v>4.3548955805784262</v>
      </c>
      <c r="M15" s="52">
        <f t="shared" si="5"/>
        <v>55824621</v>
      </c>
      <c r="N15" s="58">
        <f t="shared" si="6"/>
        <v>4.7606065195613887</v>
      </c>
    </row>
    <row r="16" spans="1:14" ht="15.75" customHeight="1" x14ac:dyDescent="0.25">
      <c r="A16" s="14" t="s">
        <v>32</v>
      </c>
      <c r="B16" s="6" t="s">
        <v>13</v>
      </c>
      <c r="C16" s="52">
        <f>RS!C12</f>
        <v>27319704</v>
      </c>
      <c r="D16" s="57">
        <f t="shared" si="0"/>
        <v>3.1126305561288121</v>
      </c>
      <c r="E16" s="52">
        <f>RS!E12</f>
        <v>0</v>
      </c>
      <c r="F16" s="58">
        <f t="shared" si="1"/>
        <v>0</v>
      </c>
      <c r="G16" s="52">
        <f t="shared" si="7"/>
        <v>27319704</v>
      </c>
      <c r="H16" s="58">
        <f t="shared" si="2"/>
        <v>2.5167591304694605</v>
      </c>
      <c r="I16" s="52">
        <f>RS!I12</f>
        <v>26681229</v>
      </c>
      <c r="J16" s="57">
        <f t="shared" si="3"/>
        <v>2.7987362282388206</v>
      </c>
      <c r="K16" s="52">
        <f>RS!K12</f>
        <v>0</v>
      </c>
      <c r="L16" s="58">
        <f t="shared" si="4"/>
        <v>0</v>
      </c>
      <c r="M16" s="52">
        <f t="shared" si="5"/>
        <v>26681229</v>
      </c>
      <c r="N16" s="58">
        <f t="shared" si="6"/>
        <v>2.2753192131355515</v>
      </c>
    </row>
    <row r="17" spans="1:15" x14ac:dyDescent="0.25">
      <c r="A17" s="14" t="s">
        <v>33</v>
      </c>
      <c r="B17" s="6" t="s">
        <v>14</v>
      </c>
      <c r="C17" s="52">
        <f>RS!C13</f>
        <v>32918135</v>
      </c>
      <c r="D17" s="57">
        <f t="shared" si="0"/>
        <v>3.7504796117766617</v>
      </c>
      <c r="E17" s="52">
        <f>RS!E13</f>
        <v>0</v>
      </c>
      <c r="F17" s="58">
        <f t="shared" si="1"/>
        <v>0</v>
      </c>
      <c r="G17" s="52">
        <f t="shared" si="7"/>
        <v>32918135</v>
      </c>
      <c r="H17" s="58">
        <f t="shared" si="2"/>
        <v>3.0325005285297499</v>
      </c>
      <c r="I17" s="52">
        <f>RS!I13</f>
        <v>35509774</v>
      </c>
      <c r="J17" s="57">
        <f t="shared" si="3"/>
        <v>3.7248093388191732</v>
      </c>
      <c r="K17" s="52">
        <f>RS!K13</f>
        <v>0</v>
      </c>
      <c r="L17" s="58">
        <f t="shared" si="4"/>
        <v>0</v>
      </c>
      <c r="M17" s="52">
        <f t="shared" si="5"/>
        <v>35509774</v>
      </c>
      <c r="N17" s="58">
        <f t="shared" si="6"/>
        <v>3.0281990022386625</v>
      </c>
    </row>
    <row r="18" spans="1:15" x14ac:dyDescent="0.25">
      <c r="A18" s="14" t="s">
        <v>34</v>
      </c>
      <c r="B18" s="6" t="s">
        <v>3</v>
      </c>
      <c r="C18" s="52">
        <f>FBiH!C15</f>
        <v>88551887</v>
      </c>
      <c r="D18" s="57">
        <f t="shared" si="0"/>
        <v>10.089029854754859</v>
      </c>
      <c r="E18" s="52">
        <f>FBiH!E15</f>
        <v>0</v>
      </c>
      <c r="F18" s="58">
        <f t="shared" si="1"/>
        <v>0</v>
      </c>
      <c r="G18" s="52">
        <f t="shared" si="7"/>
        <v>88551887</v>
      </c>
      <c r="H18" s="58">
        <f t="shared" si="2"/>
        <v>8.1576202336434527</v>
      </c>
      <c r="I18" s="52">
        <f>FBiH!I15</f>
        <v>100027663</v>
      </c>
      <c r="J18" s="57">
        <f t="shared" si="3"/>
        <v>10.492434372650669</v>
      </c>
      <c r="K18" s="52">
        <f>FBiH!K15</f>
        <v>0</v>
      </c>
      <c r="L18" s="58">
        <f t="shared" si="4"/>
        <v>0</v>
      </c>
      <c r="M18" s="52">
        <f t="shared" si="5"/>
        <v>100027663</v>
      </c>
      <c r="N18" s="58">
        <f t="shared" si="6"/>
        <v>8.5301491722494536</v>
      </c>
    </row>
    <row r="19" spans="1:15" x14ac:dyDescent="0.25">
      <c r="A19" s="14" t="s">
        <v>35</v>
      </c>
      <c r="B19" s="6" t="s">
        <v>23</v>
      </c>
      <c r="C19" s="52">
        <f>RS!C14</f>
        <v>14945257</v>
      </c>
      <c r="D19" s="57">
        <f t="shared" si="0"/>
        <v>1.7027660185263365</v>
      </c>
      <c r="E19" s="52">
        <f>RS!E14</f>
        <v>0</v>
      </c>
      <c r="F19" s="58">
        <f t="shared" si="1"/>
        <v>0</v>
      </c>
      <c r="G19" s="52">
        <f t="shared" si="7"/>
        <v>14945257</v>
      </c>
      <c r="H19" s="58">
        <f t="shared" si="2"/>
        <v>1.3767942731723091</v>
      </c>
      <c r="I19" s="52">
        <f>RS!I14</f>
        <v>16994149</v>
      </c>
      <c r="J19" s="57">
        <f t="shared" si="3"/>
        <v>1.7826068084940365</v>
      </c>
      <c r="K19" s="52">
        <f>RS!K14</f>
        <v>0</v>
      </c>
      <c r="L19" s="58">
        <f t="shared" si="4"/>
        <v>0</v>
      </c>
      <c r="M19" s="52">
        <f t="shared" si="5"/>
        <v>16994149</v>
      </c>
      <c r="N19" s="58">
        <f t="shared" si="6"/>
        <v>1.4492253610427137</v>
      </c>
    </row>
    <row r="20" spans="1:15" x14ac:dyDescent="0.25">
      <c r="A20" s="14" t="s">
        <v>36</v>
      </c>
      <c r="B20" s="6" t="s">
        <v>16</v>
      </c>
      <c r="C20" s="52">
        <f>RS!C15</f>
        <v>14349145</v>
      </c>
      <c r="D20" s="57">
        <f t="shared" si="0"/>
        <v>1.6348488688355836</v>
      </c>
      <c r="E20" s="52">
        <f>RS!E15</f>
        <v>26681378</v>
      </c>
      <c r="F20" s="58">
        <f t="shared" si="1"/>
        <v>12.839524359265756</v>
      </c>
      <c r="G20" s="52">
        <f t="shared" si="7"/>
        <v>41030523</v>
      </c>
      <c r="H20" s="58">
        <f t="shared" si="2"/>
        <v>3.7798339025996475</v>
      </c>
      <c r="I20" s="52">
        <f>RS!I15</f>
        <v>15590172</v>
      </c>
      <c r="J20" s="57">
        <f t="shared" si="3"/>
        <v>1.6353361826351578</v>
      </c>
      <c r="K20" s="52">
        <f>RS!K15</f>
        <v>27091320</v>
      </c>
      <c r="L20" s="58">
        <f t="shared" si="4"/>
        <v>12.353237837684256</v>
      </c>
      <c r="M20" s="52">
        <f t="shared" si="5"/>
        <v>42681492</v>
      </c>
      <c r="N20" s="58">
        <f t="shared" si="6"/>
        <v>3.6397880619701342</v>
      </c>
    </row>
    <row r="21" spans="1:15" x14ac:dyDescent="0.25">
      <c r="A21" s="14" t="s">
        <v>37</v>
      </c>
      <c r="B21" s="6" t="s">
        <v>4</v>
      </c>
      <c r="C21" s="52">
        <f>FBiH!C16</f>
        <v>25827874</v>
      </c>
      <c r="D21" s="57">
        <f t="shared" si="0"/>
        <v>2.9426610849167654</v>
      </c>
      <c r="E21" s="52">
        <f>FBiH!E16</f>
        <v>35176676</v>
      </c>
      <c r="F21" s="58">
        <f t="shared" si="1"/>
        <v>16.927603528573336</v>
      </c>
      <c r="G21" s="52">
        <f t="shared" si="7"/>
        <v>61004550</v>
      </c>
      <c r="H21" s="58">
        <f t="shared" si="2"/>
        <v>5.6198909846417342</v>
      </c>
      <c r="I21" s="52">
        <f>FBiH!I16</f>
        <v>27422966</v>
      </c>
      <c r="J21" s="57">
        <f t="shared" si="3"/>
        <v>2.8765409730549298</v>
      </c>
      <c r="K21" s="52">
        <f>FBiH!K16</f>
        <v>34590606</v>
      </c>
      <c r="L21" s="58">
        <f t="shared" si="4"/>
        <v>15.772800397604403</v>
      </c>
      <c r="M21" s="52">
        <f t="shared" si="5"/>
        <v>62013572</v>
      </c>
      <c r="N21" s="58">
        <f t="shared" si="6"/>
        <v>5.2883872720692473</v>
      </c>
      <c r="O21" s="7"/>
    </row>
    <row r="22" spans="1:15" x14ac:dyDescent="0.25">
      <c r="A22" s="14" t="s">
        <v>38</v>
      </c>
      <c r="B22" s="6" t="s">
        <v>17</v>
      </c>
      <c r="C22" s="52">
        <f>RS!C16</f>
        <v>13210379</v>
      </c>
      <c r="D22" s="57">
        <f t="shared" si="0"/>
        <v>1.5051052285721098</v>
      </c>
      <c r="E22" s="52">
        <f>RS!E16</f>
        <v>0</v>
      </c>
      <c r="F22" s="58">
        <f t="shared" si="1"/>
        <v>0</v>
      </c>
      <c r="G22" s="52">
        <f t="shared" si="7"/>
        <v>13210379</v>
      </c>
      <c r="H22" s="58">
        <f t="shared" si="2"/>
        <v>1.2169729937488349</v>
      </c>
      <c r="I22" s="52">
        <f>RS!I16</f>
        <v>16639162</v>
      </c>
      <c r="J22" s="57">
        <f t="shared" si="3"/>
        <v>1.7453703312143047</v>
      </c>
      <c r="K22" s="52">
        <f>RS!K16</f>
        <v>0</v>
      </c>
      <c r="L22" s="58">
        <f t="shared" si="4"/>
        <v>0</v>
      </c>
      <c r="M22" s="52">
        <f t="shared" si="5"/>
        <v>16639162</v>
      </c>
      <c r="N22" s="58">
        <f t="shared" si="6"/>
        <v>1.4189528146951167</v>
      </c>
    </row>
    <row r="23" spans="1:15" x14ac:dyDescent="0.25">
      <c r="A23" s="14" t="s">
        <v>39</v>
      </c>
      <c r="B23" s="6" t="s">
        <v>18</v>
      </c>
      <c r="C23" s="52">
        <f>RS!C17</f>
        <v>24388917</v>
      </c>
      <c r="D23" s="57">
        <f t="shared" si="0"/>
        <v>2.7787156217025424</v>
      </c>
      <c r="E23" s="52">
        <f>RS!E17</f>
        <v>0</v>
      </c>
      <c r="F23" s="58">
        <f t="shared" si="1"/>
        <v>0</v>
      </c>
      <c r="G23" s="52">
        <f t="shared" si="7"/>
        <v>24388917</v>
      </c>
      <c r="H23" s="58">
        <f t="shared" si="2"/>
        <v>2.2467677373814827</v>
      </c>
      <c r="I23" s="52">
        <f>RS!I17</f>
        <v>25430052</v>
      </c>
      <c r="J23" s="57">
        <f t="shared" si="3"/>
        <v>2.6674936082740821</v>
      </c>
      <c r="K23" s="52">
        <f>RS!K17</f>
        <v>0</v>
      </c>
      <c r="L23" s="58">
        <f t="shared" si="4"/>
        <v>0</v>
      </c>
      <c r="M23" s="52">
        <f t="shared" si="5"/>
        <v>25430052</v>
      </c>
      <c r="N23" s="58">
        <f t="shared" si="6"/>
        <v>2.1686214644249016</v>
      </c>
    </row>
    <row r="24" spans="1:15" x14ac:dyDescent="0.25">
      <c r="A24" s="14" t="s">
        <v>40</v>
      </c>
      <c r="B24" s="6" t="s">
        <v>19</v>
      </c>
      <c r="C24" s="52">
        <f>RS!C18</f>
        <v>21379606</v>
      </c>
      <c r="D24" s="57">
        <f t="shared" si="0"/>
        <v>2.4358541700742764</v>
      </c>
      <c r="E24" s="52">
        <f>RS!E18</f>
        <v>0</v>
      </c>
      <c r="F24" s="58">
        <f t="shared" si="1"/>
        <v>0</v>
      </c>
      <c r="G24" s="52">
        <f t="shared" si="7"/>
        <v>21379606</v>
      </c>
      <c r="H24" s="58">
        <f t="shared" si="2"/>
        <v>1.9695425179694355</v>
      </c>
      <c r="I24" s="52">
        <f>RS!I18</f>
        <v>19883021</v>
      </c>
      <c r="J24" s="57">
        <f t="shared" si="3"/>
        <v>2.085635980244136</v>
      </c>
      <c r="K24" s="52">
        <f>RS!K18</f>
        <v>0</v>
      </c>
      <c r="L24" s="58">
        <f t="shared" si="4"/>
        <v>0</v>
      </c>
      <c r="M24" s="52">
        <f t="shared" si="5"/>
        <v>19883021</v>
      </c>
      <c r="N24" s="58">
        <f t="shared" si="6"/>
        <v>1.695582302317395</v>
      </c>
    </row>
    <row r="25" spans="1:15" x14ac:dyDescent="0.25">
      <c r="A25" s="14" t="s">
        <v>41</v>
      </c>
      <c r="B25" s="6" t="s">
        <v>11</v>
      </c>
      <c r="C25" s="52">
        <f>RS!C19</f>
        <v>32989722</v>
      </c>
      <c r="D25" s="57">
        <f t="shared" si="0"/>
        <v>3.7586357720198915</v>
      </c>
      <c r="E25" s="52">
        <f>RS!E19</f>
        <v>0</v>
      </c>
      <c r="F25" s="58">
        <f t="shared" si="1"/>
        <v>0</v>
      </c>
      <c r="G25" s="52">
        <f t="shared" si="7"/>
        <v>32989722</v>
      </c>
      <c r="H25" s="58">
        <f t="shared" si="2"/>
        <v>3.0390953011478179</v>
      </c>
      <c r="I25" s="52">
        <f>RS!I19</f>
        <v>28752220</v>
      </c>
      <c r="J25" s="57">
        <f t="shared" si="3"/>
        <v>3.0159735054293333</v>
      </c>
      <c r="K25" s="52">
        <f>RS!K19</f>
        <v>0</v>
      </c>
      <c r="L25" s="58">
        <f t="shared" si="4"/>
        <v>0</v>
      </c>
      <c r="M25" s="52">
        <f t="shared" si="5"/>
        <v>28752220</v>
      </c>
      <c r="N25" s="58">
        <f t="shared" si="6"/>
        <v>2.4519289792198204</v>
      </c>
    </row>
    <row r="26" spans="1:15" x14ac:dyDescent="0.25">
      <c r="A26" s="14" t="s">
        <v>42</v>
      </c>
      <c r="B26" s="6" t="s">
        <v>15</v>
      </c>
      <c r="C26" s="52">
        <f>RS!C20</f>
        <v>15073331</v>
      </c>
      <c r="D26" s="57">
        <f t="shared" si="0"/>
        <v>1.7173579425766714</v>
      </c>
      <c r="E26" s="52">
        <f>RS!E20</f>
        <v>0</v>
      </c>
      <c r="F26" s="58">
        <f t="shared" si="1"/>
        <v>0</v>
      </c>
      <c r="G26" s="52">
        <f t="shared" si="7"/>
        <v>15073331</v>
      </c>
      <c r="H26" s="58">
        <f t="shared" si="2"/>
        <v>1.3885927688249611</v>
      </c>
      <c r="I26" s="52">
        <f>RS!I20</f>
        <v>16772499</v>
      </c>
      <c r="J26" s="57">
        <f t="shared" si="3"/>
        <v>1.7593567593681458</v>
      </c>
      <c r="K26" s="52">
        <f>RS!K20</f>
        <v>0</v>
      </c>
      <c r="L26" s="58">
        <f t="shared" si="4"/>
        <v>0</v>
      </c>
      <c r="M26" s="52">
        <f t="shared" si="5"/>
        <v>16772499</v>
      </c>
      <c r="N26" s="58">
        <f t="shared" si="6"/>
        <v>1.4303235142203092</v>
      </c>
    </row>
    <row r="27" spans="1:15" x14ac:dyDescent="0.25">
      <c r="A27" s="14" t="s">
        <v>43</v>
      </c>
      <c r="B27" s="6" t="s">
        <v>66</v>
      </c>
      <c r="C27" s="52">
        <f>RS!C21</f>
        <v>29044217</v>
      </c>
      <c r="D27" s="57">
        <f t="shared" ref="D27:D34" si="8">C27/C$35*100</f>
        <v>3.30911042495321</v>
      </c>
      <c r="E27" s="52">
        <f>RS!E21</f>
        <v>0</v>
      </c>
      <c r="F27" s="58">
        <f t="shared" si="1"/>
        <v>0</v>
      </c>
      <c r="G27" s="52">
        <f t="shared" si="7"/>
        <v>29044217</v>
      </c>
      <c r="H27" s="58">
        <f t="shared" si="2"/>
        <v>2.6756255602947356</v>
      </c>
      <c r="I27" s="52">
        <f>RS!I21</f>
        <v>36518845</v>
      </c>
      <c r="J27" s="57">
        <f t="shared" si="3"/>
        <v>3.8306561708584757</v>
      </c>
      <c r="K27" s="52">
        <f>RS!K21</f>
        <v>0</v>
      </c>
      <c r="L27" s="58">
        <f t="shared" si="4"/>
        <v>0</v>
      </c>
      <c r="M27" s="52">
        <f t="shared" si="5"/>
        <v>36518845</v>
      </c>
      <c r="N27" s="58">
        <f t="shared" si="6"/>
        <v>3.1142504593779834</v>
      </c>
    </row>
    <row r="28" spans="1:15" x14ac:dyDescent="0.25">
      <c r="A28" s="14" t="s">
        <v>44</v>
      </c>
      <c r="B28" s="6" t="s">
        <v>5</v>
      </c>
      <c r="C28" s="52">
        <f>FBiH!C17</f>
        <v>71564520</v>
      </c>
      <c r="D28" s="57">
        <f t="shared" si="8"/>
        <v>8.1535990172767434</v>
      </c>
      <c r="E28" s="52">
        <f>FBiH!E17</f>
        <v>4174306</v>
      </c>
      <c r="F28" s="58">
        <f t="shared" si="1"/>
        <v>2.0087457090870342</v>
      </c>
      <c r="G28" s="52">
        <f t="shared" si="7"/>
        <v>75738826</v>
      </c>
      <c r="H28" s="58">
        <f t="shared" si="2"/>
        <v>6.9772491629681559</v>
      </c>
      <c r="I28" s="52">
        <f>FBiH!I17</f>
        <v>75415346</v>
      </c>
      <c r="J28" s="57">
        <f t="shared" si="3"/>
        <v>7.9107173442184999</v>
      </c>
      <c r="K28" s="52">
        <f>FBiH!K17</f>
        <v>4554384</v>
      </c>
      <c r="L28" s="58">
        <f t="shared" si="4"/>
        <v>2.0767311727942301</v>
      </c>
      <c r="M28" s="52">
        <f t="shared" si="5"/>
        <v>79969730</v>
      </c>
      <c r="N28" s="58">
        <f t="shared" si="6"/>
        <v>6.8196507416604577</v>
      </c>
    </row>
    <row r="29" spans="1:15" x14ac:dyDescent="0.25">
      <c r="A29" s="14" t="s">
        <v>45</v>
      </c>
      <c r="B29" s="6" t="s">
        <v>22</v>
      </c>
      <c r="C29" s="52">
        <f>RS!C22</f>
        <v>4245843</v>
      </c>
      <c r="D29" s="57">
        <f t="shared" si="8"/>
        <v>0.48374391824763635</v>
      </c>
      <c r="E29" s="52">
        <f>RS!E22</f>
        <v>0</v>
      </c>
      <c r="F29" s="58">
        <f t="shared" si="1"/>
        <v>0</v>
      </c>
      <c r="G29" s="52">
        <f t="shared" si="7"/>
        <v>4245843</v>
      </c>
      <c r="H29" s="58">
        <f t="shared" si="2"/>
        <v>0.39113762494607729</v>
      </c>
      <c r="I29" s="52">
        <f>RS!I22</f>
        <v>4431948</v>
      </c>
      <c r="J29" s="57">
        <f t="shared" si="3"/>
        <v>0.46489063263429825</v>
      </c>
      <c r="K29" s="52">
        <f>RS!K22</f>
        <v>0</v>
      </c>
      <c r="L29" s="58">
        <f t="shared" si="4"/>
        <v>0</v>
      </c>
      <c r="M29" s="52">
        <f t="shared" si="5"/>
        <v>4431948</v>
      </c>
      <c r="N29" s="58">
        <f t="shared" si="6"/>
        <v>0.37794722409592457</v>
      </c>
    </row>
    <row r="30" spans="1:15" x14ac:dyDescent="0.25">
      <c r="A30" s="14" t="s">
        <v>46</v>
      </c>
      <c r="B30" s="6" t="s">
        <v>20</v>
      </c>
      <c r="C30" s="52">
        <f>RS!C23</f>
        <v>10392301</v>
      </c>
      <c r="D30" s="57">
        <f t="shared" si="8"/>
        <v>1.1840316293722659</v>
      </c>
      <c r="E30" s="52">
        <f>RS!E23</f>
        <v>0</v>
      </c>
      <c r="F30" s="58">
        <f t="shared" si="1"/>
        <v>0</v>
      </c>
      <c r="G30" s="52">
        <f t="shared" si="7"/>
        <v>10392301</v>
      </c>
      <c r="H30" s="58">
        <f t="shared" si="2"/>
        <v>0.95736463427044849</v>
      </c>
      <c r="I30" s="52">
        <f>RS!I23</f>
        <v>-129771</v>
      </c>
      <c r="J30" s="57">
        <f t="shared" si="3"/>
        <v>-1.3612371419426743E-2</v>
      </c>
      <c r="K30" s="52">
        <f>RS!K23</f>
        <v>0</v>
      </c>
      <c r="L30" s="58">
        <f t="shared" si="4"/>
        <v>0</v>
      </c>
      <c r="M30" s="52">
        <f t="shared" si="5"/>
        <v>-129771</v>
      </c>
      <c r="N30" s="58">
        <f t="shared" si="6"/>
        <v>-1.1066598529168714E-2</v>
      </c>
    </row>
    <row r="31" spans="1:15" x14ac:dyDescent="0.25">
      <c r="A31" s="14" t="s">
        <v>47</v>
      </c>
      <c r="B31" s="6" t="s">
        <v>6</v>
      </c>
      <c r="C31" s="52">
        <f>FBiH!C18</f>
        <v>46675240</v>
      </c>
      <c r="D31" s="57">
        <f t="shared" si="8"/>
        <v>5.3178752682915515</v>
      </c>
      <c r="E31" s="52">
        <f>FBiH!E18</f>
        <v>33183031</v>
      </c>
      <c r="F31" s="58">
        <f t="shared" si="1"/>
        <v>15.968228284115259</v>
      </c>
      <c r="G31" s="52">
        <f t="shared" si="7"/>
        <v>79858271</v>
      </c>
      <c r="H31" s="58">
        <f t="shared" si="2"/>
        <v>7.3567426895530987</v>
      </c>
      <c r="I31" s="52">
        <f>FBiH!I18</f>
        <v>50763817</v>
      </c>
      <c r="J31" s="57">
        <f t="shared" si="3"/>
        <v>5.324887160242346</v>
      </c>
      <c r="K31" s="52">
        <f>FBiH!K18</f>
        <v>35445294</v>
      </c>
      <c r="L31" s="58">
        <f t="shared" si="4"/>
        <v>16.162525377450887</v>
      </c>
      <c r="M31" s="52">
        <f t="shared" si="5"/>
        <v>86209111</v>
      </c>
      <c r="N31" s="58">
        <f t="shared" si="6"/>
        <v>7.3517320587307058</v>
      </c>
    </row>
    <row r="32" spans="1:15" x14ac:dyDescent="0.25">
      <c r="A32" s="14" t="s">
        <v>48</v>
      </c>
      <c r="B32" s="6" t="s">
        <v>7</v>
      </c>
      <c r="C32" s="52">
        <f>FBiH!C19</f>
        <v>39809369</v>
      </c>
      <c r="D32" s="57">
        <f t="shared" si="8"/>
        <v>4.5356222882066035</v>
      </c>
      <c r="E32" s="52">
        <f>FBiH!E19</f>
        <v>44145791</v>
      </c>
      <c r="F32" s="58">
        <f t="shared" si="1"/>
        <v>21.243691345460302</v>
      </c>
      <c r="G32" s="52">
        <f t="shared" si="7"/>
        <v>83955160</v>
      </c>
      <c r="H32" s="58">
        <f t="shared" si="2"/>
        <v>7.7341583012767803</v>
      </c>
      <c r="I32" s="52">
        <f>FBiH!I19</f>
        <v>39044245</v>
      </c>
      <c r="J32" s="57">
        <f t="shared" si="3"/>
        <v>4.0955588284832176</v>
      </c>
      <c r="K32" s="52">
        <f>FBiH!K19</f>
        <v>52157685</v>
      </c>
      <c r="L32" s="58">
        <f t="shared" si="4"/>
        <v>23.783126398714298</v>
      </c>
      <c r="M32" s="52">
        <f t="shared" si="5"/>
        <v>91201930</v>
      </c>
      <c r="N32" s="58">
        <f t="shared" si="6"/>
        <v>7.7775091846047886</v>
      </c>
    </row>
    <row r="33" spans="1:14" x14ac:dyDescent="0.25">
      <c r="A33" s="14" t="s">
        <v>49</v>
      </c>
      <c r="B33" s="6" t="s">
        <v>68</v>
      </c>
      <c r="C33" s="52">
        <f>FBiH!C20</f>
        <v>1937478</v>
      </c>
      <c r="D33" s="57">
        <f t="shared" si="8"/>
        <v>0.22074372491837171</v>
      </c>
      <c r="E33" s="52">
        <f>FBiH!E20</f>
        <v>44398734</v>
      </c>
      <c r="F33" s="58">
        <f t="shared" si="1"/>
        <v>21.365411738237832</v>
      </c>
      <c r="G33" s="52">
        <f t="shared" si="7"/>
        <v>46336212</v>
      </c>
      <c r="H33" s="58">
        <f t="shared" si="2"/>
        <v>4.2686071789931761</v>
      </c>
      <c r="I33" s="52">
        <f>FBiH!I20</f>
        <v>2553581</v>
      </c>
      <c r="J33" s="57">
        <f t="shared" si="3"/>
        <v>0.26785871282174878</v>
      </c>
      <c r="K33" s="52">
        <f>FBiH!K20</f>
        <v>44767173</v>
      </c>
      <c r="L33" s="58">
        <f t="shared" si="4"/>
        <v>20.413163160368601</v>
      </c>
      <c r="M33" s="52">
        <f t="shared" si="5"/>
        <v>47320754</v>
      </c>
      <c r="N33" s="58">
        <f t="shared" si="6"/>
        <v>4.035414588895474</v>
      </c>
    </row>
    <row r="34" spans="1:14" x14ac:dyDescent="0.25">
      <c r="A34" s="14" t="s">
        <v>50</v>
      </c>
      <c r="B34" s="6" t="s">
        <v>25</v>
      </c>
      <c r="C34" s="52">
        <f>RS!C24</f>
        <v>44117897</v>
      </c>
      <c r="D34" s="57">
        <f t="shared" si="8"/>
        <v>5.0265081303349284</v>
      </c>
      <c r="E34" s="52">
        <f>RS!E24</f>
        <v>2848031</v>
      </c>
      <c r="F34" s="58">
        <f t="shared" si="1"/>
        <v>1.3705200458703448</v>
      </c>
      <c r="G34" s="52">
        <f t="shared" si="7"/>
        <v>46965928</v>
      </c>
      <c r="H34" s="58">
        <f t="shared" si="2"/>
        <v>4.3266181842589253</v>
      </c>
      <c r="I34" s="52">
        <f>RS!I24</f>
        <v>51471373</v>
      </c>
      <c r="J34" s="57">
        <f t="shared" si="3"/>
        <v>5.3991064779022535</v>
      </c>
      <c r="K34" s="52">
        <f>RS!K24</f>
        <v>3007587</v>
      </c>
      <c r="L34" s="58">
        <f t="shared" si="4"/>
        <v>1.3714148121437892</v>
      </c>
      <c r="M34" s="52">
        <f t="shared" si="5"/>
        <v>54478960</v>
      </c>
      <c r="N34" s="58">
        <f t="shared" si="6"/>
        <v>4.645851373624625</v>
      </c>
    </row>
    <row r="35" spans="1:14" x14ac:dyDescent="0.25">
      <c r="A35" s="2"/>
      <c r="B35" s="3" t="s">
        <v>56</v>
      </c>
      <c r="C35" s="9">
        <f t="shared" ref="C35:L35" si="9">SUM(C11:C34)</f>
        <v>877704678</v>
      </c>
      <c r="D35" s="9">
        <f t="shared" si="9"/>
        <v>100.00000000000001</v>
      </c>
      <c r="E35" s="9">
        <f t="shared" si="9"/>
        <v>207806592</v>
      </c>
      <c r="F35" s="23">
        <f t="shared" si="9"/>
        <v>100.00000000000001</v>
      </c>
      <c r="G35" s="9">
        <f>SUM(G11:G34)</f>
        <v>1085511270</v>
      </c>
      <c r="H35" s="23">
        <f t="shared" si="9"/>
        <v>99.999999999999986</v>
      </c>
      <c r="I35" s="9">
        <f t="shared" si="9"/>
        <v>953331319</v>
      </c>
      <c r="J35" s="9">
        <f t="shared" si="9"/>
        <v>99.999999999999986</v>
      </c>
      <c r="K35" s="9">
        <f t="shared" si="9"/>
        <v>219305419</v>
      </c>
      <c r="L35" s="23">
        <f t="shared" si="9"/>
        <v>100</v>
      </c>
      <c r="M35" s="9">
        <f>SUM(M11:M34)</f>
        <v>1172636738</v>
      </c>
      <c r="N35" s="23">
        <f>SUM(N11:N34)</f>
        <v>99.999999999999986</v>
      </c>
    </row>
    <row r="36" spans="1:14" x14ac:dyDescent="0.25">
      <c r="C36" s="16"/>
      <c r="E36" s="43"/>
      <c r="G36" s="43"/>
      <c r="I36" s="16"/>
      <c r="K36" s="43"/>
      <c r="M36" s="43"/>
    </row>
    <row r="37" spans="1:14" x14ac:dyDescent="0.25">
      <c r="A37" s="68"/>
      <c r="B37" s="68"/>
      <c r="C37" s="73"/>
      <c r="D37" s="68"/>
      <c r="E37" s="73"/>
      <c r="F37" s="68"/>
      <c r="G37" s="73"/>
      <c r="H37" s="68"/>
      <c r="I37" s="51"/>
      <c r="J37" s="18"/>
      <c r="K37" s="51"/>
      <c r="M37" s="51"/>
    </row>
    <row r="38" spans="1:14" x14ac:dyDescent="0.25">
      <c r="A38" s="68" t="s">
        <v>82</v>
      </c>
      <c r="B38" s="74"/>
      <c r="C38" s="75"/>
      <c r="D38" s="68"/>
      <c r="E38" s="76"/>
      <c r="F38" s="68"/>
      <c r="G38" s="76"/>
      <c r="H38" s="68"/>
      <c r="I38" s="30"/>
      <c r="J38" s="18"/>
      <c r="K38" s="17"/>
      <c r="M38" s="17"/>
    </row>
    <row r="39" spans="1:14" x14ac:dyDescent="0.25">
      <c r="A39" s="68" t="s">
        <v>83</v>
      </c>
      <c r="B39" s="68"/>
      <c r="C39" s="77"/>
      <c r="D39" s="68"/>
      <c r="E39" s="68"/>
      <c r="F39" s="68"/>
      <c r="G39" s="68"/>
      <c r="H39" s="68"/>
      <c r="I39" s="19"/>
      <c r="J39" s="18"/>
      <c r="K39" s="18"/>
      <c r="M39" s="18"/>
    </row>
    <row r="40" spans="1:14" x14ac:dyDescent="0.25">
      <c r="B40" s="40"/>
      <c r="C40" s="33"/>
      <c r="D40" s="18"/>
      <c r="E40" s="18"/>
      <c r="G40" s="18"/>
      <c r="I40" s="33"/>
      <c r="J40" s="18"/>
      <c r="K40" s="18"/>
      <c r="M40" s="18"/>
    </row>
    <row r="41" spans="1:14" x14ac:dyDescent="0.25">
      <c r="B41" s="15"/>
      <c r="C41" s="46"/>
      <c r="D41" s="18"/>
      <c r="E41" s="17"/>
      <c r="G41" s="17"/>
      <c r="I41" s="46"/>
      <c r="J41" s="18"/>
      <c r="K41" s="17"/>
      <c r="M41" s="17"/>
    </row>
    <row r="42" spans="1:14" x14ac:dyDescent="0.25">
      <c r="B42" s="40"/>
      <c r="C42" s="10"/>
      <c r="I42" s="10"/>
    </row>
    <row r="43" spans="1:14" x14ac:dyDescent="0.25">
      <c r="B43" s="15"/>
      <c r="C43" s="22"/>
      <c r="I43" s="22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31.12.2025. godine.</oddFooter>
  </headerFooter>
  <ignoredErrors>
    <ignoredError sqref="E11:E14 G11:G14 M11:M14 I11:I14 K11:K14 E15:E34 G15:G34 M15:M34 I15:I34 K15:K34" formula="1"/>
    <ignoredError sqref="J11:J14 L11:L14 J15:J35 L15:L3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showGridLines="0" showRuler="0" view="pageLayout" topLeftCell="A4" zoomScale="75" zoomScaleNormal="70" zoomScalePageLayoutView="75" workbookViewId="0">
      <selection activeCell="K21" sqref="K21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5" ht="15" customHeight="1" x14ac:dyDescent="0.25"/>
    <row r="2" spans="1:15" ht="15" customHeight="1" x14ac:dyDescent="0.25"/>
    <row r="3" spans="1:15" ht="15" customHeight="1" x14ac:dyDescent="0.25"/>
    <row r="4" spans="1:15" ht="15" customHeight="1" x14ac:dyDescent="0.25"/>
    <row r="5" spans="1:15" ht="15" customHeight="1" x14ac:dyDescent="0.25">
      <c r="C5" s="56" t="s">
        <v>62</v>
      </c>
      <c r="I5" s="56"/>
    </row>
    <row r="6" spans="1:15" ht="15" customHeight="1" x14ac:dyDescent="0.25">
      <c r="C6" s="1"/>
      <c r="D6" s="1"/>
      <c r="I6" s="1"/>
      <c r="J6" s="1"/>
    </row>
    <row r="7" spans="1:15" ht="15" customHeight="1" thickBot="1" x14ac:dyDescent="0.3"/>
    <row r="8" spans="1:15" ht="24.75" customHeight="1" x14ac:dyDescent="0.25">
      <c r="A8" s="79" t="s">
        <v>59</v>
      </c>
      <c r="B8" s="82" t="s">
        <v>10</v>
      </c>
      <c r="C8" s="78" t="s">
        <v>78</v>
      </c>
      <c r="D8" s="78"/>
      <c r="E8" s="78" t="s">
        <v>77</v>
      </c>
      <c r="F8" s="78"/>
      <c r="G8" s="78" t="s">
        <v>79</v>
      </c>
      <c r="H8" s="78"/>
      <c r="I8" s="78" t="s">
        <v>78</v>
      </c>
      <c r="J8" s="78"/>
      <c r="K8" s="78" t="s">
        <v>77</v>
      </c>
      <c r="L8" s="78"/>
      <c r="M8" s="78" t="s">
        <v>79</v>
      </c>
      <c r="N8" s="85"/>
    </row>
    <row r="9" spans="1:15" s="24" customFormat="1" ht="21.75" customHeight="1" x14ac:dyDescent="0.25">
      <c r="A9" s="80"/>
      <c r="B9" s="83"/>
      <c r="C9" s="83" t="s">
        <v>88</v>
      </c>
      <c r="D9" s="83"/>
      <c r="E9" s="83" t="s">
        <v>88</v>
      </c>
      <c r="F9" s="83"/>
      <c r="G9" s="83" t="s">
        <v>88</v>
      </c>
      <c r="H9" s="83"/>
      <c r="I9" s="83" t="s">
        <v>89</v>
      </c>
      <c r="J9" s="83"/>
      <c r="K9" s="83" t="s">
        <v>89</v>
      </c>
      <c r="L9" s="83"/>
      <c r="M9" s="86" t="s">
        <v>89</v>
      </c>
      <c r="N9" s="87"/>
    </row>
    <row r="10" spans="1:15" ht="18.75" customHeight="1" thickBot="1" x14ac:dyDescent="0.3">
      <c r="A10" s="81"/>
      <c r="B10" s="84"/>
      <c r="C10" s="55" t="s">
        <v>26</v>
      </c>
      <c r="D10" s="64" t="s">
        <v>76</v>
      </c>
      <c r="E10" s="55" t="s">
        <v>26</v>
      </c>
      <c r="F10" s="64" t="s">
        <v>76</v>
      </c>
      <c r="G10" s="55" t="s">
        <v>26</v>
      </c>
      <c r="H10" s="64" t="s">
        <v>76</v>
      </c>
      <c r="I10" s="55" t="s">
        <v>26</v>
      </c>
      <c r="J10" s="64" t="s">
        <v>76</v>
      </c>
      <c r="K10" s="55" t="s">
        <v>26</v>
      </c>
      <c r="L10" s="42" t="s">
        <v>76</v>
      </c>
      <c r="M10" s="55" t="s">
        <v>26</v>
      </c>
      <c r="N10" s="54" t="s">
        <v>76</v>
      </c>
    </row>
    <row r="11" spans="1:15" ht="16.5" customHeight="1" x14ac:dyDescent="0.25">
      <c r="A11" s="14" t="s">
        <v>27</v>
      </c>
      <c r="B11" s="6" t="s">
        <v>63</v>
      </c>
      <c r="C11" s="65">
        <v>100875430</v>
      </c>
      <c r="D11" s="66">
        <f>C11/C21*100</f>
        <v>17.526454721944184</v>
      </c>
      <c r="E11" s="65">
        <v>7884978</v>
      </c>
      <c r="F11" s="67">
        <f>E11/E21*100</f>
        <v>4.4228755847011563</v>
      </c>
      <c r="G11" s="65">
        <f>C11+E11</f>
        <v>108760408</v>
      </c>
      <c r="H11" s="67">
        <f>G11/G21*100</f>
        <v>14.427554484722199</v>
      </c>
      <c r="I11" s="65">
        <v>114436221</v>
      </c>
      <c r="J11" s="66">
        <f>I11/I21*100</f>
        <v>17.916417116531171</v>
      </c>
      <c r="K11" s="65">
        <v>8140848</v>
      </c>
      <c r="L11" s="67">
        <f>K11/K21*100</f>
        <v>4.3026256939824563</v>
      </c>
      <c r="M11" s="65">
        <f>I11+K11</f>
        <v>122577069</v>
      </c>
      <c r="N11" s="67">
        <f>M11/M21*100</f>
        <v>14.805259797576895</v>
      </c>
    </row>
    <row r="12" spans="1:15" ht="16.5" customHeight="1" x14ac:dyDescent="0.25">
      <c r="A12" s="14" t="s">
        <v>28</v>
      </c>
      <c r="B12" s="6" t="s">
        <v>87</v>
      </c>
      <c r="C12" s="65">
        <v>127467964</v>
      </c>
      <c r="D12" s="66">
        <f>C12/C21*100</f>
        <v>22.146735826002541</v>
      </c>
      <c r="E12" s="65">
        <v>0</v>
      </c>
      <c r="F12" s="67">
        <f>E12/E21*100</f>
        <v>0</v>
      </c>
      <c r="G12" s="65">
        <f>C12+E12+0.4</f>
        <v>127467964.40000001</v>
      </c>
      <c r="H12" s="67">
        <f>G12/G21*100</f>
        <v>16.909195499134483</v>
      </c>
      <c r="I12" s="65">
        <v>147121599</v>
      </c>
      <c r="J12" s="66">
        <f>I12/I21*100</f>
        <v>23.033720543210141</v>
      </c>
      <c r="K12" s="65">
        <v>0</v>
      </c>
      <c r="L12" s="67">
        <f>K12/K21*100</f>
        <v>0</v>
      </c>
      <c r="M12" s="65">
        <f>I12+K12</f>
        <v>147121599</v>
      </c>
      <c r="N12" s="67">
        <f>M12/M21*100</f>
        <v>17.769828507075243</v>
      </c>
      <c r="O12" s="68"/>
    </row>
    <row r="13" spans="1:15" ht="16.5" customHeight="1" x14ac:dyDescent="0.25">
      <c r="A13" s="14" t="s">
        <v>29</v>
      </c>
      <c r="B13" s="6" t="s">
        <v>1</v>
      </c>
      <c r="C13" s="65">
        <v>30118185</v>
      </c>
      <c r="D13" s="66">
        <f>C13/C21*100</f>
        <v>5.2328402040976529</v>
      </c>
      <c r="E13" s="65">
        <v>0</v>
      </c>
      <c r="F13" s="67">
        <f>E13/E21*100</f>
        <v>0</v>
      </c>
      <c r="G13" s="65">
        <f t="shared" ref="G13:G20" si="0">C13+E13</f>
        <v>30118185</v>
      </c>
      <c r="H13" s="67">
        <f>G13/G21*100</f>
        <v>3.9953119251671332</v>
      </c>
      <c r="I13" s="65">
        <v>35663151</v>
      </c>
      <c r="J13" s="66">
        <f>I13/I21*100</f>
        <v>5.5835109148338251</v>
      </c>
      <c r="K13" s="65">
        <v>0</v>
      </c>
      <c r="L13" s="67">
        <f>K13/K21*100</f>
        <v>0</v>
      </c>
      <c r="M13" s="65">
        <f t="shared" ref="M13:M20" si="1">I13+K13</f>
        <v>35663151</v>
      </c>
      <c r="N13" s="67">
        <f>M13/M21*100</f>
        <v>4.3075121640835956</v>
      </c>
    </row>
    <row r="14" spans="1:15" ht="16.5" customHeight="1" x14ac:dyDescent="0.25">
      <c r="A14" s="14" t="s">
        <v>30</v>
      </c>
      <c r="B14" s="6" t="s">
        <v>2</v>
      </c>
      <c r="C14" s="65">
        <v>42733007</v>
      </c>
      <c r="D14" s="66">
        <f>C14/C21*100</f>
        <v>7.4245840867099542</v>
      </c>
      <c r="E14" s="65">
        <v>9313667</v>
      </c>
      <c r="F14" s="67">
        <f>E14/E21*100</f>
        <v>5.2242619292453147</v>
      </c>
      <c r="G14" s="65">
        <f t="shared" si="0"/>
        <v>52046674</v>
      </c>
      <c r="H14" s="67">
        <f>G14/G21*100</f>
        <v>6.904224052594345</v>
      </c>
      <c r="I14" s="65">
        <v>46274099</v>
      </c>
      <c r="J14" s="66">
        <f>I14/I21*100</f>
        <v>7.2447871148738656</v>
      </c>
      <c r="K14" s="65">
        <v>9550522</v>
      </c>
      <c r="L14" s="67">
        <f>K14/K21*100</f>
        <v>5.0476708750912334</v>
      </c>
      <c r="M14" s="65">
        <f t="shared" si="1"/>
        <v>55824621</v>
      </c>
      <c r="N14" s="67">
        <f>M14/M21*100</f>
        <v>6.7426805335528694</v>
      </c>
    </row>
    <row r="15" spans="1:15" ht="16.5" customHeight="1" x14ac:dyDescent="0.25">
      <c r="A15" s="14" t="s">
        <v>31</v>
      </c>
      <c r="B15" s="6" t="s">
        <v>3</v>
      </c>
      <c r="C15" s="65">
        <v>88551887</v>
      </c>
      <c r="D15" s="66">
        <f>C15/C21*100</f>
        <v>15.385318685117058</v>
      </c>
      <c r="E15" s="65">
        <v>0</v>
      </c>
      <c r="F15" s="67">
        <f>E15/E21*100</f>
        <v>0</v>
      </c>
      <c r="G15" s="65">
        <f t="shared" si="0"/>
        <v>88551887</v>
      </c>
      <c r="H15" s="67">
        <f>G15/G21*100</f>
        <v>11.746803803985946</v>
      </c>
      <c r="I15" s="65">
        <v>100027663</v>
      </c>
      <c r="J15" s="66">
        <f>I15/I21*100</f>
        <v>15.660577724773104</v>
      </c>
      <c r="K15" s="65">
        <v>0</v>
      </c>
      <c r="L15" s="67">
        <f>K15/K21*100</f>
        <v>0</v>
      </c>
      <c r="M15" s="65">
        <f t="shared" si="1"/>
        <v>100027663</v>
      </c>
      <c r="N15" s="67">
        <f>M15/M21*100</f>
        <v>12.081668698241348</v>
      </c>
    </row>
    <row r="16" spans="1:15" ht="16.5" customHeight="1" x14ac:dyDescent="0.25">
      <c r="A16" s="14" t="s">
        <v>32</v>
      </c>
      <c r="B16" s="6" t="s">
        <v>4</v>
      </c>
      <c r="C16" s="65">
        <v>25827874</v>
      </c>
      <c r="D16" s="66">
        <f>C16/C21*100</f>
        <v>4.4874263656182629</v>
      </c>
      <c r="E16" s="65">
        <v>35176676</v>
      </c>
      <c r="F16" s="67">
        <f>E16/E21*100</f>
        <v>19.731451556534861</v>
      </c>
      <c r="G16" s="65">
        <f t="shared" si="0"/>
        <v>61004550</v>
      </c>
      <c r="H16" s="67">
        <f>G16/G21*100</f>
        <v>8.09252636254325</v>
      </c>
      <c r="I16" s="65">
        <v>27422966</v>
      </c>
      <c r="J16" s="66">
        <f>I16/I21*100</f>
        <v>4.2934072196289357</v>
      </c>
      <c r="K16" s="65">
        <v>34590606</v>
      </c>
      <c r="L16" s="67">
        <f>K16/K21*100</f>
        <v>18.281932072189989</v>
      </c>
      <c r="M16" s="65">
        <f t="shared" si="1"/>
        <v>62013572</v>
      </c>
      <c r="N16" s="67">
        <f>M16/M21*100</f>
        <v>7.4902023023224702</v>
      </c>
    </row>
    <row r="17" spans="1:14" ht="16.5" customHeight="1" x14ac:dyDescent="0.25">
      <c r="A17" s="14" t="s">
        <v>33</v>
      </c>
      <c r="B17" s="6" t="s">
        <v>5</v>
      </c>
      <c r="C17" s="65">
        <v>71564520</v>
      </c>
      <c r="D17" s="66">
        <f>C17/C21*100</f>
        <v>12.433873337418925</v>
      </c>
      <c r="E17" s="65">
        <v>4174306</v>
      </c>
      <c r="F17" s="67">
        <f>E17/E21*100</f>
        <v>2.3414695754980603</v>
      </c>
      <c r="G17" s="65">
        <f t="shared" si="0"/>
        <v>75738826</v>
      </c>
      <c r="H17" s="67">
        <f>G17/G21*100</f>
        <v>10.04709396386132</v>
      </c>
      <c r="I17" s="65">
        <v>75415346</v>
      </c>
      <c r="J17" s="66">
        <f>I17/I21*100</f>
        <v>11.807212647501885</v>
      </c>
      <c r="K17" s="65">
        <v>4554384</v>
      </c>
      <c r="L17" s="67">
        <f>K17/K21*100</f>
        <v>2.4070968551019005</v>
      </c>
      <c r="M17" s="65">
        <f t="shared" si="1"/>
        <v>79969730</v>
      </c>
      <c r="N17" s="67">
        <f>M17/M21*100</f>
        <v>9.6590058666852183</v>
      </c>
    </row>
    <row r="18" spans="1:14" ht="16.5" customHeight="1" x14ac:dyDescent="0.25">
      <c r="A18" s="14" t="s">
        <v>34</v>
      </c>
      <c r="B18" s="6" t="s">
        <v>6</v>
      </c>
      <c r="C18" s="65">
        <v>46675240</v>
      </c>
      <c r="D18" s="66">
        <f>C18/C21*100</f>
        <v>8.109521619842198</v>
      </c>
      <c r="E18" s="65">
        <v>33183031</v>
      </c>
      <c r="F18" s="67">
        <f>E18/E21*100</f>
        <v>18.613167676090104</v>
      </c>
      <c r="G18" s="65">
        <f t="shared" si="0"/>
        <v>79858271</v>
      </c>
      <c r="H18" s="67">
        <f>G18/G21*100</f>
        <v>10.593556764776119</v>
      </c>
      <c r="I18" s="65">
        <v>50763817</v>
      </c>
      <c r="J18" s="66">
        <f>I18/I21*100</f>
        <v>7.9477084427600611</v>
      </c>
      <c r="K18" s="65">
        <v>35445294</v>
      </c>
      <c r="L18" s="67">
        <f>K18/K21*100</f>
        <v>18.733654368090672</v>
      </c>
      <c r="M18" s="65">
        <f t="shared" si="1"/>
        <v>86209111</v>
      </c>
      <c r="N18" s="67">
        <f>M18/M21*100</f>
        <v>10.412618735998198</v>
      </c>
    </row>
    <row r="19" spans="1:14" ht="16.5" customHeight="1" x14ac:dyDescent="0.25">
      <c r="A19" s="14" t="s">
        <v>35</v>
      </c>
      <c r="B19" s="6" t="s">
        <v>7</v>
      </c>
      <c r="C19" s="65">
        <v>39809369</v>
      </c>
      <c r="D19" s="66">
        <f>C19/C21*100</f>
        <v>6.9166208588916893</v>
      </c>
      <c r="E19" s="65">
        <v>44145791</v>
      </c>
      <c r="F19" s="67">
        <f>E19/E21*100</f>
        <v>24.76244590425237</v>
      </c>
      <c r="G19" s="65">
        <f t="shared" si="0"/>
        <v>83955160</v>
      </c>
      <c r="H19" s="67">
        <f>G19/G21*100</f>
        <v>11.137027411423189</v>
      </c>
      <c r="I19" s="65">
        <v>39044245</v>
      </c>
      <c r="J19" s="66">
        <f>I19/I21*100</f>
        <v>6.1128633338917808</v>
      </c>
      <c r="K19" s="65">
        <v>52157685</v>
      </c>
      <c r="L19" s="67">
        <f>K19/K21*100</f>
        <v>27.566537984696847</v>
      </c>
      <c r="M19" s="65">
        <f t="shared" si="1"/>
        <v>91201930</v>
      </c>
      <c r="N19" s="67">
        <f>M19/M21*100</f>
        <v>11.015667764828201</v>
      </c>
    </row>
    <row r="20" spans="1:14" ht="16.5" customHeight="1" x14ac:dyDescent="0.25">
      <c r="A20" s="14" t="s">
        <v>36</v>
      </c>
      <c r="B20" s="6" t="s">
        <v>68</v>
      </c>
      <c r="C20" s="65">
        <v>1937478</v>
      </c>
      <c r="D20" s="66">
        <f>C20/C21*100</f>
        <v>0.3366242943575356</v>
      </c>
      <c r="E20" s="65">
        <v>44398734</v>
      </c>
      <c r="F20" s="67">
        <f>E20/E21*100</f>
        <v>24.904327773678141</v>
      </c>
      <c r="G20" s="65">
        <f t="shared" si="0"/>
        <v>46336212</v>
      </c>
      <c r="H20" s="67">
        <f>G20/G21*100</f>
        <v>6.1467057317920197</v>
      </c>
      <c r="I20" s="65">
        <v>2553581</v>
      </c>
      <c r="J20" s="66">
        <f>I20/I21*100</f>
        <v>0.39979494199523408</v>
      </c>
      <c r="K20" s="65">
        <v>44767173</v>
      </c>
      <c r="L20" s="67">
        <f>K20/K21*100</f>
        <v>23.660482150846899</v>
      </c>
      <c r="M20" s="65">
        <f t="shared" si="1"/>
        <v>47320754</v>
      </c>
      <c r="N20" s="67">
        <f>M20/M21*100</f>
        <v>5.715555629635964</v>
      </c>
    </row>
    <row r="21" spans="1:14" ht="16.5" customHeight="1" x14ac:dyDescent="0.25">
      <c r="A21" s="2"/>
      <c r="B21" s="3" t="s">
        <v>56</v>
      </c>
      <c r="C21" s="69">
        <f t="shared" ref="C21:I21" si="2">SUM(C11:C20)</f>
        <v>575560954</v>
      </c>
      <c r="D21" s="69">
        <f t="shared" si="2"/>
        <v>100.00000000000001</v>
      </c>
      <c r="E21" s="69">
        <f t="shared" si="2"/>
        <v>178277183</v>
      </c>
      <c r="F21" s="70">
        <f t="shared" si="2"/>
        <v>100</v>
      </c>
      <c r="G21" s="69">
        <f t="shared" si="2"/>
        <v>753838137.39999998</v>
      </c>
      <c r="H21" s="70">
        <f t="shared" si="2"/>
        <v>100.00000000000001</v>
      </c>
      <c r="I21" s="69">
        <f t="shared" si="2"/>
        <v>638722688</v>
      </c>
      <c r="J21" s="69">
        <f t="shared" ref="J21:N21" si="3">SUM(J11:J20)</f>
        <v>100</v>
      </c>
      <c r="K21" s="69">
        <f t="shared" si="3"/>
        <v>189206512</v>
      </c>
      <c r="L21" s="70">
        <f t="shared" si="3"/>
        <v>100</v>
      </c>
      <c r="M21" s="69">
        <f t="shared" si="3"/>
        <v>827929200</v>
      </c>
      <c r="N21" s="70">
        <f t="shared" si="3"/>
        <v>100</v>
      </c>
    </row>
    <row r="22" spans="1:14" x14ac:dyDescent="0.25">
      <c r="C22" s="16"/>
      <c r="I22" s="16"/>
    </row>
    <row r="23" spans="1:14" x14ac:dyDescent="0.25">
      <c r="C23" s="17"/>
      <c r="D23" s="18"/>
      <c r="E23" s="17"/>
      <c r="G23" s="17"/>
      <c r="I23" s="17"/>
      <c r="J23" s="18"/>
      <c r="K23" s="17"/>
      <c r="M23" s="17"/>
    </row>
    <row r="24" spans="1:14" x14ac:dyDescent="0.25">
      <c r="B24" t="s">
        <v>81</v>
      </c>
      <c r="C24" s="20"/>
      <c r="D24" s="18"/>
      <c r="E24" s="17"/>
      <c r="G24" s="17"/>
      <c r="I24" s="20"/>
      <c r="J24" s="18"/>
      <c r="K24" s="17"/>
      <c r="M24" s="17"/>
    </row>
    <row r="25" spans="1:14" x14ac:dyDescent="0.25">
      <c r="B25" t="s">
        <v>85</v>
      </c>
      <c r="C25" s="8"/>
      <c r="D25" s="18"/>
      <c r="E25" s="8"/>
      <c r="G25" s="8"/>
      <c r="I25" s="8"/>
      <c r="J25" s="18"/>
      <c r="K25" s="8"/>
      <c r="M25" s="8"/>
    </row>
    <row r="26" spans="1:14" x14ac:dyDescent="0.25">
      <c r="B26" t="s">
        <v>86</v>
      </c>
      <c r="C26" s="21"/>
      <c r="D26" s="18"/>
      <c r="E26" s="18"/>
      <c r="G26" s="18"/>
      <c r="I26" s="21"/>
      <c r="J26" s="18"/>
      <c r="K26" s="18"/>
      <c r="M26" s="18"/>
    </row>
    <row r="27" spans="1:14" x14ac:dyDescent="0.25">
      <c r="B27" s="15"/>
      <c r="C27" s="8"/>
      <c r="D27" s="18"/>
      <c r="E27" s="17"/>
      <c r="G27" s="17"/>
      <c r="I27" s="8"/>
      <c r="J27" s="18"/>
      <c r="K27" s="17"/>
      <c r="M27" s="17"/>
    </row>
    <row r="28" spans="1:14" x14ac:dyDescent="0.25">
      <c r="B28" s="35"/>
      <c r="C28" s="45"/>
      <c r="I28" s="45"/>
    </row>
    <row r="29" spans="1:14" x14ac:dyDescent="0.25">
      <c r="B29" s="35"/>
    </row>
    <row r="30" spans="1:14" x14ac:dyDescent="0.25">
      <c r="B30" s="35"/>
    </row>
    <row r="31" spans="1:14" x14ac:dyDescent="0.25">
      <c r="B31" s="35"/>
    </row>
    <row r="32" spans="1:14" x14ac:dyDescent="0.25">
      <c r="B32" s="35"/>
    </row>
    <row r="33" spans="2:10" x14ac:dyDescent="0.25">
      <c r="B33" s="35"/>
    </row>
    <row r="34" spans="2:10" x14ac:dyDescent="0.25">
      <c r="B34" s="35"/>
    </row>
    <row r="41" spans="2:10" x14ac:dyDescent="0.25">
      <c r="B41" s="37"/>
      <c r="C41" s="5"/>
      <c r="D41" s="35"/>
      <c r="I41" s="5"/>
      <c r="J41" s="35"/>
    </row>
    <row r="42" spans="2:10" x14ac:dyDescent="0.25">
      <c r="B42" s="37"/>
      <c r="C42" s="5"/>
      <c r="D42" s="35"/>
      <c r="I42" s="5"/>
      <c r="J42" s="35"/>
    </row>
    <row r="43" spans="2:10" x14ac:dyDescent="0.25">
      <c r="B43" s="37"/>
      <c r="C43" s="5"/>
      <c r="D43" s="35"/>
      <c r="I43" s="5"/>
      <c r="J43" s="35"/>
    </row>
    <row r="44" spans="2:10" x14ac:dyDescent="0.25">
      <c r="B44" s="37"/>
      <c r="C44" s="5"/>
      <c r="D44" s="35"/>
      <c r="I44" s="5"/>
      <c r="J44" s="35"/>
    </row>
    <row r="45" spans="2:10" x14ac:dyDescent="0.25">
      <c r="B45" s="37"/>
      <c r="C45" s="5"/>
      <c r="D45" s="35"/>
      <c r="I45" s="5"/>
      <c r="J45" s="35"/>
    </row>
    <row r="46" spans="2:10" x14ac:dyDescent="0.25">
      <c r="B46" s="37"/>
      <c r="C46" s="5"/>
      <c r="D46" s="35"/>
      <c r="I46" s="5"/>
      <c r="J46" s="35"/>
    </row>
    <row r="47" spans="2:10" x14ac:dyDescent="0.25">
      <c r="B47" s="37"/>
      <c r="C47" s="5"/>
      <c r="D47" s="35"/>
      <c r="I47" s="5"/>
      <c r="J47" s="35"/>
    </row>
    <row r="48" spans="2:10" x14ac:dyDescent="0.25">
      <c r="B48" s="37"/>
      <c r="C48" s="5"/>
      <c r="I48" s="5"/>
    </row>
    <row r="49" spans="2:9" x14ac:dyDescent="0.25">
      <c r="B49" s="37"/>
      <c r="C49" s="5"/>
      <c r="I49" s="5"/>
    </row>
    <row r="50" spans="2:9" x14ac:dyDescent="0.25">
      <c r="B50" s="37"/>
      <c r="C50" s="5"/>
      <c r="I50" s="5"/>
    </row>
    <row r="51" spans="2:9" x14ac:dyDescent="0.25">
      <c r="B51" s="37"/>
      <c r="C51" s="5"/>
      <c r="I51" s="5"/>
    </row>
    <row r="52" spans="2:9" x14ac:dyDescent="0.25">
      <c r="B52" s="37"/>
      <c r="C52" s="5"/>
      <c r="I52" s="5"/>
    </row>
    <row r="53" spans="2:9" x14ac:dyDescent="0.25">
      <c r="B53" s="37"/>
      <c r="C53" s="5"/>
      <c r="I53" s="5"/>
    </row>
    <row r="54" spans="2:9" x14ac:dyDescent="0.25">
      <c r="B54" s="36"/>
    </row>
    <row r="55" spans="2:9" x14ac:dyDescent="0.25">
      <c r="B55" s="36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C11:C20 E11:E20 G11:G20 I11:I20 K11:K20 M11:M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31.12.2025. godine.</oddFooter>
  </headerFooter>
  <ignoredErrors>
    <ignoredError sqref="M11 M14:M20 M13" formula="1"/>
    <ignoredError sqref="J11:J13 L11:L13 J14:J21 L14:L21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6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7" t="s">
        <v>62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79" t="s">
        <v>59</v>
      </c>
      <c r="B7" s="82" t="s">
        <v>10</v>
      </c>
      <c r="C7" s="78" t="s">
        <v>54</v>
      </c>
      <c r="D7" s="78"/>
      <c r="E7" s="78"/>
      <c r="F7" s="78"/>
      <c r="G7" s="78"/>
      <c r="H7" s="78" t="s">
        <v>55</v>
      </c>
      <c r="I7" s="78"/>
      <c r="J7" s="78"/>
      <c r="K7" s="78"/>
      <c r="L7" s="85"/>
    </row>
    <row r="8" spans="1:12" s="24" customFormat="1" ht="21.75" customHeight="1" x14ac:dyDescent="0.25">
      <c r="A8" s="80"/>
      <c r="B8" s="83"/>
      <c r="C8" s="88" t="s">
        <v>26</v>
      </c>
      <c r="D8" s="88"/>
      <c r="E8" s="89" t="s">
        <v>60</v>
      </c>
      <c r="F8" s="83" t="s">
        <v>57</v>
      </c>
      <c r="G8" s="83"/>
      <c r="H8" s="88" t="s">
        <v>26</v>
      </c>
      <c r="I8" s="88"/>
      <c r="J8" s="89" t="s">
        <v>61</v>
      </c>
      <c r="K8" s="83" t="s">
        <v>57</v>
      </c>
      <c r="L8" s="87"/>
    </row>
    <row r="9" spans="1:12" ht="19.5" customHeight="1" thickBot="1" x14ac:dyDescent="0.3">
      <c r="A9" s="81"/>
      <c r="B9" s="84"/>
      <c r="C9" s="42" t="s">
        <v>65</v>
      </c>
      <c r="D9" s="42" t="s">
        <v>74</v>
      </c>
      <c r="E9" s="90"/>
      <c r="F9" s="28" t="s">
        <v>67</v>
      </c>
      <c r="G9" s="28" t="s">
        <v>75</v>
      </c>
      <c r="H9" s="42" t="s">
        <v>65</v>
      </c>
      <c r="I9" s="42" t="s">
        <v>74</v>
      </c>
      <c r="J9" s="90"/>
      <c r="K9" s="28" t="s">
        <v>67</v>
      </c>
      <c r="L9" s="29" t="s">
        <v>75</v>
      </c>
    </row>
    <row r="10" spans="1:12" ht="16.5" customHeight="1" x14ac:dyDescent="0.25">
      <c r="A10" s="44" t="s">
        <v>27</v>
      </c>
      <c r="B10" s="6" t="s">
        <v>63</v>
      </c>
      <c r="C10" s="52">
        <v>28680802</v>
      </c>
      <c r="D10" s="52"/>
      <c r="E10" s="38">
        <f>IFERROR((D10-C10)/C10*100, "-")</f>
        <v>-100</v>
      </c>
      <c r="F10" s="38">
        <f t="shared" ref="F10:G17" si="0">C10/C$32*100</f>
        <v>13.598634192892019</v>
      </c>
      <c r="G10" s="38" t="e">
        <f t="shared" si="0"/>
        <v>#DIV/0!</v>
      </c>
      <c r="H10" s="52">
        <v>2177349</v>
      </c>
      <c r="I10" s="52"/>
      <c r="J10" s="11">
        <f t="shared" ref="J10:J31" si="1">IFERROR((I10-H10)/H10*100, "-")</f>
        <v>-100</v>
      </c>
      <c r="K10" s="11">
        <f t="shared" ref="K10:K31" si="2">H10/H$32*100</f>
        <v>3.8185164328602141</v>
      </c>
      <c r="L10" s="11" t="e">
        <f t="shared" ref="L10:L31" si="3">I10/I$32*100</f>
        <v>#DIV/0!</v>
      </c>
    </row>
    <row r="11" spans="1:12" ht="16.5" customHeight="1" x14ac:dyDescent="0.25">
      <c r="A11" s="44" t="s">
        <v>28</v>
      </c>
      <c r="B11" s="6" t="s">
        <v>0</v>
      </c>
      <c r="C11" s="52">
        <v>13266562</v>
      </c>
      <c r="D11" s="52"/>
      <c r="E11" s="38">
        <f>IFERROR((D11-C11)/C11*100, "-")</f>
        <v>-100</v>
      </c>
      <c r="F11" s="38">
        <f t="shared" si="0"/>
        <v>6.2901701157213772</v>
      </c>
      <c r="G11" s="38" t="e">
        <f t="shared" si="0"/>
        <v>#DIV/0!</v>
      </c>
      <c r="H11" s="52">
        <v>0</v>
      </c>
      <c r="I11" s="52"/>
      <c r="J11" s="11" t="str">
        <f>IFERROR((I11-H11)/H11*100, "-")</f>
        <v>-</v>
      </c>
      <c r="K11" s="11">
        <f t="shared" si="2"/>
        <v>0</v>
      </c>
      <c r="L11" s="11" t="e">
        <f t="shared" si="3"/>
        <v>#DIV/0!</v>
      </c>
    </row>
    <row r="12" spans="1:12" ht="16.5" customHeight="1" x14ac:dyDescent="0.25">
      <c r="A12" s="44" t="s">
        <v>29</v>
      </c>
      <c r="B12" s="6" t="s">
        <v>21</v>
      </c>
      <c r="C12" s="52">
        <v>2126555</v>
      </c>
      <c r="D12" s="52"/>
      <c r="E12" s="38">
        <f t="shared" ref="E12:E31" si="4">IFERROR((D12-C12)/C12*100, "-")</f>
        <v>-100</v>
      </c>
      <c r="F12" s="38">
        <f t="shared" si="0"/>
        <v>1.0082787620815306</v>
      </c>
      <c r="G12" s="38" t="e">
        <f t="shared" si="0"/>
        <v>#DIV/0!</v>
      </c>
      <c r="H12" s="52">
        <v>0</v>
      </c>
      <c r="I12" s="52"/>
      <c r="J12" s="11" t="str">
        <f>IFERROR((#REF!-I12)/I12*100, "-")</f>
        <v>-</v>
      </c>
      <c r="K12" s="11">
        <f t="shared" si="2"/>
        <v>0</v>
      </c>
      <c r="L12" s="11" t="e">
        <f t="shared" si="3"/>
        <v>#DIV/0!</v>
      </c>
    </row>
    <row r="13" spans="1:12" ht="16.5" customHeight="1" x14ac:dyDescent="0.25">
      <c r="A13" s="44" t="s">
        <v>30</v>
      </c>
      <c r="B13" s="6" t="s">
        <v>12</v>
      </c>
      <c r="C13" s="52">
        <v>2749392</v>
      </c>
      <c r="D13" s="52"/>
      <c r="E13" s="38">
        <f t="shared" si="4"/>
        <v>-100</v>
      </c>
      <c r="F13" s="38">
        <f t="shared" si="0"/>
        <v>1.3035889324456051</v>
      </c>
      <c r="G13" s="38" t="e">
        <f t="shared" si="0"/>
        <v>#DIV/0!</v>
      </c>
      <c r="H13" s="52">
        <v>0</v>
      </c>
      <c r="I13" s="52"/>
      <c r="J13" s="11" t="str">
        <f t="shared" si="1"/>
        <v>-</v>
      </c>
      <c r="K13" s="11">
        <f t="shared" si="2"/>
        <v>0</v>
      </c>
      <c r="L13" s="11" t="e">
        <f t="shared" si="3"/>
        <v>#DIV/0!</v>
      </c>
    </row>
    <row r="14" spans="1:12" ht="16.5" customHeight="1" x14ac:dyDescent="0.25">
      <c r="A14" s="44" t="s">
        <v>31</v>
      </c>
      <c r="B14" s="6" t="s">
        <v>1</v>
      </c>
      <c r="C14" s="52">
        <v>4439577</v>
      </c>
      <c r="D14" s="52"/>
      <c r="E14" s="38">
        <f t="shared" si="4"/>
        <v>-100</v>
      </c>
      <c r="F14" s="38">
        <f t="shared" si="0"/>
        <v>2.1049684591866353</v>
      </c>
      <c r="G14" s="38" t="e">
        <f t="shared" si="0"/>
        <v>#DIV/0!</v>
      </c>
      <c r="H14" s="52">
        <v>0</v>
      </c>
      <c r="I14" s="52"/>
      <c r="J14" s="11" t="str">
        <f t="shared" si="1"/>
        <v>-</v>
      </c>
      <c r="K14" s="11">
        <f t="shared" si="2"/>
        <v>0</v>
      </c>
      <c r="L14" s="11" t="e">
        <f t="shared" si="3"/>
        <v>#DIV/0!</v>
      </c>
    </row>
    <row r="15" spans="1:12" ht="16.5" customHeight="1" x14ac:dyDescent="0.25">
      <c r="A15" s="44" t="s">
        <v>32</v>
      </c>
      <c r="B15" s="6" t="s">
        <v>24</v>
      </c>
      <c r="C15" s="52">
        <v>16999983</v>
      </c>
      <c r="D15" s="52"/>
      <c r="E15" s="38">
        <f t="shared" si="4"/>
        <v>-100</v>
      </c>
      <c r="F15" s="38">
        <f t="shared" si="0"/>
        <v>8.0603237699693011</v>
      </c>
      <c r="G15" s="38" t="e">
        <f t="shared" si="0"/>
        <v>#DIV/0!</v>
      </c>
      <c r="H15" s="52">
        <v>0</v>
      </c>
      <c r="I15" s="52"/>
      <c r="J15" s="11" t="str">
        <f t="shared" si="1"/>
        <v>-</v>
      </c>
      <c r="K15" s="11">
        <f t="shared" si="2"/>
        <v>0</v>
      </c>
      <c r="L15" s="11" t="e">
        <f t="shared" si="3"/>
        <v>#DIV/0!</v>
      </c>
    </row>
    <row r="16" spans="1:12" ht="16.5" customHeight="1" x14ac:dyDescent="0.25">
      <c r="A16" s="44" t="s">
        <v>33</v>
      </c>
      <c r="B16" s="6" t="s">
        <v>2</v>
      </c>
      <c r="C16" s="52">
        <v>22196298</v>
      </c>
      <c r="D16" s="52"/>
      <c r="E16" s="38">
        <f t="shared" si="4"/>
        <v>-100</v>
      </c>
      <c r="F16" s="38">
        <f t="shared" si="0"/>
        <v>10.52408984024996</v>
      </c>
      <c r="G16" s="38" t="e">
        <f t="shared" si="0"/>
        <v>#DIV/0!</v>
      </c>
      <c r="H16" s="52">
        <v>4288086</v>
      </c>
      <c r="I16" s="52"/>
      <c r="J16" s="11">
        <f t="shared" si="1"/>
        <v>-100</v>
      </c>
      <c r="K16" s="11">
        <f t="shared" si="2"/>
        <v>7.5202123575585826</v>
      </c>
      <c r="L16" s="11" t="e">
        <f t="shared" si="3"/>
        <v>#DIV/0!</v>
      </c>
    </row>
    <row r="17" spans="1:12" ht="16.5" customHeight="1" x14ac:dyDescent="0.25">
      <c r="A17" s="44" t="s">
        <v>34</v>
      </c>
      <c r="B17" s="6" t="s">
        <v>13</v>
      </c>
      <c r="C17" s="52">
        <v>1522440</v>
      </c>
      <c r="D17" s="52"/>
      <c r="E17" s="38">
        <f t="shared" si="4"/>
        <v>-100</v>
      </c>
      <c r="F17" s="38">
        <f t="shared" si="0"/>
        <v>0.7218453877484502</v>
      </c>
      <c r="G17" s="38" t="e">
        <f t="shared" si="0"/>
        <v>#DIV/0!</v>
      </c>
      <c r="H17" s="52">
        <v>0</v>
      </c>
      <c r="I17" s="52"/>
      <c r="J17" s="11" t="str">
        <f t="shared" si="1"/>
        <v>-</v>
      </c>
      <c r="K17" s="11">
        <f t="shared" si="2"/>
        <v>0</v>
      </c>
      <c r="L17" s="11" t="e">
        <f t="shared" si="3"/>
        <v>#DIV/0!</v>
      </c>
    </row>
    <row r="18" spans="1:12" ht="16.5" customHeight="1" x14ac:dyDescent="0.25">
      <c r="A18" s="44" t="s">
        <v>35</v>
      </c>
      <c r="B18" s="6" t="s">
        <v>14</v>
      </c>
      <c r="C18" s="52">
        <v>3121970</v>
      </c>
      <c r="D18" s="52"/>
      <c r="E18" s="38">
        <f t="shared" ref="E18" si="5">IFERROR((D18-C18)/C18*100, "-")</f>
        <v>-100</v>
      </c>
      <c r="F18" s="38">
        <f t="shared" ref="F18" si="6">C18/C$32*100</f>
        <v>1.4802420096614837</v>
      </c>
      <c r="G18" s="38" t="e">
        <f t="shared" ref="G18" si="7">D18/D$32*100</f>
        <v>#DIV/0!</v>
      </c>
      <c r="H18" s="52">
        <v>0</v>
      </c>
      <c r="I18" s="52"/>
      <c r="J18" s="11" t="str">
        <f t="shared" si="1"/>
        <v>-</v>
      </c>
      <c r="K18" s="11">
        <f t="shared" si="2"/>
        <v>0</v>
      </c>
      <c r="L18" s="11" t="e">
        <f t="shared" si="3"/>
        <v>#DIV/0!</v>
      </c>
    </row>
    <row r="19" spans="1:12" ht="16.5" customHeight="1" x14ac:dyDescent="0.25">
      <c r="A19" s="44" t="s">
        <v>36</v>
      </c>
      <c r="B19" s="6" t="s">
        <v>3</v>
      </c>
      <c r="C19" s="52">
        <v>27208327</v>
      </c>
      <c r="D19" s="52"/>
      <c r="E19" s="38">
        <f t="shared" si="4"/>
        <v>-100</v>
      </c>
      <c r="F19" s="38">
        <f>C19/C$32*100</f>
        <v>12.900479068667156</v>
      </c>
      <c r="G19" s="38" t="e">
        <f>D19/D$32*100</f>
        <v>#DIV/0!</v>
      </c>
      <c r="H19" s="52">
        <v>0</v>
      </c>
      <c r="I19" s="52"/>
      <c r="J19" s="11" t="str">
        <f t="shared" si="1"/>
        <v>-</v>
      </c>
      <c r="K19" s="11">
        <f t="shared" si="2"/>
        <v>0</v>
      </c>
      <c r="L19" s="11" t="e">
        <f t="shared" si="3"/>
        <v>#DIV/0!</v>
      </c>
    </row>
    <row r="20" spans="1:12" ht="16.5" customHeight="1" x14ac:dyDescent="0.25">
      <c r="A20" s="44" t="s">
        <v>37</v>
      </c>
      <c r="B20" s="6" t="s">
        <v>23</v>
      </c>
      <c r="C20" s="52">
        <v>491396</v>
      </c>
      <c r="D20" s="52"/>
      <c r="E20" s="38">
        <f>IFERROR((D20-C20)/C20*100, "-")</f>
        <v>-100</v>
      </c>
      <c r="F20" s="38" t="s">
        <v>72</v>
      </c>
      <c r="G20" s="38" t="e">
        <f t="shared" ref="G20:G31" si="8">D20/D$32*100</f>
        <v>#DIV/0!</v>
      </c>
      <c r="H20" s="52">
        <v>0</v>
      </c>
      <c r="I20" s="52"/>
      <c r="J20" s="11" t="str">
        <f>IFERROR((I20-H20)/H20*100, "-")</f>
        <v>-</v>
      </c>
      <c r="K20" s="11">
        <f t="shared" si="2"/>
        <v>0</v>
      </c>
      <c r="L20" s="11" t="e">
        <f t="shared" si="3"/>
        <v>#DIV/0!</v>
      </c>
    </row>
    <row r="21" spans="1:12" ht="16.5" customHeight="1" x14ac:dyDescent="0.25">
      <c r="A21" s="44" t="s">
        <v>38</v>
      </c>
      <c r="B21" s="6" t="s">
        <v>4</v>
      </c>
      <c r="C21" s="52">
        <v>13237492</v>
      </c>
      <c r="D21" s="52"/>
      <c r="E21" s="38">
        <f t="shared" si="4"/>
        <v>-100</v>
      </c>
      <c r="F21" s="38">
        <f>C21/C$32*100</f>
        <v>6.276386948291564</v>
      </c>
      <c r="G21" s="38" t="e">
        <f t="shared" si="8"/>
        <v>#DIV/0!</v>
      </c>
      <c r="H21" s="52">
        <v>13619267</v>
      </c>
      <c r="I21" s="52"/>
      <c r="J21" s="11">
        <f t="shared" si="1"/>
        <v>-100</v>
      </c>
      <c r="K21" s="11">
        <f t="shared" si="2"/>
        <v>23.884730855278978</v>
      </c>
      <c r="L21" s="11" t="e">
        <f t="shared" si="3"/>
        <v>#DIV/0!</v>
      </c>
    </row>
    <row r="22" spans="1:12" ht="16.5" customHeight="1" x14ac:dyDescent="0.25">
      <c r="A22" s="44" t="s">
        <v>39</v>
      </c>
      <c r="B22" s="6" t="s">
        <v>18</v>
      </c>
      <c r="C22" s="52">
        <v>1806278</v>
      </c>
      <c r="D22" s="52"/>
      <c r="E22" s="38">
        <f>IFERROR((D22-C22)/C22*100, "-")</f>
        <v>-100</v>
      </c>
      <c r="F22" s="38">
        <f>C22/C$32*100</f>
        <v>0.85642353281015682</v>
      </c>
      <c r="G22" s="38" t="e">
        <f t="shared" si="8"/>
        <v>#DIV/0!</v>
      </c>
      <c r="H22" s="52">
        <v>0</v>
      </c>
      <c r="I22" s="52"/>
      <c r="J22" s="11" t="str">
        <f t="shared" si="1"/>
        <v>-</v>
      </c>
      <c r="K22" s="11">
        <f t="shared" si="2"/>
        <v>0</v>
      </c>
      <c r="L22" s="11" t="e">
        <f t="shared" si="3"/>
        <v>#DIV/0!</v>
      </c>
    </row>
    <row r="23" spans="1:12" ht="16.5" customHeight="1" x14ac:dyDescent="0.25">
      <c r="A23" s="44" t="s">
        <v>40</v>
      </c>
      <c r="B23" s="6" t="s">
        <v>11</v>
      </c>
      <c r="C23" s="52">
        <v>4279393</v>
      </c>
      <c r="D23" s="52"/>
      <c r="E23" s="38">
        <f>IFERROR((D23-C23)/C23*100, "-")</f>
        <v>-100</v>
      </c>
      <c r="F23" s="38">
        <f>C23/C$32*100</f>
        <v>2.0290192713098731</v>
      </c>
      <c r="G23" s="38" t="e">
        <f t="shared" si="8"/>
        <v>#DIV/0!</v>
      </c>
      <c r="H23" s="52">
        <v>0</v>
      </c>
      <c r="I23" s="52"/>
      <c r="J23" s="11" t="str">
        <f t="shared" si="1"/>
        <v>-</v>
      </c>
      <c r="K23" s="11">
        <f t="shared" si="2"/>
        <v>0</v>
      </c>
      <c r="L23" s="11" t="e">
        <f t="shared" si="3"/>
        <v>#DIV/0!</v>
      </c>
    </row>
    <row r="24" spans="1:12" ht="16.5" customHeight="1" x14ac:dyDescent="0.25">
      <c r="A24" s="44" t="s">
        <v>41</v>
      </c>
      <c r="B24" s="6" t="s">
        <v>66</v>
      </c>
      <c r="C24" s="52">
        <v>1763207</v>
      </c>
      <c r="D24" s="52"/>
      <c r="E24" s="38">
        <f>IFERROR((D24-C24)/C24*100, "-")</f>
        <v>-100</v>
      </c>
      <c r="F24" s="38" t="s">
        <v>72</v>
      </c>
      <c r="G24" s="38" t="e">
        <f t="shared" si="8"/>
        <v>#DIV/0!</v>
      </c>
      <c r="H24" s="52"/>
      <c r="I24" s="52"/>
      <c r="J24" s="11"/>
      <c r="K24" s="11">
        <f t="shared" si="2"/>
        <v>0</v>
      </c>
      <c r="L24" s="11" t="e">
        <f t="shared" si="3"/>
        <v>#DIV/0!</v>
      </c>
    </row>
    <row r="25" spans="1:12" ht="16.5" customHeight="1" x14ac:dyDescent="0.25">
      <c r="A25" s="44" t="s">
        <v>71</v>
      </c>
      <c r="B25" s="6" t="s">
        <v>5</v>
      </c>
      <c r="C25" s="52">
        <v>32253873</v>
      </c>
      <c r="D25" s="52"/>
      <c r="E25" s="38">
        <f t="shared" si="4"/>
        <v>-100</v>
      </c>
      <c r="F25" s="38">
        <f t="shared" ref="F25:F31" si="9">C25/C$32*100</f>
        <v>15.292759952493542</v>
      </c>
      <c r="G25" s="38" t="e">
        <f t="shared" si="8"/>
        <v>#DIV/0!</v>
      </c>
      <c r="H25" s="52">
        <v>2484413</v>
      </c>
      <c r="I25" s="52"/>
      <c r="J25" s="11">
        <f t="shared" si="1"/>
        <v>-100</v>
      </c>
      <c r="K25" s="11">
        <f t="shared" si="2"/>
        <v>4.3570286006108994</v>
      </c>
      <c r="L25" s="11" t="e">
        <f t="shared" si="3"/>
        <v>#DIV/0!</v>
      </c>
    </row>
    <row r="26" spans="1:12" ht="16.5" customHeight="1" x14ac:dyDescent="0.25">
      <c r="A26" s="44" t="s">
        <v>43</v>
      </c>
      <c r="B26" s="6" t="s">
        <v>6</v>
      </c>
      <c r="C26" s="52">
        <v>16874018</v>
      </c>
      <c r="D26" s="52"/>
      <c r="E26" s="38">
        <f t="shared" si="4"/>
        <v>-100</v>
      </c>
      <c r="F26" s="38">
        <f t="shared" si="9"/>
        <v>8.0005990817926023</v>
      </c>
      <c r="G26" s="38" t="e">
        <f t="shared" si="8"/>
        <v>#DIV/0!</v>
      </c>
      <c r="H26" s="52">
        <v>6435953</v>
      </c>
      <c r="I26" s="52"/>
      <c r="J26" s="11">
        <f t="shared" si="1"/>
        <v>-100</v>
      </c>
      <c r="K26" s="11">
        <f t="shared" si="2"/>
        <v>11.287024859871336</v>
      </c>
      <c r="L26" s="11" t="e">
        <f t="shared" si="3"/>
        <v>#DIV/0!</v>
      </c>
    </row>
    <row r="27" spans="1:12" ht="16.5" customHeight="1" x14ac:dyDescent="0.25">
      <c r="A27" s="44" t="s">
        <v>44</v>
      </c>
      <c r="B27" s="6" t="s">
        <v>7</v>
      </c>
      <c r="C27" s="52">
        <v>11620643</v>
      </c>
      <c r="D27" s="52"/>
      <c r="E27" s="38">
        <f t="shared" si="4"/>
        <v>-100</v>
      </c>
      <c r="F27" s="38">
        <f t="shared" si="9"/>
        <v>5.5097787447921185</v>
      </c>
      <c r="G27" s="38" t="e">
        <f t="shared" si="8"/>
        <v>#DIV/0!</v>
      </c>
      <c r="H27" s="52">
        <v>13704200</v>
      </c>
      <c r="I27" s="52"/>
      <c r="J27" s="11">
        <f t="shared" si="1"/>
        <v>-100</v>
      </c>
      <c r="K27" s="11">
        <f t="shared" si="2"/>
        <v>24.0336817382987</v>
      </c>
      <c r="L27" s="11" t="e">
        <f t="shared" si="3"/>
        <v>#DIV/0!</v>
      </c>
    </row>
    <row r="28" spans="1:12" ht="16.5" customHeight="1" x14ac:dyDescent="0.25">
      <c r="A28" s="44" t="s">
        <v>45</v>
      </c>
      <c r="B28" s="6" t="s">
        <v>8</v>
      </c>
      <c r="C28" s="52">
        <v>0</v>
      </c>
      <c r="D28" s="52"/>
      <c r="E28" s="38" t="str">
        <f t="shared" si="4"/>
        <v>-</v>
      </c>
      <c r="F28" s="38">
        <f t="shared" si="9"/>
        <v>0</v>
      </c>
      <c r="G28" s="38" t="e">
        <f t="shared" si="8"/>
        <v>#DIV/0!</v>
      </c>
      <c r="H28" s="52">
        <v>0</v>
      </c>
      <c r="I28" s="52"/>
      <c r="J28" s="11" t="str">
        <f t="shared" si="1"/>
        <v>-</v>
      </c>
      <c r="K28" s="11">
        <f t="shared" si="2"/>
        <v>0</v>
      </c>
      <c r="L28" s="11" t="e">
        <f t="shared" si="3"/>
        <v>#DIV/0!</v>
      </c>
    </row>
    <row r="29" spans="1:12" ht="16.5" customHeight="1" x14ac:dyDescent="0.25">
      <c r="A29" s="44" t="s">
        <v>46</v>
      </c>
      <c r="B29" s="6" t="s">
        <v>68</v>
      </c>
      <c r="C29" s="52">
        <v>103869</v>
      </c>
      <c r="D29" s="52"/>
      <c r="E29" s="38">
        <f>IFERROR((D29-C29)/C29*100, "-")</f>
        <v>-100</v>
      </c>
      <c r="F29" s="38">
        <f t="shared" si="9"/>
        <v>4.9248153345973419E-2</v>
      </c>
      <c r="G29" s="38" t="e">
        <f t="shared" si="8"/>
        <v>#DIV/0!</v>
      </c>
      <c r="H29" s="52">
        <v>13661450</v>
      </c>
      <c r="I29" s="52"/>
      <c r="J29" s="11">
        <f>IFERROR((I29-H29)/H29*100, "-")</f>
        <v>-100</v>
      </c>
      <c r="K29" s="11">
        <f t="shared" si="2"/>
        <v>23.958709109884619</v>
      </c>
      <c r="L29" s="11" t="e">
        <f t="shared" si="3"/>
        <v>#DIV/0!</v>
      </c>
    </row>
    <row r="30" spans="1:12" ht="16.5" customHeight="1" x14ac:dyDescent="0.25">
      <c r="A30" s="44" t="s">
        <v>47</v>
      </c>
      <c r="B30" s="6" t="s">
        <v>25</v>
      </c>
      <c r="C30" s="52">
        <v>6167356</v>
      </c>
      <c r="D30" s="52"/>
      <c r="E30" s="38">
        <f t="shared" si="4"/>
        <v>-100</v>
      </c>
      <c r="F30" s="38">
        <f t="shared" si="9"/>
        <v>2.924172698564627</v>
      </c>
      <c r="G30" s="38" t="e">
        <f t="shared" si="8"/>
        <v>#DIV/0!</v>
      </c>
      <c r="H30" s="52">
        <v>650092</v>
      </c>
      <c r="I30" s="52"/>
      <c r="J30" s="11">
        <f t="shared" si="1"/>
        <v>-100</v>
      </c>
      <c r="K30" s="11">
        <f t="shared" si="2"/>
        <v>1.1400960456366718</v>
      </c>
      <c r="L30" s="11" t="e">
        <f t="shared" si="3"/>
        <v>#DIV/0!</v>
      </c>
    </row>
    <row r="31" spans="1:12" ht="16.5" customHeight="1" x14ac:dyDescent="0.25">
      <c r="A31" s="44" t="s">
        <v>48</v>
      </c>
      <c r="B31" s="6" t="s">
        <v>9</v>
      </c>
      <c r="C31" s="52">
        <v>0</v>
      </c>
      <c r="D31" s="52"/>
      <c r="E31" s="38" t="str">
        <f t="shared" si="4"/>
        <v>-</v>
      </c>
      <c r="F31" s="38">
        <f t="shared" si="9"/>
        <v>0</v>
      </c>
      <c r="G31" s="38" t="e">
        <f t="shared" si="8"/>
        <v>#DIV/0!</v>
      </c>
      <c r="H31" s="52">
        <v>0</v>
      </c>
      <c r="I31" s="52"/>
      <c r="J31" s="11" t="str">
        <f t="shared" si="1"/>
        <v>-</v>
      </c>
      <c r="K31" s="11">
        <f t="shared" si="2"/>
        <v>0</v>
      </c>
      <c r="L31" s="11" t="e">
        <f t="shared" si="3"/>
        <v>#DIV/0!</v>
      </c>
    </row>
    <row r="32" spans="1:12" ht="16.5" customHeight="1" x14ac:dyDescent="0.25">
      <c r="A32" s="2"/>
      <c r="B32" s="3" t="s">
        <v>56</v>
      </c>
      <c r="C32" s="9">
        <f>SUM(C10:C31)</f>
        <v>210909431</v>
      </c>
      <c r="D32" s="9">
        <f>SUM(D10:D31)</f>
        <v>0</v>
      </c>
      <c r="E32" s="4">
        <f>(D32-C32)/C32*100</f>
        <v>-100</v>
      </c>
      <c r="F32" s="9">
        <f>SUM(F10:F31)</f>
        <v>98.931008922023977</v>
      </c>
      <c r="G32" s="9" t="e">
        <f>SUM(G10:G31)</f>
        <v>#DIV/0!</v>
      </c>
      <c r="H32" s="9">
        <f>SUM(H10:H31)</f>
        <v>57020810</v>
      </c>
      <c r="I32" s="9">
        <f>SUM(I10:I31)</f>
        <v>0</v>
      </c>
      <c r="J32" s="4">
        <f>(I32-H32)/H32*100</f>
        <v>-100</v>
      </c>
      <c r="K32" s="9">
        <f>SUM(K10:K31)</f>
        <v>100</v>
      </c>
      <c r="L32" s="23" t="e">
        <f>SUM(L10:L31)</f>
        <v>#DIV/0!</v>
      </c>
    </row>
    <row r="33" spans="2:9" x14ac:dyDescent="0.25">
      <c r="C33" s="16"/>
      <c r="D33" s="16"/>
    </row>
    <row r="34" spans="2:9" x14ac:dyDescent="0.25">
      <c r="C34" s="17"/>
      <c r="D34" s="17"/>
      <c r="E34" s="18"/>
      <c r="F34" s="18"/>
      <c r="G34" s="18"/>
      <c r="H34" s="17"/>
      <c r="I34" s="17"/>
    </row>
    <row r="35" spans="2:9" x14ac:dyDescent="0.25">
      <c r="B35" t="s">
        <v>69</v>
      </c>
      <c r="C35" s="12"/>
      <c r="D35" s="20"/>
      <c r="E35" s="18"/>
      <c r="F35" s="18"/>
      <c r="G35" s="18"/>
      <c r="H35" s="17"/>
      <c r="I35" s="17"/>
    </row>
    <row r="36" spans="2:9" x14ac:dyDescent="0.25">
      <c r="C36" s="8"/>
      <c r="D36" s="8"/>
      <c r="E36" s="5"/>
      <c r="F36" s="5"/>
      <c r="G36" s="18"/>
      <c r="H36" s="8"/>
      <c r="I36" s="8"/>
    </row>
    <row r="37" spans="2:9" x14ac:dyDescent="0.25">
      <c r="C37" s="19"/>
      <c r="D37" s="21"/>
      <c r="E37" s="13"/>
      <c r="F37" s="13"/>
      <c r="G37" s="18"/>
      <c r="H37" s="18"/>
      <c r="I37" s="18"/>
    </row>
    <row r="38" spans="2:9" x14ac:dyDescent="0.25">
      <c r="B38" s="15"/>
      <c r="C38" s="8"/>
      <c r="D38" s="8"/>
      <c r="E38" s="5"/>
      <c r="F38" s="5"/>
      <c r="G38" s="18"/>
      <c r="H38" s="17"/>
      <c r="I38" s="17"/>
    </row>
    <row r="39" spans="2:9" x14ac:dyDescent="0.25">
      <c r="B39" s="35"/>
    </row>
    <row r="40" spans="2:9" x14ac:dyDescent="0.25">
      <c r="B40" s="35"/>
    </row>
    <row r="41" spans="2:9" x14ac:dyDescent="0.25">
      <c r="B41" s="35"/>
    </row>
    <row r="42" spans="2:9" x14ac:dyDescent="0.25">
      <c r="B42" s="35"/>
    </row>
    <row r="43" spans="2:9" x14ac:dyDescent="0.25">
      <c r="B43" s="35"/>
      <c r="C43" s="35"/>
    </row>
    <row r="44" spans="2:9" x14ac:dyDescent="0.25">
      <c r="B44" s="35"/>
      <c r="C44" s="35"/>
    </row>
    <row r="45" spans="2:9" x14ac:dyDescent="0.25">
      <c r="B45" s="35"/>
      <c r="C45" s="35"/>
    </row>
    <row r="52" spans="2:7" x14ac:dyDescent="0.25">
      <c r="B52" s="37"/>
      <c r="C52" s="5"/>
      <c r="D52" s="5"/>
      <c r="E52" s="34"/>
      <c r="F52" s="35"/>
      <c r="G52" s="35"/>
    </row>
    <row r="53" spans="2:7" x14ac:dyDescent="0.25">
      <c r="B53" s="37"/>
      <c r="C53" s="5"/>
      <c r="D53" s="5"/>
      <c r="E53" s="34"/>
      <c r="F53" s="35"/>
      <c r="G53" s="35"/>
    </row>
    <row r="54" spans="2:7" x14ac:dyDescent="0.25">
      <c r="B54" s="37"/>
      <c r="C54" s="5"/>
      <c r="D54" s="5"/>
      <c r="E54" s="34"/>
      <c r="F54" s="35"/>
      <c r="G54" s="35"/>
    </row>
    <row r="55" spans="2:7" x14ac:dyDescent="0.25">
      <c r="B55" s="37"/>
      <c r="C55" s="5"/>
      <c r="D55" s="5"/>
      <c r="E55" s="34"/>
      <c r="F55" s="35"/>
      <c r="G55" s="35"/>
    </row>
    <row r="56" spans="2:7" x14ac:dyDescent="0.25">
      <c r="B56" s="37"/>
      <c r="C56" s="5"/>
      <c r="D56" s="5"/>
      <c r="E56" s="34"/>
      <c r="F56" s="35"/>
      <c r="G56" s="35"/>
    </row>
    <row r="57" spans="2:7" x14ac:dyDescent="0.25">
      <c r="B57" s="37"/>
      <c r="C57" s="5"/>
      <c r="D57" s="5"/>
      <c r="E57" s="34"/>
      <c r="F57" s="35"/>
      <c r="G57" s="35"/>
    </row>
    <row r="58" spans="2:7" x14ac:dyDescent="0.25">
      <c r="B58" s="37"/>
      <c r="C58" s="5"/>
      <c r="D58" s="5"/>
      <c r="E58" s="34"/>
      <c r="F58" s="35"/>
      <c r="G58" s="35"/>
    </row>
    <row r="59" spans="2:7" x14ac:dyDescent="0.25">
      <c r="B59" s="37"/>
      <c r="C59" s="5"/>
      <c r="D59" s="5"/>
      <c r="E59" s="36"/>
    </row>
    <row r="60" spans="2:7" x14ac:dyDescent="0.25">
      <c r="B60" s="37"/>
      <c r="C60" s="5"/>
      <c r="D60" s="5"/>
    </row>
    <row r="61" spans="2:7" x14ac:dyDescent="0.25">
      <c r="B61" s="37"/>
      <c r="C61" s="5"/>
      <c r="D61" s="5"/>
    </row>
    <row r="62" spans="2:7" x14ac:dyDescent="0.25">
      <c r="B62" s="37"/>
      <c r="C62" s="5"/>
      <c r="D62" s="5"/>
    </row>
    <row r="63" spans="2:7" x14ac:dyDescent="0.25">
      <c r="B63" s="37"/>
      <c r="C63" s="5"/>
      <c r="D63" s="5"/>
    </row>
    <row r="64" spans="2:7" x14ac:dyDescent="0.25">
      <c r="B64" s="37"/>
      <c r="C64" s="5"/>
      <c r="D64" s="5"/>
    </row>
    <row r="65" spans="2:2" x14ac:dyDescent="0.25">
      <c r="B65" s="36"/>
    </row>
    <row r="66" spans="2:2" x14ac:dyDescent="0.25">
      <c r="B66" s="3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showGridLines="0" showRuler="0" view="pageLayout" topLeftCell="B1" zoomScale="80" zoomScaleNormal="70" zoomScalePageLayoutView="80" workbookViewId="0">
      <selection activeCell="K26" sqref="K26"/>
    </sheetView>
  </sheetViews>
  <sheetFormatPr defaultRowHeight="15" x14ac:dyDescent="0.25"/>
  <cols>
    <col min="1" max="1" width="4.7109375" customWidth="1"/>
    <col min="2" max="2" width="22" customWidth="1"/>
    <col min="3" max="3" width="16.28515625" customWidth="1"/>
    <col min="4" max="6" width="13" customWidth="1"/>
    <col min="7" max="8" width="15.28515625" customWidth="1"/>
    <col min="9" max="9" width="14" bestFit="1" customWidth="1"/>
    <col min="10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53" t="s">
        <v>64</v>
      </c>
      <c r="I5" s="53"/>
    </row>
    <row r="6" spans="1:14" ht="15" customHeight="1" x14ac:dyDescent="0.25">
      <c r="C6" s="1"/>
      <c r="D6" s="1"/>
      <c r="I6" s="1"/>
      <c r="J6" s="1"/>
    </row>
    <row r="7" spans="1:14" ht="15" customHeight="1" thickBot="1" x14ac:dyDescent="0.3"/>
    <row r="8" spans="1:14" ht="24.75" customHeight="1" x14ac:dyDescent="0.25">
      <c r="A8" s="79" t="s">
        <v>59</v>
      </c>
      <c r="B8" s="82" t="s">
        <v>10</v>
      </c>
      <c r="C8" s="78" t="s">
        <v>78</v>
      </c>
      <c r="D8" s="78"/>
      <c r="E8" s="78" t="s">
        <v>77</v>
      </c>
      <c r="F8" s="78"/>
      <c r="G8" s="78" t="s">
        <v>79</v>
      </c>
      <c r="H8" s="78"/>
      <c r="I8" s="78" t="s">
        <v>78</v>
      </c>
      <c r="J8" s="78"/>
      <c r="K8" s="78" t="s">
        <v>77</v>
      </c>
      <c r="L8" s="78"/>
      <c r="M8" s="78" t="s">
        <v>79</v>
      </c>
      <c r="N8" s="85"/>
    </row>
    <row r="9" spans="1:14" ht="21.75" customHeight="1" x14ac:dyDescent="0.25">
      <c r="A9" s="80"/>
      <c r="B9" s="83"/>
      <c r="C9" s="83" t="s">
        <v>88</v>
      </c>
      <c r="D9" s="83"/>
      <c r="E9" s="83" t="s">
        <v>88</v>
      </c>
      <c r="F9" s="83"/>
      <c r="G9" s="83" t="s">
        <v>88</v>
      </c>
      <c r="H9" s="83"/>
      <c r="I9" s="83" t="s">
        <v>89</v>
      </c>
      <c r="J9" s="83"/>
      <c r="K9" s="83" t="s">
        <v>89</v>
      </c>
      <c r="L9" s="83"/>
      <c r="M9" s="86" t="s">
        <v>89</v>
      </c>
      <c r="N9" s="87"/>
    </row>
    <row r="10" spans="1:14" ht="18.75" customHeight="1" thickBot="1" x14ac:dyDescent="0.3">
      <c r="A10" s="81"/>
      <c r="B10" s="84"/>
      <c r="C10" s="55" t="s">
        <v>26</v>
      </c>
      <c r="D10" s="64" t="s">
        <v>76</v>
      </c>
      <c r="E10" s="55" t="s">
        <v>26</v>
      </c>
      <c r="F10" s="64" t="s">
        <v>76</v>
      </c>
      <c r="G10" s="55" t="s">
        <v>26</v>
      </c>
      <c r="H10" s="64" t="s">
        <v>76</v>
      </c>
      <c r="I10" s="55" t="s">
        <v>26</v>
      </c>
      <c r="J10" s="64" t="s">
        <v>76</v>
      </c>
      <c r="K10" s="55" t="s">
        <v>26</v>
      </c>
      <c r="L10" s="42" t="s">
        <v>76</v>
      </c>
      <c r="M10" s="55" t="s">
        <v>26</v>
      </c>
      <c r="N10" s="54" t="s">
        <v>76</v>
      </c>
    </row>
    <row r="11" spans="1:14" x14ac:dyDescent="0.25">
      <c r="A11" s="14" t="s">
        <v>27</v>
      </c>
      <c r="B11" s="6" t="s">
        <v>12</v>
      </c>
      <c r="C11" s="65">
        <v>17769270</v>
      </c>
      <c r="D11" s="66">
        <f t="shared" ref="D11:D24" si="0">C11/C$25*100</f>
        <v>5.8810653770817183</v>
      </c>
      <c r="E11" s="65">
        <v>0</v>
      </c>
      <c r="F11" s="67">
        <f t="shared" ref="F11:F24" si="1">E11/E$25*100</f>
        <v>0</v>
      </c>
      <c r="G11" s="65">
        <f t="shared" ref="G11:G24" si="2">C11+E11</f>
        <v>17769270</v>
      </c>
      <c r="H11" s="67">
        <f t="shared" ref="H11:H24" si="3">G11/G$25*100</f>
        <v>5.3574643925108036</v>
      </c>
      <c r="I11" s="52">
        <v>20063958</v>
      </c>
      <c r="J11" s="59">
        <f t="shared" ref="J11:J24" si="4">I11/I$25*100</f>
        <v>6.3774340634666178</v>
      </c>
      <c r="K11" s="52">
        <v>0</v>
      </c>
      <c r="L11" s="60">
        <f t="shared" ref="L11:L24" si="5">K11/K$25*100</f>
        <v>0</v>
      </c>
      <c r="M11" s="52">
        <f t="shared" ref="M11:M23" si="6">I11+K11</f>
        <v>20063958</v>
      </c>
      <c r="N11" s="60">
        <f t="shared" ref="N11:N24" si="7">M11/M$25*100</f>
        <v>5.8205741935356228</v>
      </c>
    </row>
    <row r="12" spans="1:14" x14ac:dyDescent="0.25">
      <c r="A12" s="14" t="s">
        <v>28</v>
      </c>
      <c r="B12" s="6" t="s">
        <v>13</v>
      </c>
      <c r="C12" s="65">
        <v>27319704</v>
      </c>
      <c r="D12" s="66">
        <f t="shared" si="0"/>
        <v>9.0419564397705106</v>
      </c>
      <c r="E12" s="65">
        <v>0</v>
      </c>
      <c r="F12" s="67">
        <f t="shared" si="1"/>
        <v>0</v>
      </c>
      <c r="G12" s="65">
        <f t="shared" si="2"/>
        <v>27319704</v>
      </c>
      <c r="H12" s="67">
        <f t="shared" si="3"/>
        <v>8.2369360921374355</v>
      </c>
      <c r="I12" s="52">
        <v>26681229</v>
      </c>
      <c r="J12" s="59">
        <f t="shared" si="4"/>
        <v>8.480768285088784</v>
      </c>
      <c r="K12" s="52">
        <v>0</v>
      </c>
      <c r="L12" s="60">
        <f t="shared" si="5"/>
        <v>0</v>
      </c>
      <c r="M12" s="52">
        <f t="shared" si="6"/>
        <v>26681229</v>
      </c>
      <c r="N12" s="60">
        <f t="shared" si="7"/>
        <v>7.7402510994697193</v>
      </c>
    </row>
    <row r="13" spans="1:14" x14ac:dyDescent="0.25">
      <c r="A13" s="14" t="s">
        <v>29</v>
      </c>
      <c r="B13" s="6" t="s">
        <v>14</v>
      </c>
      <c r="C13" s="65">
        <v>32918135</v>
      </c>
      <c r="D13" s="66">
        <f t="shared" si="0"/>
        <v>10.894859722802451</v>
      </c>
      <c r="E13" s="65">
        <v>0</v>
      </c>
      <c r="F13" s="67">
        <f t="shared" si="1"/>
        <v>0</v>
      </c>
      <c r="G13" s="65">
        <f t="shared" si="2"/>
        <v>32918135</v>
      </c>
      <c r="H13" s="67">
        <f t="shared" si="3"/>
        <v>9.9248723290469236</v>
      </c>
      <c r="I13" s="52">
        <v>35509774</v>
      </c>
      <c r="J13" s="59">
        <f t="shared" si="4"/>
        <v>11.286967521243877</v>
      </c>
      <c r="K13" s="52">
        <v>0</v>
      </c>
      <c r="L13" s="60">
        <f t="shared" si="5"/>
        <v>0</v>
      </c>
      <c r="M13" s="52">
        <f t="shared" si="6"/>
        <v>35509774</v>
      </c>
      <c r="N13" s="60">
        <f t="shared" si="7"/>
        <v>10.301420794575138</v>
      </c>
    </row>
    <row r="14" spans="1:14" x14ac:dyDescent="0.25">
      <c r="A14" s="14" t="s">
        <v>30</v>
      </c>
      <c r="B14" s="6" t="s">
        <v>23</v>
      </c>
      <c r="C14" s="65">
        <v>14945257</v>
      </c>
      <c r="D14" s="66">
        <f t="shared" si="0"/>
        <v>4.9464065487376914</v>
      </c>
      <c r="E14" s="65">
        <v>0</v>
      </c>
      <c r="F14" s="67">
        <f t="shared" si="1"/>
        <v>0</v>
      </c>
      <c r="G14" s="65">
        <f t="shared" si="2"/>
        <v>14945257</v>
      </c>
      <c r="H14" s="67">
        <f t="shared" si="3"/>
        <v>4.5060197866554361</v>
      </c>
      <c r="I14" s="52">
        <v>16994149</v>
      </c>
      <c r="J14" s="59">
        <f t="shared" si="4"/>
        <v>5.4016792056795158</v>
      </c>
      <c r="K14" s="52">
        <v>0</v>
      </c>
      <c r="L14" s="60">
        <f t="shared" si="5"/>
        <v>0</v>
      </c>
      <c r="M14" s="52">
        <f t="shared" si="6"/>
        <v>16994149</v>
      </c>
      <c r="N14" s="60">
        <f t="shared" si="7"/>
        <v>4.9300195460187473</v>
      </c>
    </row>
    <row r="15" spans="1:14" x14ac:dyDescent="0.25">
      <c r="A15" s="14" t="s">
        <v>31</v>
      </c>
      <c r="B15" s="6" t="s">
        <v>16</v>
      </c>
      <c r="C15" s="65">
        <v>14349145</v>
      </c>
      <c r="D15" s="66">
        <f t="shared" si="0"/>
        <v>4.7491123636607044</v>
      </c>
      <c r="E15" s="65">
        <v>26681378</v>
      </c>
      <c r="F15" s="67">
        <f t="shared" si="1"/>
        <v>90.355272602983689</v>
      </c>
      <c r="G15" s="65">
        <f>(C15+E15)</f>
        <v>41030523</v>
      </c>
      <c r="H15" s="67">
        <f t="shared" si="3"/>
        <v>12.370770773284189</v>
      </c>
      <c r="I15" s="52">
        <v>15590172</v>
      </c>
      <c r="J15" s="59">
        <f t="shared" si="4"/>
        <v>4.9554177679251268</v>
      </c>
      <c r="K15" s="52">
        <v>27091320</v>
      </c>
      <c r="L15" s="60">
        <f t="shared" si="5"/>
        <v>90.007653766297892</v>
      </c>
      <c r="M15" s="65">
        <f>(I15+K15)</f>
        <v>42681492</v>
      </c>
      <c r="N15" s="60">
        <f t="shared" si="7"/>
        <v>12.381943327273568</v>
      </c>
    </row>
    <row r="16" spans="1:14" x14ac:dyDescent="0.25">
      <c r="A16" s="14" t="s">
        <v>32</v>
      </c>
      <c r="B16" s="6" t="s">
        <v>17</v>
      </c>
      <c r="C16" s="65">
        <v>13210379</v>
      </c>
      <c r="D16" s="66">
        <f t="shared" si="0"/>
        <v>4.3722168977694302</v>
      </c>
      <c r="E16" s="65">
        <v>0</v>
      </c>
      <c r="F16" s="67">
        <f t="shared" si="1"/>
        <v>0</v>
      </c>
      <c r="G16" s="65">
        <f t="shared" si="2"/>
        <v>13210379</v>
      </c>
      <c r="H16" s="67">
        <f t="shared" si="3"/>
        <v>3.9829511906832682</v>
      </c>
      <c r="I16" s="52">
        <v>16639162</v>
      </c>
      <c r="J16" s="59">
        <f t="shared" si="4"/>
        <v>5.2888447297556818</v>
      </c>
      <c r="K16" s="52">
        <v>0</v>
      </c>
      <c r="L16" s="60">
        <f t="shared" si="5"/>
        <v>0</v>
      </c>
      <c r="M16" s="65">
        <f t="shared" si="6"/>
        <v>16639162</v>
      </c>
      <c r="N16" s="60">
        <f t="shared" si="7"/>
        <v>4.82703746385726</v>
      </c>
    </row>
    <row r="17" spans="1:14" x14ac:dyDescent="0.25">
      <c r="A17" s="14" t="s">
        <v>33</v>
      </c>
      <c r="B17" s="6" t="s">
        <v>18</v>
      </c>
      <c r="C17" s="65">
        <v>24388917</v>
      </c>
      <c r="D17" s="66">
        <f t="shared" si="0"/>
        <v>8.0719588004020277</v>
      </c>
      <c r="E17" s="65">
        <v>0</v>
      </c>
      <c r="F17" s="67">
        <f t="shared" si="1"/>
        <v>0</v>
      </c>
      <c r="G17" s="65">
        <f t="shared" si="2"/>
        <v>24388917</v>
      </c>
      <c r="H17" s="67">
        <f t="shared" si="3"/>
        <v>7.3532989480941762</v>
      </c>
      <c r="I17" s="52">
        <v>25430052</v>
      </c>
      <c r="J17" s="59">
        <f t="shared" si="4"/>
        <v>8.083075127077489</v>
      </c>
      <c r="K17" s="52">
        <v>0</v>
      </c>
      <c r="L17" s="60">
        <f t="shared" si="5"/>
        <v>0</v>
      </c>
      <c r="M17" s="65">
        <f t="shared" si="6"/>
        <v>25430052</v>
      </c>
      <c r="N17" s="60">
        <f t="shared" si="7"/>
        <v>7.3772834059694983</v>
      </c>
    </row>
    <row r="18" spans="1:14" x14ac:dyDescent="0.25">
      <c r="A18" s="14" t="s">
        <v>34</v>
      </c>
      <c r="B18" s="6" t="s">
        <v>19</v>
      </c>
      <c r="C18" s="65">
        <v>21379606</v>
      </c>
      <c r="D18" s="66">
        <f t="shared" si="0"/>
        <v>7.0759722049498137</v>
      </c>
      <c r="E18" s="65">
        <v>0</v>
      </c>
      <c r="F18" s="67">
        <f t="shared" si="1"/>
        <v>0</v>
      </c>
      <c r="G18" s="65">
        <f t="shared" si="2"/>
        <v>21379606</v>
      </c>
      <c r="H18" s="67">
        <f t="shared" si="3"/>
        <v>6.445986687742959</v>
      </c>
      <c r="I18" s="52">
        <v>19883021</v>
      </c>
      <c r="J18" s="59">
        <f t="shared" si="4"/>
        <v>6.3199222910066952</v>
      </c>
      <c r="K18" s="52">
        <v>0</v>
      </c>
      <c r="L18" s="60">
        <f t="shared" si="5"/>
        <v>0</v>
      </c>
      <c r="M18" s="65">
        <f t="shared" si="6"/>
        <v>19883021</v>
      </c>
      <c r="N18" s="60">
        <f t="shared" si="7"/>
        <v>5.768084189676177</v>
      </c>
    </row>
    <row r="19" spans="1:14" x14ac:dyDescent="0.25">
      <c r="A19" s="14" t="s">
        <v>35</v>
      </c>
      <c r="B19" s="6" t="s">
        <v>11</v>
      </c>
      <c r="C19" s="65">
        <v>32989722</v>
      </c>
      <c r="D19" s="66">
        <f t="shared" si="0"/>
        <v>10.918552751674721</v>
      </c>
      <c r="E19" s="65">
        <v>0</v>
      </c>
      <c r="F19" s="67">
        <f t="shared" si="1"/>
        <v>0</v>
      </c>
      <c r="G19" s="65">
        <f t="shared" si="2"/>
        <v>32989722</v>
      </c>
      <c r="H19" s="67">
        <f t="shared" si="3"/>
        <v>9.9464559283431626</v>
      </c>
      <c r="I19" s="52">
        <v>28752220</v>
      </c>
      <c r="J19" s="59">
        <f t="shared" si="4"/>
        <v>9.1390436138416042</v>
      </c>
      <c r="K19" s="52">
        <v>0</v>
      </c>
      <c r="L19" s="60">
        <f t="shared" si="5"/>
        <v>0</v>
      </c>
      <c r="M19" s="65">
        <f t="shared" si="6"/>
        <v>28752220</v>
      </c>
      <c r="N19" s="60">
        <f t="shared" si="7"/>
        <v>8.3410476506608919</v>
      </c>
    </row>
    <row r="20" spans="1:14" x14ac:dyDescent="0.25">
      <c r="A20" s="14" t="s">
        <v>36</v>
      </c>
      <c r="B20" s="6" t="s">
        <v>15</v>
      </c>
      <c r="C20" s="65">
        <v>15073331</v>
      </c>
      <c r="D20" s="66">
        <f t="shared" si="0"/>
        <v>4.9887949849032944</v>
      </c>
      <c r="E20" s="65">
        <v>0</v>
      </c>
      <c r="F20" s="67">
        <f t="shared" si="1"/>
        <v>0</v>
      </c>
      <c r="G20" s="65">
        <f t="shared" si="2"/>
        <v>15073331</v>
      </c>
      <c r="H20" s="67">
        <f t="shared" si="3"/>
        <v>4.5446343101899664</v>
      </c>
      <c r="I20" s="52">
        <v>16772499</v>
      </c>
      <c r="J20" s="59">
        <f t="shared" si="4"/>
        <v>5.3312265930809764</v>
      </c>
      <c r="K20" s="52">
        <v>0</v>
      </c>
      <c r="L20" s="60">
        <f t="shared" si="5"/>
        <v>0</v>
      </c>
      <c r="M20" s="65">
        <f t="shared" si="6"/>
        <v>16772499</v>
      </c>
      <c r="N20" s="60">
        <f t="shared" si="7"/>
        <v>4.8657186603212601</v>
      </c>
    </row>
    <row r="21" spans="1:14" x14ac:dyDescent="0.25">
      <c r="A21" s="14" t="s">
        <v>37</v>
      </c>
      <c r="B21" s="6" t="s">
        <v>66</v>
      </c>
      <c r="C21" s="65">
        <v>29044217</v>
      </c>
      <c r="D21" s="66">
        <f t="shared" si="0"/>
        <v>9.6127156041383941</v>
      </c>
      <c r="E21" s="65">
        <v>0</v>
      </c>
      <c r="F21" s="67">
        <f t="shared" si="1"/>
        <v>0</v>
      </c>
      <c r="G21" s="65">
        <f t="shared" si="2"/>
        <v>29044217</v>
      </c>
      <c r="H21" s="67">
        <f t="shared" si="3"/>
        <v>8.7568796234092314</v>
      </c>
      <c r="I21" s="52">
        <v>36518845</v>
      </c>
      <c r="J21" s="59">
        <f t="shared" si="4"/>
        <v>11.60770601999155</v>
      </c>
      <c r="K21" s="52">
        <v>0</v>
      </c>
      <c r="L21" s="60">
        <f t="shared" si="5"/>
        <v>0</v>
      </c>
      <c r="M21" s="65">
        <f t="shared" si="6"/>
        <v>36518845</v>
      </c>
      <c r="N21" s="60">
        <f t="shared" si="7"/>
        <v>10.594153296409782</v>
      </c>
    </row>
    <row r="22" spans="1:14" x14ac:dyDescent="0.25">
      <c r="A22" s="14" t="s">
        <v>38</v>
      </c>
      <c r="B22" s="6" t="s">
        <v>22</v>
      </c>
      <c r="C22" s="65">
        <v>4245843</v>
      </c>
      <c r="D22" s="66">
        <f t="shared" si="0"/>
        <v>1.4052395097730395</v>
      </c>
      <c r="E22" s="65">
        <v>0</v>
      </c>
      <c r="F22" s="67">
        <f t="shared" si="1"/>
        <v>0</v>
      </c>
      <c r="G22" s="65">
        <f t="shared" si="2"/>
        <v>4245843</v>
      </c>
      <c r="H22" s="67">
        <f t="shared" si="3"/>
        <v>1.2801287103348225</v>
      </c>
      <c r="I22" s="52">
        <v>4431948</v>
      </c>
      <c r="J22" s="59">
        <f t="shared" si="4"/>
        <v>1.4087178682647139</v>
      </c>
      <c r="K22" s="52">
        <v>0</v>
      </c>
      <c r="L22" s="60">
        <f t="shared" si="5"/>
        <v>0</v>
      </c>
      <c r="M22" s="65">
        <f t="shared" si="6"/>
        <v>4431948</v>
      </c>
      <c r="N22" s="60">
        <f t="shared" si="7"/>
        <v>1.2857125277022519</v>
      </c>
    </row>
    <row r="23" spans="1:14" x14ac:dyDescent="0.25">
      <c r="A23" s="14" t="s">
        <v>39</v>
      </c>
      <c r="B23" s="6" t="s">
        <v>20</v>
      </c>
      <c r="C23" s="65">
        <v>10392301</v>
      </c>
      <c r="D23" s="66">
        <f t="shared" si="0"/>
        <v>3.4395223663837466</v>
      </c>
      <c r="E23" s="65">
        <v>0</v>
      </c>
      <c r="F23" s="67">
        <f t="shared" si="1"/>
        <v>0</v>
      </c>
      <c r="G23" s="65">
        <f t="shared" si="2"/>
        <v>10392301</v>
      </c>
      <c r="H23" s="67">
        <f t="shared" si="3"/>
        <v>3.1332959971768348</v>
      </c>
      <c r="I23" s="52">
        <v>-129771</v>
      </c>
      <c r="J23" s="59">
        <f t="shared" si="4"/>
        <v>-4.1248391561132983E-2</v>
      </c>
      <c r="K23" s="52">
        <v>0</v>
      </c>
      <c r="L23" s="60">
        <f t="shared" si="5"/>
        <v>0</v>
      </c>
      <c r="M23" s="65">
        <f t="shared" si="6"/>
        <v>-129771</v>
      </c>
      <c r="N23" s="60">
        <f t="shared" si="7"/>
        <v>-3.7646696313325179E-2</v>
      </c>
    </row>
    <row r="24" spans="1:14" x14ac:dyDescent="0.25">
      <c r="A24" s="14" t="s">
        <v>40</v>
      </c>
      <c r="B24" s="6" t="s">
        <v>25</v>
      </c>
      <c r="C24" s="65">
        <v>44117897</v>
      </c>
      <c r="D24" s="66">
        <f t="shared" si="0"/>
        <v>14.601626096984141</v>
      </c>
      <c r="E24" s="65">
        <v>2848031</v>
      </c>
      <c r="F24" s="67">
        <f t="shared" si="1"/>
        <v>9.644727397016311</v>
      </c>
      <c r="G24" s="65">
        <f t="shared" si="2"/>
        <v>46965928</v>
      </c>
      <c r="H24" s="67">
        <f t="shared" si="3"/>
        <v>14.16030523039079</v>
      </c>
      <c r="I24" s="52">
        <v>51471373</v>
      </c>
      <c r="J24" s="59">
        <f t="shared" si="4"/>
        <v>16.360445305138498</v>
      </c>
      <c r="K24" s="52">
        <v>3007587</v>
      </c>
      <c r="L24" s="60">
        <f t="shared" si="5"/>
        <v>9.9923462337021061</v>
      </c>
      <c r="M24" s="65">
        <f>(I24+K24)-1</f>
        <v>54478959</v>
      </c>
      <c r="N24" s="60">
        <f t="shared" si="7"/>
        <v>15.804400250742415</v>
      </c>
    </row>
    <row r="25" spans="1:14" x14ac:dyDescent="0.25">
      <c r="A25" s="2"/>
      <c r="B25" s="3" t="s">
        <v>56</v>
      </c>
      <c r="C25" s="69">
        <f>SUM(C11:C24)+1</f>
        <v>302143725</v>
      </c>
      <c r="D25" s="71">
        <f t="shared" ref="D25:F25" si="8">SUM(D11:D24)</f>
        <v>99.999999669031695</v>
      </c>
      <c r="E25" s="69">
        <f t="shared" si="8"/>
        <v>29529409</v>
      </c>
      <c r="F25" s="72">
        <f t="shared" si="8"/>
        <v>100</v>
      </c>
      <c r="G25" s="69">
        <f>SUM(G11:G24)</f>
        <v>331673133</v>
      </c>
      <c r="H25" s="72">
        <f t="shared" ref="H25" si="9">SUM(H11:H24)</f>
        <v>99.999999999999986</v>
      </c>
      <c r="I25" s="9">
        <f t="shared" ref="I25:N25" si="10">SUM(I11:I24)</f>
        <v>314608631</v>
      </c>
      <c r="J25" s="49">
        <f t="shared" si="10"/>
        <v>100</v>
      </c>
      <c r="K25" s="9">
        <f>SUM(K11:K24)</f>
        <v>30098907</v>
      </c>
      <c r="L25" s="50">
        <f t="shared" si="10"/>
        <v>100</v>
      </c>
      <c r="M25" s="69">
        <f>SUM(M11:M24)+1</f>
        <v>344707538</v>
      </c>
      <c r="N25" s="50">
        <f t="shared" si="10"/>
        <v>99.999999709899029</v>
      </c>
    </row>
    <row r="26" spans="1:14" x14ac:dyDescent="0.2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x14ac:dyDescent="0.25">
      <c r="D27" s="41"/>
      <c r="J27" s="41"/>
    </row>
    <row r="28" spans="1:14" x14ac:dyDescent="0.25">
      <c r="B28" t="s">
        <v>80</v>
      </c>
    </row>
    <row r="29" spans="1:14" x14ac:dyDescent="0.25">
      <c r="C29" s="8"/>
      <c r="E29" s="8"/>
      <c r="G29" s="8"/>
      <c r="I29" s="8"/>
      <c r="K29" s="8"/>
      <c r="M29" s="8"/>
    </row>
    <row r="30" spans="1:14" x14ac:dyDescent="0.25">
      <c r="C30" s="5"/>
      <c r="I30" s="5"/>
    </row>
    <row r="31" spans="1:14" x14ac:dyDescent="0.25">
      <c r="C31" s="31"/>
      <c r="I31" s="31"/>
    </row>
    <row r="32" spans="1:14" x14ac:dyDescent="0.25">
      <c r="C32" s="5"/>
      <c r="D32" s="5"/>
      <c r="I32" s="5"/>
      <c r="J32" s="5"/>
    </row>
    <row r="33" spans="2:9" x14ac:dyDescent="0.25">
      <c r="C33" s="32"/>
      <c r="I33" s="32"/>
    </row>
    <row r="35" spans="2:9" x14ac:dyDescent="0.25">
      <c r="C35" s="43"/>
      <c r="I35" s="43"/>
    </row>
    <row r="36" spans="2:9" x14ac:dyDescent="0.25">
      <c r="C36" s="43"/>
      <c r="I36" s="43"/>
    </row>
    <row r="42" spans="2:9" x14ac:dyDescent="0.25">
      <c r="B42" s="15"/>
    </row>
    <row r="43" spans="2:9" x14ac:dyDescent="0.25">
      <c r="B43" s="15"/>
    </row>
    <row r="44" spans="2:9" x14ac:dyDescent="0.25">
      <c r="B44" s="15"/>
    </row>
    <row r="45" spans="2:9" x14ac:dyDescent="0.25">
      <c r="B45" s="15"/>
    </row>
    <row r="46" spans="2:9" x14ac:dyDescent="0.25">
      <c r="B46" s="15"/>
    </row>
    <row r="47" spans="2:9" x14ac:dyDescent="0.25">
      <c r="B47" s="15"/>
    </row>
    <row r="48" spans="2:9" x14ac:dyDescent="0.25">
      <c r="B48" s="15"/>
    </row>
    <row r="49" spans="2:9" x14ac:dyDescent="0.25">
      <c r="B49" s="15"/>
    </row>
    <row r="50" spans="2:9" x14ac:dyDescent="0.25">
      <c r="B50" s="15"/>
    </row>
    <row r="51" spans="2:9" x14ac:dyDescent="0.25">
      <c r="B51" s="15"/>
    </row>
    <row r="52" spans="2:9" x14ac:dyDescent="0.25">
      <c r="B52" s="15"/>
    </row>
    <row r="53" spans="2:9" x14ac:dyDescent="0.25">
      <c r="B53" s="15"/>
    </row>
    <row r="54" spans="2:9" x14ac:dyDescent="0.25">
      <c r="B54" s="15"/>
    </row>
    <row r="55" spans="2:9" x14ac:dyDescent="0.25">
      <c r="C55" s="5"/>
      <c r="I55" s="5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phoneticPr fontId="32" type="noConversion"/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31.12.2025. godine.</oddFooter>
  </headerFooter>
  <ignoredErrors>
    <ignoredError sqref="M11:M14 M16:M23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7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7" t="s">
        <v>64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79" t="s">
        <v>59</v>
      </c>
      <c r="B7" s="82" t="s">
        <v>10</v>
      </c>
      <c r="C7" s="78" t="s">
        <v>54</v>
      </c>
      <c r="D7" s="78"/>
      <c r="E7" s="78"/>
      <c r="F7" s="78"/>
      <c r="G7" s="78"/>
      <c r="H7" s="78" t="s">
        <v>55</v>
      </c>
      <c r="I7" s="78"/>
      <c r="J7" s="78"/>
      <c r="K7" s="78"/>
      <c r="L7" s="85"/>
    </row>
    <row r="8" spans="1:12" ht="21" customHeight="1" x14ac:dyDescent="0.25">
      <c r="A8" s="80"/>
      <c r="B8" s="83"/>
      <c r="C8" s="88" t="s">
        <v>26</v>
      </c>
      <c r="D8" s="88"/>
      <c r="E8" s="89" t="s">
        <v>60</v>
      </c>
      <c r="F8" s="83" t="s">
        <v>57</v>
      </c>
      <c r="G8" s="83"/>
      <c r="H8" s="88" t="s">
        <v>26</v>
      </c>
      <c r="I8" s="88"/>
      <c r="J8" s="89" t="s">
        <v>61</v>
      </c>
      <c r="K8" s="83" t="s">
        <v>57</v>
      </c>
      <c r="L8" s="87"/>
    </row>
    <row r="9" spans="1:12" ht="18.75" customHeight="1" thickBot="1" x14ac:dyDescent="0.3">
      <c r="A9" s="81"/>
      <c r="B9" s="84"/>
      <c r="C9" s="42" t="s">
        <v>65</v>
      </c>
      <c r="D9" s="42" t="s">
        <v>74</v>
      </c>
      <c r="E9" s="90"/>
      <c r="F9" s="28" t="s">
        <v>67</v>
      </c>
      <c r="G9" s="28" t="s">
        <v>75</v>
      </c>
      <c r="H9" s="42" t="s">
        <v>65</v>
      </c>
      <c r="I9" s="42" t="s">
        <v>74</v>
      </c>
      <c r="J9" s="90"/>
      <c r="K9" s="28" t="s">
        <v>67</v>
      </c>
      <c r="L9" s="29" t="s">
        <v>75</v>
      </c>
    </row>
    <row r="10" spans="1:12" x14ac:dyDescent="0.25">
      <c r="A10" s="14" t="s">
        <v>27</v>
      </c>
      <c r="B10" s="6" t="s">
        <v>63</v>
      </c>
      <c r="C10" s="52">
        <v>3039678</v>
      </c>
      <c r="D10" s="52"/>
      <c r="E10" s="38">
        <f t="shared" ref="E10:E31" si="0">IFERROR((D10-C10)/C$37*100, "-")</f>
        <v>-2.5515316893388253</v>
      </c>
      <c r="F10" s="38">
        <f t="shared" ref="F10:F20" si="1">C10/C$37*100</f>
        <v>2.5515316893388253</v>
      </c>
      <c r="G10" s="39" t="e">
        <f t="shared" ref="G10:G20" si="2">D10/D$37*100</f>
        <v>#DIV/0!</v>
      </c>
      <c r="H10" s="52">
        <v>19190</v>
      </c>
      <c r="I10" s="52"/>
      <c r="J10" s="11">
        <f t="shared" ref="J10:J36" si="3">IFERROR((I10-H10)/H$37*100, "-")</f>
        <v>-9.4089077988813843E-2</v>
      </c>
      <c r="K10" s="11">
        <f t="shared" ref="K10:K36" si="4">H10/H$37*100</f>
        <v>9.4089077988813843E-2</v>
      </c>
      <c r="L10" s="25" t="e">
        <f t="shared" ref="L10:L36" si="5">I10/I$37*100</f>
        <v>#DIV/0!</v>
      </c>
    </row>
    <row r="11" spans="1:12" x14ac:dyDescent="0.25">
      <c r="A11" s="14" t="s">
        <v>28</v>
      </c>
      <c r="B11" s="6" t="s">
        <v>0</v>
      </c>
      <c r="C11" s="52">
        <v>3186682</v>
      </c>
      <c r="D11" s="52"/>
      <c r="E11" s="38">
        <f t="shared" si="0"/>
        <v>-2.6749281031890968</v>
      </c>
      <c r="F11" s="38">
        <f t="shared" si="1"/>
        <v>2.6749281031890968</v>
      </c>
      <c r="G11" s="39" t="e">
        <f t="shared" si="2"/>
        <v>#DIV/0!</v>
      </c>
      <c r="H11" s="52">
        <v>0</v>
      </c>
      <c r="I11" s="52"/>
      <c r="J11" s="11">
        <f t="shared" si="3"/>
        <v>0</v>
      </c>
      <c r="K11" s="11">
        <f t="shared" si="4"/>
        <v>0</v>
      </c>
      <c r="L11" s="25" t="e">
        <f t="shared" si="5"/>
        <v>#DIV/0!</v>
      </c>
    </row>
    <row r="12" spans="1:12" x14ac:dyDescent="0.25">
      <c r="A12" s="14" t="s">
        <v>29</v>
      </c>
      <c r="B12" s="6" t="s">
        <v>21</v>
      </c>
      <c r="C12" s="52">
        <v>8296822</v>
      </c>
      <c r="D12" s="52"/>
      <c r="E12" s="38">
        <f t="shared" si="0"/>
        <v>-6.9644232888495212</v>
      </c>
      <c r="F12" s="38">
        <f t="shared" si="1"/>
        <v>6.9644232888495212</v>
      </c>
      <c r="G12" s="39" t="e">
        <f t="shared" si="2"/>
        <v>#DIV/0!</v>
      </c>
      <c r="H12" s="52">
        <v>0</v>
      </c>
      <c r="I12" s="52"/>
      <c r="J12" s="11">
        <f t="shared" si="3"/>
        <v>0</v>
      </c>
      <c r="K12" s="11">
        <f t="shared" si="4"/>
        <v>0</v>
      </c>
      <c r="L12" s="25" t="e">
        <f t="shared" si="5"/>
        <v>#DIV/0!</v>
      </c>
    </row>
    <row r="13" spans="1:12" x14ac:dyDescent="0.25">
      <c r="A13" s="14" t="s">
        <v>30</v>
      </c>
      <c r="B13" s="6" t="s">
        <v>12</v>
      </c>
      <c r="C13" s="52">
        <v>8438781</v>
      </c>
      <c r="D13" s="52"/>
      <c r="E13" s="38">
        <f t="shared" si="0"/>
        <v>-7.0835848865867979</v>
      </c>
      <c r="F13" s="38">
        <f t="shared" si="1"/>
        <v>7.0835848865867979</v>
      </c>
      <c r="G13" s="39" t="e">
        <f t="shared" si="2"/>
        <v>#DIV/0!</v>
      </c>
      <c r="H13" s="52">
        <v>0</v>
      </c>
      <c r="I13" s="52"/>
      <c r="J13" s="11">
        <f t="shared" si="3"/>
        <v>0</v>
      </c>
      <c r="K13" s="11">
        <f t="shared" si="4"/>
        <v>0</v>
      </c>
      <c r="L13" s="25" t="e">
        <f t="shared" si="5"/>
        <v>#DIV/0!</v>
      </c>
    </row>
    <row r="14" spans="1:12" x14ac:dyDescent="0.25">
      <c r="A14" s="14" t="s">
        <v>31</v>
      </c>
      <c r="B14" s="6" t="s">
        <v>1</v>
      </c>
      <c r="C14" s="52">
        <v>271963</v>
      </c>
      <c r="D14" s="52"/>
      <c r="E14" s="38">
        <f t="shared" si="0"/>
        <v>-0.2282880663108576</v>
      </c>
      <c r="F14" s="38">
        <f t="shared" si="1"/>
        <v>0.2282880663108576</v>
      </c>
      <c r="G14" s="39" t="e">
        <f t="shared" si="2"/>
        <v>#DIV/0!</v>
      </c>
      <c r="H14" s="52">
        <v>0</v>
      </c>
      <c r="I14" s="52"/>
      <c r="J14" s="11">
        <f t="shared" si="3"/>
        <v>0</v>
      </c>
      <c r="K14" s="11">
        <f t="shared" si="4"/>
        <v>0</v>
      </c>
      <c r="L14" s="25" t="e">
        <f t="shared" si="5"/>
        <v>#DIV/0!</v>
      </c>
    </row>
    <row r="15" spans="1:12" x14ac:dyDescent="0.25">
      <c r="A15" s="14" t="s">
        <v>32</v>
      </c>
      <c r="B15" s="6" t="s">
        <v>24</v>
      </c>
      <c r="C15" s="52">
        <v>1249854</v>
      </c>
      <c r="D15" s="52"/>
      <c r="E15" s="38">
        <f t="shared" si="0"/>
        <v>-1.0491381284619254</v>
      </c>
      <c r="F15" s="38">
        <f t="shared" si="1"/>
        <v>1.0491381284619254</v>
      </c>
      <c r="G15" s="39" t="e">
        <f t="shared" si="2"/>
        <v>#DIV/0!</v>
      </c>
      <c r="H15" s="52">
        <v>0</v>
      </c>
      <c r="I15" s="52"/>
      <c r="J15" s="11">
        <f t="shared" si="3"/>
        <v>0</v>
      </c>
      <c r="K15" s="11">
        <f t="shared" si="4"/>
        <v>0</v>
      </c>
      <c r="L15" s="25" t="e">
        <f t="shared" si="5"/>
        <v>#DIV/0!</v>
      </c>
    </row>
    <row r="16" spans="1:12" x14ac:dyDescent="0.25">
      <c r="A16" s="14" t="s">
        <v>33</v>
      </c>
      <c r="B16" s="6" t="s">
        <v>2</v>
      </c>
      <c r="C16" s="52">
        <v>1272183</v>
      </c>
      <c r="D16" s="52"/>
      <c r="E16" s="38">
        <f t="shared" si="0"/>
        <v>-1.0678812818785857</v>
      </c>
      <c r="F16" s="38">
        <f t="shared" si="1"/>
        <v>1.0678812818785857</v>
      </c>
      <c r="G16" s="39" t="e">
        <f t="shared" si="2"/>
        <v>#DIV/0!</v>
      </c>
      <c r="H16" s="52">
        <v>81886</v>
      </c>
      <c r="I16" s="52"/>
      <c r="J16" s="11">
        <f t="shared" si="3"/>
        <v>-0.40148922564835904</v>
      </c>
      <c r="K16" s="11">
        <f t="shared" si="4"/>
        <v>0.40148922564835904</v>
      </c>
      <c r="L16" s="25" t="e">
        <f t="shared" si="5"/>
        <v>#DIV/0!</v>
      </c>
    </row>
    <row r="17" spans="1:12" x14ac:dyDescent="0.25">
      <c r="A17" s="14" t="s">
        <v>34</v>
      </c>
      <c r="B17" s="6" t="s">
        <v>13</v>
      </c>
      <c r="C17" s="52">
        <v>12058470</v>
      </c>
      <c r="D17" s="52"/>
      <c r="E17" s="38">
        <f t="shared" si="0"/>
        <v>-10.121982765918478</v>
      </c>
      <c r="F17" s="38">
        <f t="shared" si="1"/>
        <v>10.121982765918478</v>
      </c>
      <c r="G17" s="39" t="e">
        <f t="shared" si="2"/>
        <v>#DIV/0!</v>
      </c>
      <c r="H17" s="52">
        <v>0</v>
      </c>
      <c r="I17" s="52"/>
      <c r="J17" s="11">
        <f t="shared" si="3"/>
        <v>0</v>
      </c>
      <c r="K17" s="11">
        <f t="shared" si="4"/>
        <v>0</v>
      </c>
      <c r="L17" s="25" t="e">
        <f t="shared" si="5"/>
        <v>#DIV/0!</v>
      </c>
    </row>
    <row r="18" spans="1:12" x14ac:dyDescent="0.25">
      <c r="A18" s="14" t="s">
        <v>35</v>
      </c>
      <c r="B18" s="6" t="s">
        <v>14</v>
      </c>
      <c r="C18" s="52">
        <v>11961445</v>
      </c>
      <c r="D18" s="52"/>
      <c r="E18" s="38">
        <f t="shared" si="0"/>
        <v>-10.040539151773132</v>
      </c>
      <c r="F18" s="38">
        <f t="shared" si="1"/>
        <v>10.040539151773132</v>
      </c>
      <c r="G18" s="39" t="e">
        <f t="shared" si="2"/>
        <v>#DIV/0!</v>
      </c>
      <c r="H18" s="52">
        <v>339667</v>
      </c>
      <c r="I18" s="52"/>
      <c r="J18" s="11">
        <f t="shared" si="3"/>
        <v>-1.6653962925078911</v>
      </c>
      <c r="K18" s="11">
        <f t="shared" si="4"/>
        <v>1.6653962925078911</v>
      </c>
      <c r="L18" s="25" t="e">
        <f t="shared" si="5"/>
        <v>#DIV/0!</v>
      </c>
    </row>
    <row r="19" spans="1:12" x14ac:dyDescent="0.25">
      <c r="A19" s="14" t="s">
        <v>36</v>
      </c>
      <c r="B19" s="6" t="s">
        <v>3</v>
      </c>
      <c r="C19" s="52">
        <v>4011785</v>
      </c>
      <c r="D19" s="52"/>
      <c r="E19" s="38">
        <f t="shared" si="0"/>
        <v>-3.3675266124616363</v>
      </c>
      <c r="F19" s="38">
        <f t="shared" si="1"/>
        <v>3.3675266124616363</v>
      </c>
      <c r="G19" s="39" t="e">
        <f t="shared" si="2"/>
        <v>#DIV/0!</v>
      </c>
      <c r="H19" s="52">
        <v>0</v>
      </c>
      <c r="I19" s="52"/>
      <c r="J19" s="11">
        <f t="shared" si="3"/>
        <v>0</v>
      </c>
      <c r="K19" s="11">
        <f t="shared" si="4"/>
        <v>0</v>
      </c>
      <c r="L19" s="25" t="e">
        <f t="shared" si="5"/>
        <v>#DIV/0!</v>
      </c>
    </row>
    <row r="20" spans="1:12" x14ac:dyDescent="0.25">
      <c r="A20" s="14" t="s">
        <v>37</v>
      </c>
      <c r="B20" s="6" t="s">
        <v>23</v>
      </c>
      <c r="C20" s="52">
        <v>4551106</v>
      </c>
      <c r="D20" s="52"/>
      <c r="E20" s="38">
        <f t="shared" si="0"/>
        <v>-3.8202372687304593</v>
      </c>
      <c r="F20" s="38">
        <f t="shared" si="1"/>
        <v>3.8202372687304593</v>
      </c>
      <c r="G20" s="39" t="e">
        <f t="shared" si="2"/>
        <v>#DIV/0!</v>
      </c>
      <c r="H20" s="52">
        <v>0</v>
      </c>
      <c r="I20" s="52"/>
      <c r="J20" s="11">
        <f t="shared" si="3"/>
        <v>0</v>
      </c>
      <c r="K20" s="11">
        <f t="shared" si="4"/>
        <v>0</v>
      </c>
      <c r="L20" s="25" t="e">
        <f t="shared" si="5"/>
        <v>#DIV/0!</v>
      </c>
    </row>
    <row r="21" spans="1:12" x14ac:dyDescent="0.25">
      <c r="A21" s="14" t="s">
        <v>38</v>
      </c>
      <c r="B21" s="6" t="s">
        <v>4</v>
      </c>
      <c r="C21" s="52">
        <v>18948</v>
      </c>
      <c r="D21" s="52"/>
      <c r="E21" s="38">
        <f t="shared" si="0"/>
        <v>-1.5905113123690095E-2</v>
      </c>
      <c r="F21" s="38" t="s">
        <v>72</v>
      </c>
      <c r="G21" s="39" t="e">
        <f t="shared" ref="G21:G31" si="6">D21/D$37*100</f>
        <v>#DIV/0!</v>
      </c>
      <c r="H21" s="52">
        <v>0</v>
      </c>
      <c r="I21" s="52"/>
      <c r="J21" s="11">
        <f t="shared" si="3"/>
        <v>0</v>
      </c>
      <c r="K21" s="11">
        <f t="shared" si="4"/>
        <v>0</v>
      </c>
      <c r="L21" s="25" t="e">
        <f t="shared" si="5"/>
        <v>#DIV/0!</v>
      </c>
    </row>
    <row r="22" spans="1:12" x14ac:dyDescent="0.25">
      <c r="A22" s="14" t="s">
        <v>39</v>
      </c>
      <c r="B22" s="6" t="s">
        <v>16</v>
      </c>
      <c r="C22" s="52">
        <v>3379</v>
      </c>
      <c r="D22" s="52"/>
      <c r="E22" s="38">
        <f t="shared" si="0"/>
        <v>-2.8363614758786593E-3</v>
      </c>
      <c r="F22" s="38">
        <f t="shared" ref="F22:F27" si="7">C22/C$37*100</f>
        <v>2.8363614758786593E-3</v>
      </c>
      <c r="G22" s="39" t="e">
        <f t="shared" si="6"/>
        <v>#DIV/0!</v>
      </c>
      <c r="H22" s="52">
        <v>9059851</v>
      </c>
      <c r="I22" s="52"/>
      <c r="J22" s="11">
        <f t="shared" si="3"/>
        <v>-44.420689281189837</v>
      </c>
      <c r="K22" s="11">
        <f t="shared" si="4"/>
        <v>44.420689281189837</v>
      </c>
      <c r="L22" s="25" t="e">
        <f t="shared" si="5"/>
        <v>#DIV/0!</v>
      </c>
    </row>
    <row r="23" spans="1:12" x14ac:dyDescent="0.25">
      <c r="A23" s="14" t="s">
        <v>40</v>
      </c>
      <c r="B23" s="6" t="s">
        <v>17</v>
      </c>
      <c r="C23" s="52">
        <v>2000918</v>
      </c>
      <c r="D23" s="52"/>
      <c r="E23" s="38">
        <f t="shared" si="0"/>
        <v>-1.6795876684202946</v>
      </c>
      <c r="F23" s="38">
        <f t="shared" si="7"/>
        <v>1.6795876684202946</v>
      </c>
      <c r="G23" s="39" t="e">
        <f t="shared" si="6"/>
        <v>#DIV/0!</v>
      </c>
      <c r="H23" s="52">
        <v>0</v>
      </c>
      <c r="I23" s="52"/>
      <c r="J23" s="11">
        <f t="shared" si="3"/>
        <v>0</v>
      </c>
      <c r="K23" s="11">
        <f t="shared" si="4"/>
        <v>0</v>
      </c>
      <c r="L23" s="25" t="e">
        <f t="shared" si="5"/>
        <v>#DIV/0!</v>
      </c>
    </row>
    <row r="24" spans="1:12" x14ac:dyDescent="0.25">
      <c r="A24" s="14" t="s">
        <v>41</v>
      </c>
      <c r="B24" s="6" t="s">
        <v>18</v>
      </c>
      <c r="C24" s="52">
        <v>5584029</v>
      </c>
      <c r="D24" s="52"/>
      <c r="E24" s="38">
        <f t="shared" si="0"/>
        <v>-4.6872816619678108</v>
      </c>
      <c r="F24" s="38">
        <f t="shared" si="7"/>
        <v>4.6872816619678108</v>
      </c>
      <c r="G24" s="39" t="e">
        <f t="shared" si="6"/>
        <v>#DIV/0!</v>
      </c>
      <c r="H24" s="52">
        <v>0</v>
      </c>
      <c r="I24" s="52"/>
      <c r="J24" s="11">
        <f t="shared" si="3"/>
        <v>0</v>
      </c>
      <c r="K24" s="11">
        <f t="shared" si="4"/>
        <v>0</v>
      </c>
      <c r="L24" s="25" t="e">
        <f t="shared" si="5"/>
        <v>#DIV/0!</v>
      </c>
    </row>
    <row r="25" spans="1:12" x14ac:dyDescent="0.25">
      <c r="A25" s="14" t="s">
        <v>42</v>
      </c>
      <c r="B25" s="6" t="s">
        <v>19</v>
      </c>
      <c r="C25" s="52">
        <v>7953411</v>
      </c>
      <c r="D25" s="52"/>
      <c r="E25" s="38">
        <f t="shared" si="0"/>
        <v>-6.6761611607663713</v>
      </c>
      <c r="F25" s="38">
        <f t="shared" si="7"/>
        <v>6.6761611607663713</v>
      </c>
      <c r="G25" s="39" t="e">
        <f t="shared" si="6"/>
        <v>#DIV/0!</v>
      </c>
      <c r="H25" s="52">
        <v>0</v>
      </c>
      <c r="I25" s="52"/>
      <c r="J25" s="11">
        <f t="shared" si="3"/>
        <v>0</v>
      </c>
      <c r="K25" s="11">
        <f t="shared" si="4"/>
        <v>0</v>
      </c>
      <c r="L25" s="25" t="e">
        <f t="shared" si="5"/>
        <v>#DIV/0!</v>
      </c>
    </row>
    <row r="26" spans="1:12" x14ac:dyDescent="0.25">
      <c r="A26" s="14" t="s">
        <v>43</v>
      </c>
      <c r="B26" s="6" t="s">
        <v>11</v>
      </c>
      <c r="C26" s="52">
        <v>11088269</v>
      </c>
      <c r="D26" s="52"/>
      <c r="E26" s="38">
        <f t="shared" si="0"/>
        <v>-9.3075877554837501</v>
      </c>
      <c r="F26" s="38">
        <f t="shared" si="7"/>
        <v>9.3075877554837501</v>
      </c>
      <c r="G26" s="39" t="e">
        <f t="shared" si="6"/>
        <v>#DIV/0!</v>
      </c>
      <c r="H26" s="52">
        <v>0</v>
      </c>
      <c r="I26" s="52"/>
      <c r="J26" s="11">
        <f t="shared" si="3"/>
        <v>0</v>
      </c>
      <c r="K26" s="11">
        <f t="shared" si="4"/>
        <v>0</v>
      </c>
      <c r="L26" s="25" t="e">
        <f t="shared" si="5"/>
        <v>#DIV/0!</v>
      </c>
    </row>
    <row r="27" spans="1:12" x14ac:dyDescent="0.25">
      <c r="A27" s="14" t="s">
        <v>44</v>
      </c>
      <c r="B27" s="6" t="s">
        <v>15</v>
      </c>
      <c r="C27" s="52">
        <v>5068502</v>
      </c>
      <c r="D27" s="52"/>
      <c r="E27" s="38">
        <f t="shared" si="0"/>
        <v>-4.2545438926350805</v>
      </c>
      <c r="F27" s="38">
        <f t="shared" si="7"/>
        <v>4.2545438926350805</v>
      </c>
      <c r="G27" s="39" t="e">
        <f t="shared" si="6"/>
        <v>#DIV/0!</v>
      </c>
      <c r="H27" s="52">
        <v>0</v>
      </c>
      <c r="I27" s="52"/>
      <c r="J27" s="11">
        <f t="shared" si="3"/>
        <v>0</v>
      </c>
      <c r="K27" s="11">
        <f t="shared" si="4"/>
        <v>0</v>
      </c>
      <c r="L27" s="25" t="e">
        <f t="shared" si="5"/>
        <v>#DIV/0!</v>
      </c>
    </row>
    <row r="28" spans="1:12" x14ac:dyDescent="0.25">
      <c r="A28" s="14" t="s">
        <v>45</v>
      </c>
      <c r="B28" s="6" t="s">
        <v>66</v>
      </c>
      <c r="C28" s="52">
        <v>3457671</v>
      </c>
      <c r="D28" s="52"/>
      <c r="E28" s="38">
        <f t="shared" si="0"/>
        <v>-2.9023985855764547</v>
      </c>
      <c r="F28" s="38" t="s">
        <v>72</v>
      </c>
      <c r="G28" s="39" t="e">
        <f t="shared" si="6"/>
        <v>#DIV/0!</v>
      </c>
      <c r="H28" s="52">
        <v>0</v>
      </c>
      <c r="I28" s="52"/>
      <c r="J28" s="11">
        <f t="shared" si="3"/>
        <v>0</v>
      </c>
      <c r="K28" s="11">
        <f t="shared" si="4"/>
        <v>0</v>
      </c>
      <c r="L28" s="25" t="e">
        <f t="shared" si="5"/>
        <v>#DIV/0!</v>
      </c>
    </row>
    <row r="29" spans="1:12" x14ac:dyDescent="0.25">
      <c r="A29" s="14" t="s">
        <v>46</v>
      </c>
      <c r="B29" s="6" t="s">
        <v>22</v>
      </c>
      <c r="C29" s="52">
        <v>1858403</v>
      </c>
      <c r="D29" s="52"/>
      <c r="E29" s="38">
        <f t="shared" si="0"/>
        <v>-1.5599593595316155</v>
      </c>
      <c r="F29" s="38">
        <f>C29/C$37*100</f>
        <v>1.5599593595316155</v>
      </c>
      <c r="G29" s="39" t="e">
        <f t="shared" si="6"/>
        <v>#DIV/0!</v>
      </c>
      <c r="H29" s="52">
        <v>0</v>
      </c>
      <c r="I29" s="52"/>
      <c r="J29" s="11">
        <f t="shared" si="3"/>
        <v>0</v>
      </c>
      <c r="K29" s="11">
        <f t="shared" si="4"/>
        <v>0</v>
      </c>
      <c r="L29" s="25" t="e">
        <f t="shared" si="5"/>
        <v>#DIV/0!</v>
      </c>
    </row>
    <row r="30" spans="1:12" x14ac:dyDescent="0.25">
      <c r="A30" s="14" t="s">
        <v>47</v>
      </c>
      <c r="B30" s="6" t="s">
        <v>73</v>
      </c>
      <c r="C30" s="52">
        <v>1320766</v>
      </c>
      <c r="D30" s="52"/>
      <c r="E30" s="38">
        <f t="shared" si="0"/>
        <v>-1.1086622672537298</v>
      </c>
      <c r="F30" s="38">
        <f>C30/C$37*100</f>
        <v>1.1086622672537298</v>
      </c>
      <c r="G30" s="39" t="e">
        <f t="shared" si="6"/>
        <v>#DIV/0!</v>
      </c>
      <c r="H30" s="52">
        <v>0</v>
      </c>
      <c r="I30" s="52"/>
      <c r="J30" s="11">
        <f t="shared" si="3"/>
        <v>0</v>
      </c>
      <c r="K30" s="11">
        <f t="shared" si="4"/>
        <v>0</v>
      </c>
      <c r="L30" s="25" t="e">
        <f t="shared" si="5"/>
        <v>#DIV/0!</v>
      </c>
    </row>
    <row r="31" spans="1:12" x14ac:dyDescent="0.25">
      <c r="A31" s="14" t="s">
        <v>48</v>
      </c>
      <c r="B31" s="6" t="s">
        <v>20</v>
      </c>
      <c r="C31" s="52">
        <v>5541737</v>
      </c>
      <c r="D31" s="52"/>
      <c r="E31" s="38">
        <f t="shared" si="0"/>
        <v>-4.6517813957535878</v>
      </c>
      <c r="F31" s="38">
        <f>C31/C$37*100</f>
        <v>4.6517813957535878</v>
      </c>
      <c r="G31" s="39" t="e">
        <f t="shared" si="6"/>
        <v>#DIV/0!</v>
      </c>
      <c r="H31" s="52">
        <v>0</v>
      </c>
      <c r="I31" s="52"/>
      <c r="J31" s="11">
        <f t="shared" si="3"/>
        <v>0</v>
      </c>
      <c r="K31" s="11">
        <f t="shared" si="4"/>
        <v>0</v>
      </c>
      <c r="L31" s="25" t="e">
        <f t="shared" si="5"/>
        <v>#DIV/0!</v>
      </c>
    </row>
    <row r="32" spans="1:12" x14ac:dyDescent="0.25">
      <c r="A32" s="14" t="s">
        <v>49</v>
      </c>
      <c r="B32" s="6" t="s">
        <v>6</v>
      </c>
      <c r="C32" s="52">
        <v>0</v>
      </c>
      <c r="D32" s="52"/>
      <c r="E32" s="38"/>
      <c r="F32" s="38" t="s">
        <v>72</v>
      </c>
      <c r="G32" s="39" t="s">
        <v>72</v>
      </c>
      <c r="H32" s="52">
        <v>719841</v>
      </c>
      <c r="I32" s="52"/>
      <c r="J32" s="11">
        <f t="shared" si="3"/>
        <v>-3.5293994782983713</v>
      </c>
      <c r="K32" s="11">
        <f t="shared" si="4"/>
        <v>3.5293994782983713</v>
      </c>
      <c r="L32" s="25" t="e">
        <f t="shared" si="5"/>
        <v>#DIV/0!</v>
      </c>
    </row>
    <row r="33" spans="1:12" x14ac:dyDescent="0.25">
      <c r="A33" s="14" t="s">
        <v>50</v>
      </c>
      <c r="B33" s="6" t="s">
        <v>7</v>
      </c>
      <c r="C33" s="52">
        <v>2371787</v>
      </c>
      <c r="D33" s="52"/>
      <c r="E33" s="38">
        <f>IFERROR((D33-C33)/C$37*100, "-")</f>
        <v>-1.9908982763509375</v>
      </c>
      <c r="F33" s="38">
        <f>C33/C$37*100</f>
        <v>1.9908982763509375</v>
      </c>
      <c r="G33" s="39" t="e">
        <f>D33/D$37*100</f>
        <v>#DIV/0!</v>
      </c>
      <c r="H33" s="52">
        <v>4572198</v>
      </c>
      <c r="I33" s="52"/>
      <c r="J33" s="11">
        <f t="shared" si="3"/>
        <v>-22.417607827113013</v>
      </c>
      <c r="K33" s="11">
        <f t="shared" si="4"/>
        <v>22.417607827113013</v>
      </c>
      <c r="L33" s="25" t="e">
        <f t="shared" si="5"/>
        <v>#DIV/0!</v>
      </c>
    </row>
    <row r="34" spans="1:12" x14ac:dyDescent="0.25">
      <c r="A34" s="14" t="s">
        <v>51</v>
      </c>
      <c r="B34" s="6" t="s">
        <v>8</v>
      </c>
      <c r="C34" s="52">
        <v>0</v>
      </c>
      <c r="D34" s="52"/>
      <c r="E34" s="38">
        <f>IFERROR((D34-C34)/C$37*100, "-")</f>
        <v>0</v>
      </c>
      <c r="F34" s="38">
        <f>C34/C$37*100</f>
        <v>0</v>
      </c>
      <c r="G34" s="39" t="s">
        <v>72</v>
      </c>
      <c r="H34" s="52">
        <v>0</v>
      </c>
      <c r="I34" s="52"/>
      <c r="J34" s="11">
        <f t="shared" si="3"/>
        <v>0</v>
      </c>
      <c r="K34" s="11">
        <f t="shared" si="4"/>
        <v>0</v>
      </c>
      <c r="L34" s="25" t="e">
        <f t="shared" si="5"/>
        <v>#DIV/0!</v>
      </c>
    </row>
    <row r="35" spans="1:12" x14ac:dyDescent="0.25">
      <c r="A35" s="14" t="s">
        <v>52</v>
      </c>
      <c r="B35" s="6" t="s">
        <v>68</v>
      </c>
      <c r="C35" s="52">
        <v>77369</v>
      </c>
      <c r="D35" s="52"/>
      <c r="E35" s="38">
        <f>IFERROR((D35-C35)/C$37*100, "-")</f>
        <v>-6.4944199771309857E-2</v>
      </c>
      <c r="F35" s="38">
        <f>C35/C$37*100</f>
        <v>6.4944199771309857E-2</v>
      </c>
      <c r="G35" s="39" t="e">
        <f>D35/D$37*100</f>
        <v>#DIV/0!</v>
      </c>
      <c r="H35" s="52">
        <v>4223449</v>
      </c>
      <c r="I35" s="52"/>
      <c r="J35" s="11">
        <f t="shared" si="3"/>
        <v>-20.707682248190611</v>
      </c>
      <c r="K35" s="11">
        <f t="shared" si="4"/>
        <v>20.707682248190611</v>
      </c>
      <c r="L35" s="25" t="e">
        <f t="shared" si="5"/>
        <v>#DIV/0!</v>
      </c>
    </row>
    <row r="36" spans="1:12" x14ac:dyDescent="0.25">
      <c r="A36" s="14" t="s">
        <v>53</v>
      </c>
      <c r="B36" s="6" t="s">
        <v>25</v>
      </c>
      <c r="C36" s="52">
        <v>14447543</v>
      </c>
      <c r="D36" s="52"/>
      <c r="E36" s="38">
        <f>IFERROR((D36-C36)/C$37*100, "-")</f>
        <v>-12.127391058390174</v>
      </c>
      <c r="F36" s="38">
        <f>C36/C$37*100</f>
        <v>12.127391058390174</v>
      </c>
      <c r="G36" s="39" t="e">
        <f>D36/D$37*100</f>
        <v>#DIV/0!</v>
      </c>
      <c r="H36" s="52">
        <v>1379484</v>
      </c>
      <c r="I36" s="52"/>
      <c r="J36" s="11">
        <f t="shared" si="3"/>
        <v>-6.7636465690630994</v>
      </c>
      <c r="K36" s="11">
        <f t="shared" si="4"/>
        <v>6.7636465690630994</v>
      </c>
      <c r="L36" s="25" t="e">
        <f t="shared" si="5"/>
        <v>#DIV/0!</v>
      </c>
    </row>
    <row r="37" spans="1:12" x14ac:dyDescent="0.25">
      <c r="A37" s="2"/>
      <c r="B37" s="3" t="s">
        <v>56</v>
      </c>
      <c r="C37" s="9">
        <f>SUM(C10:C36)</f>
        <v>119131501</v>
      </c>
      <c r="D37" s="9">
        <f>SUM(D10:D36)</f>
        <v>0</v>
      </c>
      <c r="E37" s="4">
        <f>(D37-C37)/C37*100</f>
        <v>-100</v>
      </c>
      <c r="F37" s="49">
        <f>SUM(F10:F36)</f>
        <v>97.081696301299857</v>
      </c>
      <c r="G37" s="49" t="e">
        <f>SUM(G10:G36)</f>
        <v>#DIV/0!</v>
      </c>
      <c r="H37" s="9">
        <f>SUM(H10:H36)</f>
        <v>20395566</v>
      </c>
      <c r="I37" s="9">
        <f>SUM(I10:I36)</f>
        <v>0</v>
      </c>
      <c r="J37" s="4">
        <f>(I37-H37)/H37*100</f>
        <v>-100</v>
      </c>
      <c r="K37" s="49">
        <f>SUM(K10:K36)</f>
        <v>100</v>
      </c>
      <c r="L37" s="50" t="e">
        <f>SUM(L10:L36)</f>
        <v>#DIV/0!</v>
      </c>
    </row>
    <row r="38" spans="1:12" x14ac:dyDescent="0.25"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x14ac:dyDescent="0.25">
      <c r="G39" s="41"/>
    </row>
    <row r="40" spans="1:12" x14ac:dyDescent="0.25">
      <c r="B40" t="s">
        <v>70</v>
      </c>
    </row>
    <row r="41" spans="1:12" x14ac:dyDescent="0.25">
      <c r="C41" s="8"/>
      <c r="D41" s="8"/>
      <c r="E41" s="5"/>
      <c r="F41" s="5"/>
      <c r="H41" s="8"/>
      <c r="I41" s="8"/>
    </row>
    <row r="42" spans="1:12" x14ac:dyDescent="0.25">
      <c r="C42" s="5"/>
      <c r="D42" s="5"/>
      <c r="E42" s="5"/>
      <c r="F42" s="5"/>
      <c r="H42" s="5"/>
      <c r="I42" s="5"/>
    </row>
    <row r="43" spans="1:12" x14ac:dyDescent="0.25">
      <c r="C43" s="31"/>
      <c r="D43" s="31"/>
      <c r="E43" s="5"/>
      <c r="F43" s="5"/>
      <c r="G43" s="5"/>
      <c r="H43" s="31"/>
      <c r="I43" s="31"/>
    </row>
    <row r="44" spans="1:12" x14ac:dyDescent="0.25">
      <c r="C44" s="5"/>
      <c r="D44" s="48"/>
      <c r="E44" s="5"/>
      <c r="F44" s="31"/>
      <c r="G44" s="47"/>
      <c r="H44" s="5"/>
      <c r="I44" s="8"/>
    </row>
    <row r="45" spans="1:12" x14ac:dyDescent="0.25">
      <c r="C45" s="32"/>
      <c r="D45" s="32"/>
      <c r="E45" s="5"/>
      <c r="F45" s="5"/>
    </row>
    <row r="47" spans="1:12" x14ac:dyDescent="0.25">
      <c r="D47" s="43"/>
    </row>
    <row r="48" spans="1:12" x14ac:dyDescent="0.25">
      <c r="C48" s="43"/>
      <c r="D48" s="43"/>
    </row>
    <row r="67" spans="2:3" x14ac:dyDescent="0.25">
      <c r="B67" s="5"/>
      <c r="C67" s="5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2026-02-03T10:47:56Z</cp:lastPrinted>
  <dcterms:created xsi:type="dcterms:W3CDTF">2018-01-08T12:56:16Z</dcterms:created>
  <dcterms:modified xsi:type="dcterms:W3CDTF">2026-02-03T10:47:58Z</dcterms:modified>
</cp:coreProperties>
</file>