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II - 2025\Jezici\"/>
    </mc:Choice>
  </mc:AlternateContent>
  <xr:revisionPtr revIDLastSave="0" documentId="13_ncr:1_{4528E7AC-640F-4A96-9ED8-33C5EF68BD79}" xr6:coauthVersionLast="47" xr6:coauthVersionMax="47" xr10:uidLastSave="{00000000-0000-0000-0000-000000000000}"/>
  <bookViews>
    <workbookView xWindow="-120" yWindow="-120" windowWidth="19440" windowHeight="14880" tabRatio="431" activeTab="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24" l="1"/>
  <c r="I29" i="24"/>
  <c r="E34" i="24"/>
  <c r="E29" i="24"/>
  <c r="I30" i="24"/>
  <c r="E30" i="24"/>
  <c r="G30" i="24"/>
  <c r="C30" i="24"/>
  <c r="E34" i="25"/>
  <c r="I29" i="25"/>
  <c r="I35" i="25"/>
  <c r="E29" i="25"/>
  <c r="I34" i="25" l="1"/>
  <c r="C34" i="24" l="1"/>
  <c r="C29" i="24"/>
  <c r="C34" i="25"/>
  <c r="C29" i="25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C35" i="25" l="1"/>
  <c r="D16" i="25" s="1"/>
  <c r="E35" i="24"/>
  <c r="F20" i="24" s="1"/>
  <c r="E35" i="25"/>
  <c r="F21" i="25" s="1"/>
  <c r="C35" i="24"/>
  <c r="E34" i="23"/>
  <c r="C34" i="23"/>
  <c r="C29" i="23"/>
  <c r="E29" i="23"/>
  <c r="G34" i="24"/>
  <c r="G29" i="24"/>
  <c r="D28" i="25" l="1"/>
  <c r="D33" i="25"/>
  <c r="D34" i="25"/>
  <c r="D22" i="25"/>
  <c r="F25" i="24"/>
  <c r="F29" i="24"/>
  <c r="F26" i="24"/>
  <c r="F33" i="24"/>
  <c r="F31" i="24"/>
  <c r="F23" i="24"/>
  <c r="F15" i="24"/>
  <c r="F32" i="24"/>
  <c r="F14" i="24"/>
  <c r="F21" i="24"/>
  <c r="F16" i="24"/>
  <c r="F22" i="24"/>
  <c r="F17" i="24"/>
  <c r="F19" i="24"/>
  <c r="F27" i="24"/>
  <c r="F30" i="24"/>
  <c r="F12" i="24"/>
  <c r="F11" i="24"/>
  <c r="F18" i="24"/>
  <c r="F24" i="24"/>
  <c r="F28" i="24"/>
  <c r="F34" i="24"/>
  <c r="F13" i="24"/>
  <c r="F27" i="25"/>
  <c r="F13" i="25"/>
  <c r="F32" i="25"/>
  <c r="F28" i="25"/>
  <c r="F12" i="25"/>
  <c r="F29" i="25"/>
  <c r="F34" i="25"/>
  <c r="F24" i="25"/>
  <c r="F33" i="25"/>
  <c r="F25" i="25"/>
  <c r="F16" i="25"/>
  <c r="F26" i="25"/>
  <c r="F19" i="25"/>
  <c r="F30" i="25"/>
  <c r="F17" i="25"/>
  <c r="F18" i="25"/>
  <c r="F22" i="25"/>
  <c r="F11" i="25"/>
  <c r="F15" i="25"/>
  <c r="F14" i="25"/>
  <c r="F20" i="25"/>
  <c r="F31" i="25"/>
  <c r="F23" i="25"/>
  <c r="D29" i="25"/>
  <c r="D31" i="25"/>
  <c r="D11" i="25"/>
  <c r="D17" i="25"/>
  <c r="D12" i="25"/>
  <c r="D23" i="25"/>
  <c r="D18" i="25"/>
  <c r="D27" i="25"/>
  <c r="D24" i="25"/>
  <c r="D19" i="25"/>
  <c r="D25" i="25"/>
  <c r="D13" i="25"/>
  <c r="D15" i="25"/>
  <c r="D30" i="25"/>
  <c r="D21" i="25"/>
  <c r="D14" i="25"/>
  <c r="D20" i="25"/>
  <c r="D32" i="25"/>
  <c r="D26" i="25"/>
  <c r="D23" i="24"/>
  <c r="D16" i="24"/>
  <c r="D15" i="24"/>
  <c r="D31" i="24"/>
  <c r="D26" i="24"/>
  <c r="D20" i="24"/>
  <c r="D14" i="24"/>
  <c r="D33" i="24"/>
  <c r="D32" i="24"/>
  <c r="D17" i="24"/>
  <c r="D21" i="24"/>
  <c r="D30" i="24"/>
  <c r="D25" i="24"/>
  <c r="D19" i="24"/>
  <c r="D13" i="24"/>
  <c r="D11" i="24"/>
  <c r="D22" i="24"/>
  <c r="D24" i="24"/>
  <c r="D18" i="24"/>
  <c r="D12" i="24"/>
  <c r="D28" i="24"/>
  <c r="D27" i="24"/>
  <c r="D34" i="24"/>
  <c r="D29" i="24"/>
  <c r="G35" i="24"/>
  <c r="E35" i="23"/>
  <c r="C35" i="23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4" i="23" l="1"/>
  <c r="I29" i="23"/>
  <c r="F35" i="24"/>
  <c r="D35" i="24"/>
  <c r="J29" i="25"/>
  <c r="H23" i="24"/>
  <c r="G35" i="25"/>
  <c r="G34" i="23"/>
  <c r="I35" i="24"/>
  <c r="J34" i="24" s="1"/>
  <c r="G29" i="23"/>
  <c r="I35" i="23" l="1"/>
  <c r="J11" i="23" s="1"/>
  <c r="J34" i="25"/>
  <c r="J19" i="25"/>
  <c r="J20" i="25"/>
  <c r="J32" i="25"/>
  <c r="J21" i="25"/>
  <c r="J33" i="25"/>
  <c r="J22" i="25"/>
  <c r="J23" i="25"/>
  <c r="J13" i="25"/>
  <c r="J25" i="25"/>
  <c r="J26" i="25"/>
  <c r="J17" i="25"/>
  <c r="J30" i="25"/>
  <c r="J11" i="25"/>
  <c r="J27" i="25"/>
  <c r="J18" i="25"/>
  <c r="J31" i="25"/>
  <c r="J24" i="25"/>
  <c r="J14" i="25"/>
  <c r="J15" i="25"/>
  <c r="J16" i="25"/>
  <c r="J28" i="25"/>
  <c r="J12" i="25"/>
  <c r="H34" i="25"/>
  <c r="H22" i="25"/>
  <c r="H33" i="25"/>
  <c r="H21" i="25"/>
  <c r="H32" i="25"/>
  <c r="H20" i="25"/>
  <c r="H31" i="25"/>
  <c r="H30" i="25"/>
  <c r="H28" i="25"/>
  <c r="H16" i="25"/>
  <c r="H18" i="25"/>
  <c r="H27" i="25"/>
  <c r="H15" i="25"/>
  <c r="H25" i="25"/>
  <c r="H19" i="25"/>
  <c r="H17" i="25"/>
  <c r="H26" i="25"/>
  <c r="H14" i="25"/>
  <c r="H13" i="25"/>
  <c r="H24" i="25"/>
  <c r="H12" i="25"/>
  <c r="H23" i="25"/>
  <c r="H11" i="25"/>
  <c r="H29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12" i="23" l="1"/>
  <c r="J30" i="23"/>
  <c r="J29" i="23"/>
  <c r="J33" i="23"/>
  <c r="J27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<sst xmlns="http://schemas.openxmlformats.org/spreadsheetml/2006/main" count="209" uniqueCount="63">
  <si>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</si>
  <si>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</si>
  <si>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</si>
  <si>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</si>
  <si>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</si>
  <si>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</si>
  <si>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</si>
  <si>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</si>
  <si>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</si>
  <si>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</si>
  <si>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</si>
  <si>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</si>
  <si>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</si>
  <si>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</si>
  <si>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</si>
  <si>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</si>
  <si>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</si>
  <si>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</si>
  <si>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</si>
  <si>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</si>
  <si>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</si>
  <si>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</si>
  <si>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</si>
  <si>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</si>
  <si>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</si>
  <si>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</si>
  <si>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</si>
  <si>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</si>
  <si>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</si>
  <si>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</si>
  <si>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</si>
  <si>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</si>
  <si>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</si>
  <si>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</si>
  <si>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</si>
  <si>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</si>
  <si>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</si>
  <si>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</si>
  <si>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</si>
  <si>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</si>
  <si>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</si>
  <si>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</si>
  <si>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</si>
  <si>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</si>
  <si>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</si>
  <si>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</si>
  <si>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</si>
  <si>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</si>
  <si>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</si>
  <si>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</si>
  <si>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</si>
  <si>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</si>
  <si>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</si>
  <si>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</si>
  <si>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</si>
  <si>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</si>
  <si>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</si>
  <si>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</si>
  <si>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</si>
  <si>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</si>
  <si>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</si>
  <si>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I-XII-2024</t>
  </si>
  <si>
    <t>I-XII-2025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</si>
</sst>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7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right" vertical="center"/>
    </xf>
    <xf numFmtId="3" fontId="14" fillId="2" borderId="2" xfId="0" applyNumberFormat="1" applyFont="1" applyFill="1" applyBorder="1"/>
    <xf numFmtId="3" fontId="14" fillId="2" borderId="2" xfId="0" applyNumberFormat="1" applyFont="1" applyFill="1" applyBorder="1" applyAlignment="1">
      <alignment horizontal="right" vertical="center"/>
    </xf>
    <xf numFmtId="2" fontId="14" fillId="2" borderId="3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2" fontId="14" fillId="0" borderId="1" xfId="0" applyNumberFormat="1" applyFont="1" applyBorder="1" applyAlignment="1">
      <alignment horizontal="right" vertical="center" wrapText="1"/>
    </xf>
    <xf numFmtId="3" fontId="14" fillId="2" borderId="0" xfId="0" applyNumberFormat="1" applyFont="1" applyFill="1"/>
    <xf numFmtId="4" fontId="14" fillId="2" borderId="1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showRuler="0" view="pageLayout" topLeftCell="A7" zoomScale="80" zoomScaleNormal="70" zoomScalePageLayoutView="80" workbookViewId="0">
      <selection activeCell="I11" sqref="I11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3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13"/>
      <c r="B8" s="61" t="s">
        <v>26</v>
      </c>
      <c r="C8" s="61"/>
      <c r="D8" s="61"/>
      <c r="E8" s="61"/>
      <c r="F8" s="61"/>
      <c r="G8" s="61"/>
      <c r="H8" s="61"/>
      <c r="I8" s="61"/>
      <c r="J8" s="64"/>
    </row>
    <row r="9" spans="1:10" ht="38.25" customHeight="1" x14ac:dyDescent="0.25">
      <c r="A9" s="10" t="s">
        <v>52</v>
      </c>
      <c r="B9" s="62"/>
      <c r="C9" s="34" t="s">
        <v>54</v>
      </c>
      <c r="D9" s="34" t="s">
        <v>53</v>
      </c>
      <c r="E9" s="34" t="s">
        <v>55</v>
      </c>
      <c r="F9" s="34" t="s">
        <v>53</v>
      </c>
      <c r="G9" s="34" t="s">
        <v>54</v>
      </c>
      <c r="H9" s="34" t="s">
        <v>53</v>
      </c>
      <c r="I9" s="34" t="s">
        <v>55</v>
      </c>
      <c r="J9" s="48" t="s">
        <v>53</v>
      </c>
    </row>
    <row r="10" spans="1:10" ht="31.5" customHeight="1" thickBot="1" x14ac:dyDescent="0.3">
      <c r="A10" s="9"/>
      <c r="B10" s="63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7" t="s">
        <v>25</v>
      </c>
    </row>
    <row r="11" spans="1:10" x14ac:dyDescent="0.25">
      <c r="A11" s="27" t="s">
        <v>0</v>
      </c>
      <c r="B11" s="12" t="s">
        <v>27</v>
      </c>
      <c r="C11" s="23">
        <f>FBiH!C11+RS!C11</f>
        <v>17100</v>
      </c>
      <c r="D11" s="45">
        <f t="shared" ref="D11:D34" si="0">C11/C$35*100</f>
        <v>8.8074415154980077</v>
      </c>
      <c r="E11" s="23">
        <f>FBiH!E11+RS!E11</f>
        <v>21994832</v>
      </c>
      <c r="F11" s="42">
        <f t="shared" ref="F11:F34" si="1">E11/E$35*100</f>
        <v>4.6737221960068025</v>
      </c>
      <c r="G11" s="23">
        <f>FBiH!G11+RS!G11</f>
        <v>16633</v>
      </c>
      <c r="H11" s="45">
        <f t="shared" ref="H11:H34" si="2">G11/G$35*100</f>
        <v>8.3488518007278198</v>
      </c>
      <c r="I11" s="23">
        <f>FBiH!I11+RS!I11</f>
        <v>22675657</v>
      </c>
      <c r="J11" s="42">
        <f>I11/I$35*100</f>
        <v>4.629916476113265</v>
      </c>
    </row>
    <row r="12" spans="1:10" x14ac:dyDescent="0.25">
      <c r="A12" s="28" t="s">
        <v>1</v>
      </c>
      <c r="B12" s="12" t="s">
        <v>28</v>
      </c>
      <c r="C12" s="23">
        <f>FBiH!C12+RS!C12</f>
        <v>43658</v>
      </c>
      <c r="D12" s="45">
        <f t="shared" si="0"/>
        <v>22.486273782667368</v>
      </c>
      <c r="E12" s="23">
        <f>FBiH!E12+RS!E12</f>
        <v>10100002</v>
      </c>
      <c r="F12" s="42">
        <f t="shared" si="1"/>
        <v>2.1461679510492786</v>
      </c>
      <c r="G12" s="23">
        <f>FBiH!G12+RS!G12</f>
        <v>46965</v>
      </c>
      <c r="H12" s="45">
        <f t="shared" si="2"/>
        <v>23.57384866357134</v>
      </c>
      <c r="I12" s="23">
        <f>FBiH!I12+RS!I12</f>
        <v>11112569</v>
      </c>
      <c r="J12" s="42">
        <f>I12/I$35*100</f>
        <v>2.2689647451028878</v>
      </c>
    </row>
    <row r="13" spans="1:10" x14ac:dyDescent="0.25">
      <c r="A13" s="28" t="s">
        <v>2</v>
      </c>
      <c r="B13" s="12" t="s">
        <v>29</v>
      </c>
      <c r="C13" s="23">
        <f>FBiH!C13+RS!C13</f>
        <v>31120</v>
      </c>
      <c r="D13" s="45">
        <f t="shared" si="0"/>
        <v>16.028513448087601</v>
      </c>
      <c r="E13" s="23">
        <f>FBiH!E13+RS!E13</f>
        <v>79947980</v>
      </c>
      <c r="F13" s="42">
        <f t="shared" si="1"/>
        <v>16.988292915895332</v>
      </c>
      <c r="G13" s="23">
        <f>FBiH!G13+RS!G13</f>
        <v>31975</v>
      </c>
      <c r="H13" s="45">
        <f t="shared" si="2"/>
        <v>16.049692558664827</v>
      </c>
      <c r="I13" s="23">
        <f>FBiH!I13+RS!I13</f>
        <v>85720492</v>
      </c>
      <c r="J13" s="42">
        <f t="shared" ref="J13:J34" si="3">I13/I$35*100</f>
        <v>17.502413193643534</v>
      </c>
    </row>
    <row r="14" spans="1:10" x14ac:dyDescent="0.25">
      <c r="A14" s="28" t="s">
        <v>3</v>
      </c>
      <c r="B14" s="12" t="s">
        <v>30</v>
      </c>
      <c r="C14" s="23">
        <f>FBiH!C14+RS!C14</f>
        <v>2</v>
      </c>
      <c r="D14" s="45">
        <f t="shared" si="0"/>
        <v>1.0301101187716966E-3</v>
      </c>
      <c r="E14" s="23">
        <f>FBiH!E14+RS!E14</f>
        <v>434.58</v>
      </c>
      <c r="F14" s="42">
        <f t="shared" si="1"/>
        <v>9.2344701334415113E-5</v>
      </c>
      <c r="G14" s="23">
        <f>FBiH!G14+RS!G14</f>
        <v>0</v>
      </c>
      <c r="H14" s="45">
        <f t="shared" si="2"/>
        <v>0</v>
      </c>
      <c r="I14" s="23">
        <f>FBiH!I14+RS!I14</f>
        <v>0</v>
      </c>
      <c r="J14" s="42">
        <f t="shared" si="3"/>
        <v>0</v>
      </c>
    </row>
    <row r="15" spans="1:10" x14ac:dyDescent="0.25">
      <c r="A15" s="28" t="s">
        <v>4</v>
      </c>
      <c r="B15" s="12" t="s">
        <v>31</v>
      </c>
      <c r="C15" s="23">
        <f>FBiH!C15+RS!C15</f>
        <v>2</v>
      </c>
      <c r="D15" s="45">
        <f t="shared" si="0"/>
        <v>1.0301101187716966E-3</v>
      </c>
      <c r="E15" s="23">
        <f>FBiH!E15+RS!E15</f>
        <v>14115</v>
      </c>
      <c r="F15" s="42">
        <f t="shared" si="1"/>
        <v>2.9993222406352557E-3</v>
      </c>
      <c r="G15" s="23">
        <f>FBiH!G15+RS!G15</f>
        <v>1</v>
      </c>
      <c r="H15" s="45">
        <f t="shared" si="2"/>
        <v>5.0194503701844642E-4</v>
      </c>
      <c r="I15" s="23">
        <f>FBiH!I15+RS!I15</f>
        <v>6845</v>
      </c>
      <c r="J15" s="42">
        <f t="shared" si="3"/>
        <v>1.3976123505041245E-3</v>
      </c>
    </row>
    <row r="16" spans="1:10" x14ac:dyDescent="0.25">
      <c r="A16" s="28" t="s">
        <v>5</v>
      </c>
      <c r="B16" s="12" t="s">
        <v>32</v>
      </c>
      <c r="C16" s="23">
        <f>FBiH!C16+RS!C16</f>
        <v>0</v>
      </c>
      <c r="D16" s="45">
        <f t="shared" si="0"/>
        <v>0</v>
      </c>
      <c r="E16" s="23">
        <f>FBiH!E16+RS!E16</f>
        <v>0</v>
      </c>
      <c r="F16" s="42">
        <f t="shared" si="1"/>
        <v>0</v>
      </c>
      <c r="G16" s="23">
        <f>FBiH!G16+RS!G16</f>
        <v>0</v>
      </c>
      <c r="H16" s="45">
        <f t="shared" si="2"/>
        <v>0</v>
      </c>
      <c r="I16" s="23">
        <f>FBiH!I16+RS!I16</f>
        <v>0</v>
      </c>
      <c r="J16" s="42">
        <f t="shared" si="3"/>
        <v>0</v>
      </c>
    </row>
    <row r="17" spans="1:10" x14ac:dyDescent="0.25">
      <c r="A17" s="28" t="s">
        <v>6</v>
      </c>
      <c r="B17" s="12" t="s">
        <v>33</v>
      </c>
      <c r="C17" s="23">
        <f>FBiH!C17+RS!C17</f>
        <v>306</v>
      </c>
      <c r="D17" s="45">
        <f t="shared" si="0"/>
        <v>0.1576068481720696</v>
      </c>
      <c r="E17" s="23">
        <f>FBiH!E17+RS!E17</f>
        <v>366153</v>
      </c>
      <c r="F17" s="42">
        <f t="shared" si="1"/>
        <v>7.780452259123774E-2</v>
      </c>
      <c r="G17" s="23">
        <f>FBiH!G17+RS!G17</f>
        <v>311</v>
      </c>
      <c r="H17" s="45">
        <f t="shared" si="2"/>
        <v>0.15610490651273684</v>
      </c>
      <c r="I17" s="23">
        <f>FBiH!I17+RS!I17</f>
        <v>933289</v>
      </c>
      <c r="J17" s="42">
        <f t="shared" si="3"/>
        <v>0.19055898217525841</v>
      </c>
    </row>
    <row r="18" spans="1:10" x14ac:dyDescent="0.25">
      <c r="A18" s="28" t="s">
        <v>7</v>
      </c>
      <c r="B18" s="12" t="s">
        <v>34</v>
      </c>
      <c r="C18" s="23">
        <f>FBiH!C18+RS!C18</f>
        <v>3257</v>
      </c>
      <c r="D18" s="45">
        <f t="shared" si="0"/>
        <v>1.677534328419708</v>
      </c>
      <c r="E18" s="23">
        <f>FBiH!E18+RS!E18</f>
        <v>25995024</v>
      </c>
      <c r="F18" s="42">
        <f t="shared" si="1"/>
        <v>5.5237303314946677</v>
      </c>
      <c r="G18" s="23">
        <f>FBiH!G18+RS!G18</f>
        <v>2521</v>
      </c>
      <c r="H18" s="45">
        <f t="shared" si="2"/>
        <v>1.2654034383235035</v>
      </c>
      <c r="I18" s="23">
        <f>FBiH!I18+RS!I18</f>
        <v>17006106</v>
      </c>
      <c r="J18" s="42">
        <f t="shared" si="3"/>
        <v>3.4723073454466467</v>
      </c>
    </row>
    <row r="19" spans="1:10" x14ac:dyDescent="0.25">
      <c r="A19" s="28" t="s">
        <v>8</v>
      </c>
      <c r="B19" s="12" t="s">
        <v>35</v>
      </c>
      <c r="C19" s="23">
        <f>FBiH!C19+RS!C19</f>
        <v>3474</v>
      </c>
      <c r="D19" s="45">
        <f t="shared" si="0"/>
        <v>1.7893012763064371</v>
      </c>
      <c r="E19" s="23">
        <f>FBiH!E19+RS!E19</f>
        <v>14019301</v>
      </c>
      <c r="F19" s="42">
        <f t="shared" si="1"/>
        <v>2.9789869845880323</v>
      </c>
      <c r="G19" s="23">
        <f>FBiH!G19+RS!G19</f>
        <v>3131</v>
      </c>
      <c r="H19" s="45">
        <f t="shared" si="2"/>
        <v>1.5715899109047557</v>
      </c>
      <c r="I19" s="23">
        <f>FBiH!I19+RS!I19</f>
        <v>12122389</v>
      </c>
      <c r="J19" s="42">
        <f t="shared" si="3"/>
        <v>2.4751498296589252</v>
      </c>
    </row>
    <row r="20" spans="1:10" s="18" customFormat="1" x14ac:dyDescent="0.25">
      <c r="A20" s="28" t="s">
        <v>9</v>
      </c>
      <c r="B20" s="12" t="s">
        <v>36</v>
      </c>
      <c r="C20" s="23">
        <f>FBiH!C20+RS!C20</f>
        <v>65612</v>
      </c>
      <c r="D20" s="45">
        <f t="shared" si="0"/>
        <v>33.793792556424279</v>
      </c>
      <c r="E20" s="23">
        <f>FBiH!E20+RS!E20</f>
        <v>195276543</v>
      </c>
      <c r="F20" s="42">
        <f t="shared" si="1"/>
        <v>41.494670810787596</v>
      </c>
      <c r="G20" s="23">
        <f>FBiH!G20+RS!G20</f>
        <v>65693</v>
      </c>
      <c r="H20" s="45">
        <f t="shared" si="2"/>
        <v>32.974275316852804</v>
      </c>
      <c r="I20" s="23">
        <f>FBiH!I20+RS!I20</f>
        <v>207537587</v>
      </c>
      <c r="J20" s="42">
        <f t="shared" si="3"/>
        <v>42.375032108842106</v>
      </c>
    </row>
    <row r="21" spans="1:10" s="18" customFormat="1" x14ac:dyDescent="0.25">
      <c r="A21" s="28" t="s">
        <v>10</v>
      </c>
      <c r="B21" s="12" t="s">
        <v>37</v>
      </c>
      <c r="C21" s="23">
        <f>FBiH!C21+RS!C21</f>
        <v>1</v>
      </c>
      <c r="D21" s="45">
        <f t="shared" si="0"/>
        <v>5.1505505938584828E-4</v>
      </c>
      <c r="E21" s="23">
        <f>FBiH!E21+RS!E21</f>
        <v>815.7</v>
      </c>
      <c r="F21" s="42">
        <f t="shared" si="1"/>
        <v>1.73329589209081E-4</v>
      </c>
      <c r="G21" s="23">
        <f>FBiH!G21+RS!G21</f>
        <v>1</v>
      </c>
      <c r="H21" s="45">
        <f t="shared" si="2"/>
        <v>5.0194503701844642E-4</v>
      </c>
      <c r="I21" s="23">
        <f>FBiH!I21+RS!I21</f>
        <v>2414</v>
      </c>
      <c r="J21" s="42">
        <f t="shared" si="3"/>
        <v>4.9289060834433254E-4</v>
      </c>
    </row>
    <row r="22" spans="1:10" x14ac:dyDescent="0.25">
      <c r="A22" s="28" t="s">
        <v>11</v>
      </c>
      <c r="B22" s="12" t="s">
        <v>38</v>
      </c>
      <c r="C22" s="23">
        <f>FBiH!C22+RS!C22</f>
        <v>0</v>
      </c>
      <c r="D22" s="45">
        <f t="shared" si="0"/>
        <v>0</v>
      </c>
      <c r="E22" s="23">
        <f>FBiH!E22+RS!E22</f>
        <v>0</v>
      </c>
      <c r="F22" s="42">
        <f t="shared" si="1"/>
        <v>0</v>
      </c>
      <c r="G22" s="23">
        <f>FBiH!G22+RS!G22</f>
        <v>0</v>
      </c>
      <c r="H22" s="45">
        <f t="shared" si="2"/>
        <v>0</v>
      </c>
      <c r="I22" s="23">
        <f>FBiH!I22+RS!I22</f>
        <v>386</v>
      </c>
      <c r="J22" s="42">
        <f t="shared" si="3"/>
        <v>7.8813494126310011E-5</v>
      </c>
    </row>
    <row r="23" spans="1:10" x14ac:dyDescent="0.25">
      <c r="A23" s="28" t="s">
        <v>12</v>
      </c>
      <c r="B23" s="12" t="s">
        <v>39</v>
      </c>
      <c r="C23" s="23">
        <f>FBiH!C23+RS!C23</f>
        <v>1479</v>
      </c>
      <c r="D23" s="45">
        <f t="shared" si="0"/>
        <v>0.76176643283166978</v>
      </c>
      <c r="E23" s="23">
        <f>FBiH!E23+RS!E23</f>
        <v>2622621</v>
      </c>
      <c r="F23" s="42">
        <f t="shared" si="1"/>
        <v>0.55728554686908072</v>
      </c>
      <c r="G23" s="23">
        <f>FBiH!G23+RS!G23</f>
        <v>1152</v>
      </c>
      <c r="H23" s="45">
        <f t="shared" si="2"/>
        <v>0.5782406826452503</v>
      </c>
      <c r="I23" s="23">
        <f>FBiH!I23+RS!I23</f>
        <v>2120247</v>
      </c>
      <c r="J23" s="42">
        <f t="shared" si="3"/>
        <v>0.43291211005395447</v>
      </c>
    </row>
    <row r="24" spans="1:10" x14ac:dyDescent="0.25">
      <c r="A24" s="28" t="s">
        <v>13</v>
      </c>
      <c r="B24" s="12" t="s">
        <v>40</v>
      </c>
      <c r="C24" s="23">
        <f>FBiH!C24+RS!C24</f>
        <v>619</v>
      </c>
      <c r="D24" s="45">
        <f t="shared" si="0"/>
        <v>0.31881908175984014</v>
      </c>
      <c r="E24" s="23">
        <f>FBiH!E24+RS!E24</f>
        <v>3876951</v>
      </c>
      <c r="F24" s="42">
        <f t="shared" si="1"/>
        <v>0.82382042934134569</v>
      </c>
      <c r="G24" s="23">
        <f>FBiH!G24+RS!G24</f>
        <v>676</v>
      </c>
      <c r="H24" s="45">
        <f t="shared" si="2"/>
        <v>0.33931484502446985</v>
      </c>
      <c r="I24" s="23">
        <f>FBiH!I24+RS!I24</f>
        <v>2554605</v>
      </c>
      <c r="J24" s="42">
        <f t="shared" si="3"/>
        <v>0.52159934239000572</v>
      </c>
    </row>
    <row r="25" spans="1:10" x14ac:dyDescent="0.25">
      <c r="A25" s="28" t="s">
        <v>14</v>
      </c>
      <c r="B25" s="12" t="s">
        <v>41</v>
      </c>
      <c r="C25" s="23">
        <f>FBiH!C25+RS!C25</f>
        <v>124</v>
      </c>
      <c r="D25" s="45">
        <f t="shared" si="0"/>
        <v>6.3866827363845191E-2</v>
      </c>
      <c r="E25" s="23">
        <f>FBiH!E25+RS!E25</f>
        <v>208623</v>
      </c>
      <c r="F25" s="42">
        <f t="shared" si="1"/>
        <v>4.4330683939642151E-2</v>
      </c>
      <c r="G25" s="23">
        <f>FBiH!G25+RS!G25</f>
        <v>148</v>
      </c>
      <c r="H25" s="45">
        <f t="shared" si="2"/>
        <v>7.4287865478730078E-2</v>
      </c>
      <c r="I25" s="23">
        <f>FBiH!I25+RS!I25</f>
        <v>269381</v>
      </c>
      <c r="J25" s="42">
        <f t="shared" si="3"/>
        <v>5.5002222438444347E-2</v>
      </c>
    </row>
    <row r="26" spans="1:10" x14ac:dyDescent="0.25">
      <c r="A26" s="28" t="s">
        <v>15</v>
      </c>
      <c r="B26" s="12" t="s">
        <v>42</v>
      </c>
      <c r="C26" s="23">
        <f>FBiH!C26+RS!C26</f>
        <v>7129</v>
      </c>
      <c r="D26" s="45">
        <f t="shared" si="0"/>
        <v>3.6718275183617131</v>
      </c>
      <c r="E26" s="23">
        <f>FBiH!E26+RS!E26</f>
        <v>1654040</v>
      </c>
      <c r="F26" s="42">
        <f t="shared" si="1"/>
        <v>0.35146999354589714</v>
      </c>
      <c r="G26" s="23">
        <f>FBiH!G26+RS!G26</f>
        <v>9674</v>
      </c>
      <c r="H26" s="45">
        <f t="shared" si="2"/>
        <v>4.8558162881164515</v>
      </c>
      <c r="I26" s="23">
        <f>FBiH!I26+RS!I26</f>
        <v>1915891</v>
      </c>
      <c r="J26" s="42">
        <f t="shared" si="3"/>
        <v>0.39118669449520782</v>
      </c>
    </row>
    <row r="27" spans="1:10" x14ac:dyDescent="0.25">
      <c r="A27" s="28" t="s">
        <v>16</v>
      </c>
      <c r="B27" s="12" t="s">
        <v>43</v>
      </c>
      <c r="C27" s="23">
        <f>FBiH!C27+RS!C27</f>
        <v>1</v>
      </c>
      <c r="D27" s="45">
        <f t="shared" si="0"/>
        <v>5.1505505938584828E-4</v>
      </c>
      <c r="E27" s="23">
        <f>FBiH!E27+RS!E27</f>
        <v>200</v>
      </c>
      <c r="F27" s="42">
        <f t="shared" si="1"/>
        <v>4.2498366852784348E-5</v>
      </c>
      <c r="G27" s="23">
        <f>FBiH!G27+RS!G27</f>
        <v>0</v>
      </c>
      <c r="H27" s="45">
        <f t="shared" si="2"/>
        <v>0</v>
      </c>
      <c r="I27" s="23">
        <f>FBiH!I27+RS!I27</f>
        <v>0</v>
      </c>
      <c r="J27" s="42">
        <f>I27/I$35*100</f>
        <v>0</v>
      </c>
    </row>
    <row r="28" spans="1:10" x14ac:dyDescent="0.25">
      <c r="A28" s="28" t="s">
        <v>17</v>
      </c>
      <c r="B28" s="12" t="s">
        <v>44</v>
      </c>
      <c r="C28" s="23">
        <f>FBiH!C28+RS!C28</f>
        <v>830</v>
      </c>
      <c r="D28" s="45">
        <f t="shared" si="0"/>
        <v>0.42749569929025411</v>
      </c>
      <c r="E28" s="23">
        <f>FBiH!E28+RS!E28</f>
        <v>546932</v>
      </c>
      <c r="F28" s="42">
        <f t="shared" si="1"/>
        <v>0.11621858389763526</v>
      </c>
      <c r="G28" s="23">
        <f>FBiH!G28+RS!G28</f>
        <v>1023</v>
      </c>
      <c r="H28" s="45">
        <f t="shared" si="2"/>
        <v>0.51348977286987074</v>
      </c>
      <c r="I28" s="23">
        <f>FBiH!I28+RS!I28</f>
        <v>550485</v>
      </c>
      <c r="J28" s="42">
        <f t="shared" si="3"/>
        <v>0.11239804744591132</v>
      </c>
    </row>
    <row r="29" spans="1:10" x14ac:dyDescent="0.25">
      <c r="A29" s="29" t="s">
        <v>23</v>
      </c>
      <c r="B29" s="6" t="s">
        <v>45</v>
      </c>
      <c r="C29" s="24">
        <f>SUM(C11:C28)</f>
        <v>174714</v>
      </c>
      <c r="D29" s="46">
        <f t="shared" si="0"/>
        <v>89.987329645539106</v>
      </c>
      <c r="E29" s="24">
        <f>SUM(E11:E28)</f>
        <v>356624567.27999997</v>
      </c>
      <c r="F29" s="43">
        <f t="shared" si="1"/>
        <v>75.779808444904575</v>
      </c>
      <c r="G29" s="24">
        <f>SUM(G11:G28)</f>
        <v>179904</v>
      </c>
      <c r="H29" s="46">
        <f t="shared" si="2"/>
        <v>90.301919939766591</v>
      </c>
      <c r="I29" s="24">
        <f>SUM(I11:I28)+4</f>
        <v>364528347</v>
      </c>
      <c r="J29" s="43">
        <f t="shared" si="3"/>
        <v>74.429411230979269</v>
      </c>
    </row>
    <row r="30" spans="1:10" x14ac:dyDescent="0.25">
      <c r="A30" s="30" t="s">
        <v>22</v>
      </c>
      <c r="B30" s="4" t="s">
        <v>46</v>
      </c>
      <c r="C30" s="23">
        <f>FBiH!C30+RS!C30</f>
        <v>16446</v>
      </c>
      <c r="D30" s="45">
        <f t="shared" si="0"/>
        <v>8.4705955066596612</v>
      </c>
      <c r="E30" s="23">
        <f>FBiH!E30+RS!E30</f>
        <v>108772242</v>
      </c>
      <c r="F30" s="42">
        <f t="shared" si="1"/>
        <v>23.11321321957919</v>
      </c>
      <c r="G30" s="23">
        <f>FBiH!G30+RS!G30</f>
        <v>16353</v>
      </c>
      <c r="H30" s="45">
        <f t="shared" si="2"/>
        <v>8.208307190362655</v>
      </c>
      <c r="I30" s="23">
        <f>FBiH!I30+RS!I30</f>
        <v>119989629</v>
      </c>
      <c r="J30" s="42">
        <f>I30/I$35*100</f>
        <v>24.49948684043942</v>
      </c>
    </row>
    <row r="31" spans="1:10" x14ac:dyDescent="0.25">
      <c r="A31" s="30" t="s">
        <v>20</v>
      </c>
      <c r="B31" s="5" t="s">
        <v>47</v>
      </c>
      <c r="C31" s="23">
        <f>FBiH!C31+RS!C31</f>
        <v>38</v>
      </c>
      <c r="D31" s="45">
        <f t="shared" si="0"/>
        <v>1.9572092256662239E-2</v>
      </c>
      <c r="E31" s="23">
        <f>FBiH!E31+RS!E31</f>
        <v>357866</v>
      </c>
      <c r="F31" s="42">
        <f t="shared" si="1"/>
        <v>7.6043602760692622E-2</v>
      </c>
      <c r="G31" s="23">
        <f>FBiH!G31+RS!G31</f>
        <v>46</v>
      </c>
      <c r="H31" s="45">
        <f t="shared" si="2"/>
        <v>2.3089471702848537E-2</v>
      </c>
      <c r="I31" s="23">
        <f>FBiH!I31+RS!I31</f>
        <v>420314</v>
      </c>
      <c r="J31" s="42">
        <f t="shared" si="3"/>
        <v>8.5819727902087736E-2</v>
      </c>
    </row>
    <row r="32" spans="1:10" x14ac:dyDescent="0.25">
      <c r="A32" s="30" t="s">
        <v>21</v>
      </c>
      <c r="B32" s="15" t="s">
        <v>48</v>
      </c>
      <c r="C32" s="23">
        <f>FBiH!C32+RS!C32</f>
        <v>2956</v>
      </c>
      <c r="D32" s="45">
        <f t="shared" si="0"/>
        <v>1.5225027555445678</v>
      </c>
      <c r="E32" s="23">
        <f>FBiH!E32+RS!E32</f>
        <v>4851644</v>
      </c>
      <c r="F32" s="42">
        <f t="shared" si="1"/>
        <v>1.0309347327555503</v>
      </c>
      <c r="G32" s="23">
        <f>FBiH!G32+RS!G32</f>
        <v>2922</v>
      </c>
      <c r="H32" s="45">
        <f t="shared" si="2"/>
        <v>1.4666833981679006</v>
      </c>
      <c r="I32" s="23">
        <f>FBiH!I32+RS!I32</f>
        <v>4825556</v>
      </c>
      <c r="J32" s="42">
        <f t="shared" si="3"/>
        <v>0.9852822006792229</v>
      </c>
    </row>
    <row r="33" spans="1:10" ht="15.75" customHeight="1" x14ac:dyDescent="0.25">
      <c r="A33" s="31" t="s">
        <v>19</v>
      </c>
      <c r="B33" s="15" t="s">
        <v>49</v>
      </c>
      <c r="C33" s="23">
        <f>FBiH!C33+RS!C33</f>
        <v>0</v>
      </c>
      <c r="D33" s="45">
        <f t="shared" si="0"/>
        <v>0</v>
      </c>
      <c r="E33" s="23">
        <f>FBiH!E33+RS!E33</f>
        <v>0</v>
      </c>
      <c r="F33" s="42">
        <f t="shared" si="1"/>
        <v>0</v>
      </c>
      <c r="G33" s="23">
        <f>FBiH!G33+RS!G33</f>
        <v>0</v>
      </c>
      <c r="H33" s="45">
        <f t="shared" si="2"/>
        <v>0</v>
      </c>
      <c r="I33" s="23">
        <f>FBiH!I33+RS!I33</f>
        <v>0</v>
      </c>
      <c r="J33" s="42">
        <f>I33/I$35*100</f>
        <v>0</v>
      </c>
    </row>
    <row r="34" spans="1:10" x14ac:dyDescent="0.25">
      <c r="A34" s="32" t="s">
        <v>18</v>
      </c>
      <c r="B34" s="7" t="s">
        <v>50</v>
      </c>
      <c r="C34" s="25">
        <f>SUM(C30:C33)</f>
        <v>19440</v>
      </c>
      <c r="D34" s="1">
        <f t="shared" si="0"/>
        <v>10.012670354460893</v>
      </c>
      <c r="E34" s="26">
        <f>SUM(E30:E33)</f>
        <v>113981752</v>
      </c>
      <c r="F34" s="41">
        <f t="shared" si="1"/>
        <v>24.220191555095433</v>
      </c>
      <c r="G34" s="25">
        <f>SUM(G30:G33)</f>
        <v>19321</v>
      </c>
      <c r="H34" s="1">
        <f t="shared" si="2"/>
        <v>9.698080060233405</v>
      </c>
      <c r="I34" s="26">
        <f>SUM(I30:I33)</f>
        <v>125235499</v>
      </c>
      <c r="J34" s="41">
        <f t="shared" si="3"/>
        <v>25.570588769020734</v>
      </c>
    </row>
    <row r="35" spans="1:10" x14ac:dyDescent="0.25">
      <c r="A35" s="16" t="s">
        <v>24</v>
      </c>
      <c r="B35" s="17" t="s">
        <v>51</v>
      </c>
      <c r="C35" s="50">
        <f>C29+C34</f>
        <v>194154</v>
      </c>
      <c r="D35" s="52">
        <f>D29+D34</f>
        <v>100</v>
      </c>
      <c r="E35" s="50">
        <f>E29+E34</f>
        <v>470606319.27999997</v>
      </c>
      <c r="F35" s="51">
        <f>(F29+F34)</f>
        <v>100</v>
      </c>
      <c r="G35" s="50">
        <f>G29+G34</f>
        <v>199225</v>
      </c>
      <c r="H35" s="52">
        <f>H29+H34</f>
        <v>100</v>
      </c>
      <c r="I35" s="50">
        <f>(I29+I34)</f>
        <v>489763846</v>
      </c>
      <c r="J35" s="39">
        <f>(J29+J34)</f>
        <v>100</v>
      </c>
    </row>
    <row r="38" spans="1:10" x14ac:dyDescent="0.25"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2"/>
      <c r="G42" s="22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31.12.2025. godine.</oddFooter>
  </headerFooter>
  <ignoredErrors>
    <ignoredError sqref="A11:A28 A34" numberStoredAsText="1"/>
    <ignoredError sqref="A29:A30 A35" twoDigitTextYear="1" numberStoredAsText="1"/>
    <ignoredError sqref="D29 D34 F29:F35 G12:G34 I11:I28 I30:I33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showGridLines="0" tabSelected="1" showRuler="0" view="pageLayout" topLeftCell="A5" zoomScale="90" zoomScaleNormal="70" zoomScalePageLayoutView="90" workbookViewId="0">
      <selection activeCell="I35" sqref="I3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3" t="s">
        <v>57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5"/>
      <c r="B8" s="65" t="s">
        <v>26</v>
      </c>
      <c r="C8" s="65"/>
      <c r="D8" s="65"/>
      <c r="E8" s="65"/>
      <c r="F8" s="65"/>
      <c r="G8" s="65"/>
      <c r="H8" s="65"/>
      <c r="I8" s="65"/>
      <c r="J8" s="66"/>
    </row>
    <row r="9" spans="1:10" ht="38.25" customHeight="1" x14ac:dyDescent="0.25">
      <c r="A9" s="36" t="s">
        <v>52</v>
      </c>
      <c r="B9" s="62"/>
      <c r="C9" s="34" t="s">
        <v>54</v>
      </c>
      <c r="D9" s="34" t="s">
        <v>53</v>
      </c>
      <c r="E9" s="34" t="s">
        <v>55</v>
      </c>
      <c r="F9" s="34" t="s">
        <v>53</v>
      </c>
      <c r="G9" s="34" t="s">
        <v>54</v>
      </c>
      <c r="H9" s="34" t="s">
        <v>53</v>
      </c>
      <c r="I9" s="34" t="s">
        <v>55</v>
      </c>
      <c r="J9" s="37" t="s">
        <v>53</v>
      </c>
    </row>
    <row r="10" spans="1:10" ht="31.5" customHeight="1" thickBot="1" x14ac:dyDescent="0.3">
      <c r="A10" s="38"/>
      <c r="B10" s="63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7" t="s">
        <v>25</v>
      </c>
    </row>
    <row r="11" spans="1:10" x14ac:dyDescent="0.25">
      <c r="A11" s="28" t="s">
        <v>0</v>
      </c>
      <c r="B11" s="12" t="s">
        <v>27</v>
      </c>
      <c r="C11" s="23">
        <v>10652</v>
      </c>
      <c r="D11" s="45">
        <f t="shared" ref="D11:D34" si="0">C11/C$35*100</f>
        <v>6.8603078508404716</v>
      </c>
      <c r="E11" s="23">
        <v>14365112</v>
      </c>
      <c r="F11" s="44">
        <f>E11/E$35*100</f>
        <v>4.1212051885617562</v>
      </c>
      <c r="G11" s="23">
        <v>11292</v>
      </c>
      <c r="H11" s="45">
        <f t="shared" ref="H11:H34" si="1">G11/G$35*100</f>
        <v>6.8675270334375345</v>
      </c>
      <c r="I11" s="23">
        <v>15837520</v>
      </c>
      <c r="J11" s="44">
        <f>I11/I$35*100</f>
        <v>4.2466272497748072</v>
      </c>
    </row>
    <row r="12" spans="1:10" x14ac:dyDescent="0.25">
      <c r="A12" s="28" t="s">
        <v>1</v>
      </c>
      <c r="B12" s="12" t="s">
        <v>28</v>
      </c>
      <c r="C12" s="23">
        <v>42248</v>
      </c>
      <c r="D12" s="45">
        <f t="shared" si="0"/>
        <v>27.209377213885489</v>
      </c>
      <c r="E12" s="23">
        <v>9074958</v>
      </c>
      <c r="F12" s="42">
        <f t="shared" ref="F12:F13" si="2">E12/E$35*100</f>
        <v>2.6035135678427022</v>
      </c>
      <c r="G12" s="23">
        <v>45423</v>
      </c>
      <c r="H12" s="45">
        <f t="shared" si="1"/>
        <v>27.625193095982386</v>
      </c>
      <c r="I12" s="23">
        <v>9895959</v>
      </c>
      <c r="J12" s="42">
        <f t="shared" ref="J12:J13" si="3">I12/I$35*100</f>
        <v>2.6534741015041652</v>
      </c>
    </row>
    <row r="13" spans="1:10" x14ac:dyDescent="0.25">
      <c r="A13" s="28" t="s">
        <v>2</v>
      </c>
      <c r="B13" s="12" t="s">
        <v>29</v>
      </c>
      <c r="C13" s="23">
        <v>24391</v>
      </c>
      <c r="D13" s="45">
        <f t="shared" si="0"/>
        <v>15.70876537644104</v>
      </c>
      <c r="E13" s="23">
        <v>63949446</v>
      </c>
      <c r="F13" s="42">
        <f t="shared" si="2"/>
        <v>18.346448580480949</v>
      </c>
      <c r="G13" s="23">
        <v>26196</v>
      </c>
      <c r="H13" s="45">
        <f t="shared" si="1"/>
        <v>15.931786943670708</v>
      </c>
      <c r="I13" s="23">
        <v>71859805</v>
      </c>
      <c r="J13" s="42">
        <f t="shared" si="3"/>
        <v>19.268282286399888</v>
      </c>
    </row>
    <row r="14" spans="1:10" x14ac:dyDescent="0.25">
      <c r="A14" s="28" t="s">
        <v>3</v>
      </c>
      <c r="B14" s="12" t="s">
        <v>30</v>
      </c>
      <c r="C14" s="23">
        <v>0</v>
      </c>
      <c r="D14" s="45">
        <f t="shared" si="0"/>
        <v>0</v>
      </c>
      <c r="E14" s="23">
        <v>0</v>
      </c>
      <c r="F14" s="42">
        <f>E14/E$35*100</f>
        <v>0</v>
      </c>
      <c r="G14" s="23">
        <v>0</v>
      </c>
      <c r="H14" s="45">
        <f t="shared" si="1"/>
        <v>0</v>
      </c>
      <c r="I14" s="23">
        <v>0</v>
      </c>
      <c r="J14" s="42">
        <f>I14/I$35*100</f>
        <v>0</v>
      </c>
    </row>
    <row r="15" spans="1:10" x14ac:dyDescent="0.25">
      <c r="A15" s="28" t="s">
        <v>4</v>
      </c>
      <c r="B15" s="12" t="s">
        <v>31</v>
      </c>
      <c r="C15" s="23">
        <v>2</v>
      </c>
      <c r="D15" s="45">
        <f t="shared" si="0"/>
        <v>1.2880788304244219E-3</v>
      </c>
      <c r="E15" s="23">
        <v>14115</v>
      </c>
      <c r="F15" s="42">
        <f t="shared" ref="F15:F17" si="4">E15/E$35*100</f>
        <v>4.0494505881018663E-3</v>
      </c>
      <c r="G15" s="23">
        <v>1</v>
      </c>
      <c r="H15" s="45">
        <f t="shared" si="1"/>
        <v>6.0817632247941328E-4</v>
      </c>
      <c r="I15" s="23">
        <v>6845</v>
      </c>
      <c r="J15" s="42">
        <f t="shared" ref="J15:J17" si="5">I15/I$35*100</f>
        <v>1.8353986940321814E-3</v>
      </c>
    </row>
    <row r="16" spans="1:10" x14ac:dyDescent="0.25">
      <c r="A16" s="28" t="s">
        <v>5</v>
      </c>
      <c r="B16" s="12" t="s">
        <v>32</v>
      </c>
      <c r="C16" s="23">
        <v>0</v>
      </c>
      <c r="D16" s="45">
        <f t="shared" si="0"/>
        <v>0</v>
      </c>
      <c r="E16" s="23">
        <v>0</v>
      </c>
      <c r="F16" s="42">
        <f t="shared" si="4"/>
        <v>0</v>
      </c>
      <c r="G16" s="23">
        <v>0</v>
      </c>
      <c r="H16" s="45">
        <f t="shared" si="1"/>
        <v>0</v>
      </c>
      <c r="I16" s="23">
        <v>0</v>
      </c>
      <c r="J16" s="42">
        <f t="shared" si="5"/>
        <v>0</v>
      </c>
    </row>
    <row r="17" spans="1:10" x14ac:dyDescent="0.25">
      <c r="A17" s="28" t="s">
        <v>6</v>
      </c>
      <c r="B17" s="12" t="s">
        <v>33</v>
      </c>
      <c r="C17" s="23">
        <v>298</v>
      </c>
      <c r="D17" s="45">
        <f t="shared" si="0"/>
        <v>0.19192374573323889</v>
      </c>
      <c r="E17" s="23">
        <v>353266</v>
      </c>
      <c r="F17" s="42">
        <f t="shared" si="4"/>
        <v>0.10134843864374027</v>
      </c>
      <c r="G17" s="23">
        <v>305</v>
      </c>
      <c r="H17" s="45">
        <f t="shared" si="1"/>
        <v>0.18549377835622105</v>
      </c>
      <c r="I17" s="23">
        <v>794584</v>
      </c>
      <c r="J17" s="42">
        <f t="shared" si="5"/>
        <v>0.21305747785228149</v>
      </c>
    </row>
    <row r="18" spans="1:10" x14ac:dyDescent="0.25">
      <c r="A18" s="28" t="s">
        <v>7</v>
      </c>
      <c r="B18" s="12" t="s">
        <v>34</v>
      </c>
      <c r="C18" s="23">
        <v>2805</v>
      </c>
      <c r="D18" s="45">
        <f t="shared" si="0"/>
        <v>1.8065305596702517</v>
      </c>
      <c r="E18" s="23">
        <v>21299959</v>
      </c>
      <c r="F18" s="42">
        <f>E18/E$35*100</f>
        <v>6.1107425787527907</v>
      </c>
      <c r="G18" s="23">
        <v>2236</v>
      </c>
      <c r="H18" s="45">
        <f t="shared" si="1"/>
        <v>1.3598822570639679</v>
      </c>
      <c r="I18" s="23">
        <v>10753076</v>
      </c>
      <c r="J18" s="42">
        <f>I18/I$35*100</f>
        <v>2.8832989988646887</v>
      </c>
    </row>
    <row r="19" spans="1:10" x14ac:dyDescent="0.25">
      <c r="A19" s="28" t="s">
        <v>8</v>
      </c>
      <c r="B19" s="12" t="s">
        <v>35</v>
      </c>
      <c r="C19" s="23">
        <v>2397</v>
      </c>
      <c r="D19" s="45">
        <f t="shared" si="0"/>
        <v>1.5437624782636696</v>
      </c>
      <c r="E19" s="23">
        <v>8227773</v>
      </c>
      <c r="F19" s="42">
        <f t="shared" ref="F19:F22" si="6">E19/E$35*100</f>
        <v>2.3604647689421649</v>
      </c>
      <c r="G19" s="23">
        <v>2265</v>
      </c>
      <c r="H19" s="45">
        <f t="shared" si="1"/>
        <v>1.377519370415871</v>
      </c>
      <c r="I19" s="23">
        <v>9603509</v>
      </c>
      <c r="J19" s="42">
        <f t="shared" ref="J19:J22" si="7">I19/I$35*100</f>
        <v>2.5750573961616214</v>
      </c>
    </row>
    <row r="20" spans="1:10" s="18" customFormat="1" x14ac:dyDescent="0.25">
      <c r="A20" s="28" t="s">
        <v>9</v>
      </c>
      <c r="B20" s="12" t="s">
        <v>36</v>
      </c>
      <c r="C20" s="23">
        <v>46013</v>
      </c>
      <c r="D20" s="45">
        <f t="shared" si="0"/>
        <v>29.634185612159463</v>
      </c>
      <c r="E20" s="23">
        <v>127763406</v>
      </c>
      <c r="F20" s="42">
        <f t="shared" si="6"/>
        <v>36.654027599333872</v>
      </c>
      <c r="G20" s="23">
        <v>47645</v>
      </c>
      <c r="H20" s="45">
        <f t="shared" si="1"/>
        <v>28.976560884531644</v>
      </c>
      <c r="I20" s="23">
        <v>139740140</v>
      </c>
      <c r="J20" s="42">
        <f t="shared" si="7"/>
        <v>37.469520885299374</v>
      </c>
    </row>
    <row r="21" spans="1:10" s="18" customFormat="1" x14ac:dyDescent="0.25">
      <c r="A21" s="28" t="s">
        <v>10</v>
      </c>
      <c r="B21" s="12" t="s">
        <v>37</v>
      </c>
      <c r="C21" s="23">
        <v>0</v>
      </c>
      <c r="D21" s="45">
        <f t="shared" si="0"/>
        <v>0</v>
      </c>
      <c r="E21" s="23">
        <v>0</v>
      </c>
      <c r="F21" s="42">
        <f t="shared" si="6"/>
        <v>0</v>
      </c>
      <c r="G21" s="23">
        <v>0</v>
      </c>
      <c r="H21" s="45">
        <f t="shared" si="1"/>
        <v>0</v>
      </c>
      <c r="I21" s="23">
        <v>0</v>
      </c>
      <c r="J21" s="42">
        <f t="shared" si="7"/>
        <v>0</v>
      </c>
    </row>
    <row r="22" spans="1:10" x14ac:dyDescent="0.25">
      <c r="A22" s="28" t="s">
        <v>11</v>
      </c>
      <c r="B22" s="12" t="s">
        <v>38</v>
      </c>
      <c r="C22" s="23">
        <v>0</v>
      </c>
      <c r="D22" s="45">
        <f t="shared" si="0"/>
        <v>0</v>
      </c>
      <c r="E22" s="23">
        <v>0</v>
      </c>
      <c r="F22" s="42">
        <f t="shared" si="6"/>
        <v>0</v>
      </c>
      <c r="G22" s="23">
        <v>0</v>
      </c>
      <c r="H22" s="45">
        <f t="shared" si="1"/>
        <v>0</v>
      </c>
      <c r="I22" s="23">
        <v>386</v>
      </c>
      <c r="J22" s="42">
        <f t="shared" si="7"/>
        <v>1.0350093438954303E-4</v>
      </c>
    </row>
    <row r="23" spans="1:10" x14ac:dyDescent="0.25">
      <c r="A23" s="28" t="s">
        <v>12</v>
      </c>
      <c r="B23" s="12" t="s">
        <v>39</v>
      </c>
      <c r="C23" s="23">
        <v>1155</v>
      </c>
      <c r="D23" s="45">
        <f t="shared" si="0"/>
        <v>0.74386552457010369</v>
      </c>
      <c r="E23" s="23">
        <v>2152145</v>
      </c>
      <c r="F23" s="42">
        <f>E23/E$35*100</f>
        <v>0.61742861040952834</v>
      </c>
      <c r="G23" s="23">
        <v>923</v>
      </c>
      <c r="H23" s="45">
        <f t="shared" si="1"/>
        <v>0.5613467456484984</v>
      </c>
      <c r="I23" s="23">
        <v>1806643</v>
      </c>
      <c r="J23" s="42">
        <f>I23/I$35*100</f>
        <v>0.48442807929618442</v>
      </c>
    </row>
    <row r="24" spans="1:10" x14ac:dyDescent="0.25">
      <c r="A24" s="28" t="s">
        <v>13</v>
      </c>
      <c r="B24" s="12" t="s">
        <v>40</v>
      </c>
      <c r="C24" s="23">
        <v>472</v>
      </c>
      <c r="D24" s="45">
        <f t="shared" si="0"/>
        <v>0.30398660398016358</v>
      </c>
      <c r="E24" s="23">
        <v>1614872</v>
      </c>
      <c r="F24" s="42">
        <f t="shared" ref="F24:F25" si="8">E24/E$35*100</f>
        <v>0.46329042650437391</v>
      </c>
      <c r="G24" s="23">
        <v>596</v>
      </c>
      <c r="H24" s="45">
        <f t="shared" si="1"/>
        <v>0.36247308819773028</v>
      </c>
      <c r="I24" s="23">
        <v>1965252</v>
      </c>
      <c r="J24" s="42">
        <f t="shared" ref="J24:J25" si="9">I24/I$35*100</f>
        <v>0.52695704225626483</v>
      </c>
    </row>
    <row r="25" spans="1:10" x14ac:dyDescent="0.25">
      <c r="A25" s="28" t="s">
        <v>14</v>
      </c>
      <c r="B25" s="12" t="s">
        <v>41</v>
      </c>
      <c r="C25" s="23">
        <v>124</v>
      </c>
      <c r="D25" s="45">
        <f t="shared" si="0"/>
        <v>7.9860887486314161E-2</v>
      </c>
      <c r="E25" s="23">
        <v>208623</v>
      </c>
      <c r="F25" s="42">
        <f t="shared" si="8"/>
        <v>5.985182642873367E-2</v>
      </c>
      <c r="G25" s="23">
        <v>148</v>
      </c>
      <c r="H25" s="45">
        <f t="shared" si="1"/>
        <v>9.0010095726953163E-2</v>
      </c>
      <c r="I25" s="23">
        <v>269381</v>
      </c>
      <c r="J25" s="42">
        <f t="shared" si="9"/>
        <v>7.2231049758522001E-2</v>
      </c>
    </row>
    <row r="26" spans="1:10" x14ac:dyDescent="0.25">
      <c r="A26" s="28" t="s">
        <v>15</v>
      </c>
      <c r="B26" s="12" t="s">
        <v>42</v>
      </c>
      <c r="C26" s="23">
        <v>7027</v>
      </c>
      <c r="D26" s="45">
        <f t="shared" si="0"/>
        <v>4.5256649706962069</v>
      </c>
      <c r="E26" s="23">
        <v>1609114</v>
      </c>
      <c r="F26" s="42">
        <f>E26/E$35*100</f>
        <v>0.4616385146031135</v>
      </c>
      <c r="G26" s="23">
        <v>9477</v>
      </c>
      <c r="H26" s="45">
        <f t="shared" si="1"/>
        <v>5.7636870081373992</v>
      </c>
      <c r="I26" s="23">
        <v>1836772</v>
      </c>
      <c r="J26" s="42">
        <f>I26/I$35*100</f>
        <v>0.492506783058419</v>
      </c>
    </row>
    <row r="27" spans="1:10" x14ac:dyDescent="0.25">
      <c r="A27" s="28" t="s">
        <v>16</v>
      </c>
      <c r="B27" s="12" t="s">
        <v>43</v>
      </c>
      <c r="C27" s="23">
        <v>1</v>
      </c>
      <c r="D27" s="45">
        <f t="shared" si="0"/>
        <v>6.4403941521221097E-4</v>
      </c>
      <c r="E27" s="23">
        <v>200</v>
      </c>
      <c r="F27" s="42">
        <f t="shared" ref="F27:F28" si="10">E27/E$35*100</f>
        <v>5.7377975035095519E-5</v>
      </c>
      <c r="G27" s="23">
        <v>0</v>
      </c>
      <c r="H27" s="45">
        <f t="shared" si="1"/>
        <v>0</v>
      </c>
      <c r="I27" s="23">
        <v>0</v>
      </c>
      <c r="J27" s="42">
        <f t="shared" ref="J27:J28" si="11">I27/I$35*100</f>
        <v>0</v>
      </c>
    </row>
    <row r="28" spans="1:10" x14ac:dyDescent="0.25">
      <c r="A28" s="28" t="s">
        <v>17</v>
      </c>
      <c r="B28" s="12" t="s">
        <v>44</v>
      </c>
      <c r="C28" s="23">
        <v>632</v>
      </c>
      <c r="D28" s="45">
        <f t="shared" si="0"/>
        <v>0.40703291041411732</v>
      </c>
      <c r="E28" s="23">
        <v>435316</v>
      </c>
      <c r="F28" s="42">
        <f t="shared" si="10"/>
        <v>0.12488775290188821</v>
      </c>
      <c r="G28" s="23">
        <v>876</v>
      </c>
      <c r="H28" s="45">
        <f t="shared" si="1"/>
        <v>0.53276245849196602</v>
      </c>
      <c r="I28" s="23">
        <v>488992</v>
      </c>
      <c r="J28" s="42">
        <f t="shared" si="11"/>
        <v>0.13111691427205033</v>
      </c>
    </row>
    <row r="29" spans="1:10" x14ac:dyDescent="0.25">
      <c r="A29" s="29" t="s">
        <v>23</v>
      </c>
      <c r="B29" s="6" t="s">
        <v>45</v>
      </c>
      <c r="C29" s="24">
        <f>SUM(C11:C28)</f>
        <v>138217</v>
      </c>
      <c r="D29" s="46">
        <f t="shared" si="0"/>
        <v>89.017195852386166</v>
      </c>
      <c r="E29" s="24">
        <f>SUM(E11:E28)+1</f>
        <v>251068306</v>
      </c>
      <c r="F29" s="43">
        <f>E29/E$35*100</f>
        <v>72.028954968858613</v>
      </c>
      <c r="G29" s="24">
        <f>SUM(G11:G28)</f>
        <v>147383</v>
      </c>
      <c r="H29" s="46">
        <f t="shared" si="1"/>
        <v>89.634850935983351</v>
      </c>
      <c r="I29" s="55">
        <f>SUM(I11:I28)+1</f>
        <v>264858865</v>
      </c>
      <c r="J29" s="56">
        <f>I29/I$35*100</f>
        <v>71.018497432263814</v>
      </c>
    </row>
    <row r="30" spans="1:10" x14ac:dyDescent="0.25">
      <c r="A30" s="30" t="s">
        <v>22</v>
      </c>
      <c r="B30" s="4" t="s">
        <v>46</v>
      </c>
      <c r="C30" s="23">
        <f>14595+29</f>
        <v>14624</v>
      </c>
      <c r="D30" s="45">
        <f t="shared" si="0"/>
        <v>9.4184324080633743</v>
      </c>
      <c r="E30" s="23">
        <f>93655060+46126</f>
        <v>93701186</v>
      </c>
      <c r="F30" s="42">
        <f>E30/E$35*100</f>
        <v>26.881921555334209</v>
      </c>
      <c r="G30" s="23">
        <f>14407+123</f>
        <v>14530</v>
      </c>
      <c r="H30" s="45">
        <f t="shared" si="1"/>
        <v>8.8368019656258756</v>
      </c>
      <c r="I30" s="57">
        <f>103857481+187723</f>
        <v>104045204</v>
      </c>
      <c r="J30" s="58">
        <f>I30/I$35*100</f>
        <v>27.89838298640057</v>
      </c>
    </row>
    <row r="31" spans="1:10" x14ac:dyDescent="0.25">
      <c r="A31" s="30" t="s">
        <v>20</v>
      </c>
      <c r="B31" s="5" t="s">
        <v>47</v>
      </c>
      <c r="C31" s="23">
        <v>34</v>
      </c>
      <c r="D31" s="45">
        <f t="shared" si="0"/>
        <v>2.1897340117215173E-2</v>
      </c>
      <c r="E31" s="23">
        <v>319599</v>
      </c>
      <c r="F31" s="42">
        <f t="shared" ref="F31:F33" si="12">E31/E$35*100</f>
        <v>9.1689717216207473E-2</v>
      </c>
      <c r="G31" s="23">
        <v>41</v>
      </c>
      <c r="H31" s="45">
        <f t="shared" si="1"/>
        <v>2.4935229221655943E-2</v>
      </c>
      <c r="I31" s="57">
        <v>384011</v>
      </c>
      <c r="J31" s="58">
        <f t="shared" ref="J31:J33" si="13">I31/I$35*100</f>
        <v>0.10296760962658759</v>
      </c>
    </row>
    <row r="32" spans="1:10" x14ac:dyDescent="0.25">
      <c r="A32" s="30" t="s">
        <v>21</v>
      </c>
      <c r="B32" s="15" t="s">
        <v>48</v>
      </c>
      <c r="C32" s="23">
        <v>2395</v>
      </c>
      <c r="D32" s="45">
        <f t="shared" si="0"/>
        <v>1.5424743994332453</v>
      </c>
      <c r="E32" s="23">
        <v>3476711</v>
      </c>
      <c r="F32" s="42">
        <f t="shared" si="12"/>
        <v>0.99743318481120991</v>
      </c>
      <c r="G32" s="23">
        <v>2472</v>
      </c>
      <c r="H32" s="45">
        <f t="shared" si="1"/>
        <v>1.5034118691691096</v>
      </c>
      <c r="I32" s="57">
        <v>3655412</v>
      </c>
      <c r="J32" s="58">
        <f t="shared" si="13"/>
        <v>0.98015170357188663</v>
      </c>
    </row>
    <row r="33" spans="1:10" ht="15.75" customHeight="1" x14ac:dyDescent="0.25">
      <c r="A33" s="31" t="s">
        <v>19</v>
      </c>
      <c r="B33" s="15" t="s">
        <v>49</v>
      </c>
      <c r="C33" s="23">
        <v>0</v>
      </c>
      <c r="D33" s="45">
        <f t="shared" si="0"/>
        <v>0</v>
      </c>
      <c r="E33" s="23">
        <v>0</v>
      </c>
      <c r="F33" s="42">
        <f t="shared" si="12"/>
        <v>0</v>
      </c>
      <c r="G33" s="23">
        <v>0</v>
      </c>
      <c r="H33" s="45">
        <f t="shared" si="1"/>
        <v>0</v>
      </c>
      <c r="I33" s="57">
        <v>0</v>
      </c>
      <c r="J33" s="58">
        <f t="shared" si="13"/>
        <v>0</v>
      </c>
    </row>
    <row r="34" spans="1:10" x14ac:dyDescent="0.25">
      <c r="A34" s="32" t="s">
        <v>18</v>
      </c>
      <c r="B34" s="7" t="s">
        <v>50</v>
      </c>
      <c r="C34" s="25">
        <f>SUM(C30:C33)</f>
        <v>17053</v>
      </c>
      <c r="D34" s="1">
        <f t="shared" si="0"/>
        <v>10.982804147613834</v>
      </c>
      <c r="E34" s="26">
        <f>SUM(E30:E33)+2</f>
        <v>97497498</v>
      </c>
      <c r="F34" s="41">
        <f>E34/E$35*100</f>
        <v>27.971045031141379</v>
      </c>
      <c r="G34" s="25">
        <f>SUM(G30:G33)</f>
        <v>17043</v>
      </c>
      <c r="H34" s="1">
        <f t="shared" si="1"/>
        <v>10.36514906401664</v>
      </c>
      <c r="I34" s="59">
        <f>SUM(I30:I33)+1</f>
        <v>108084628</v>
      </c>
      <c r="J34" s="60">
        <f>I34/I$35*100</f>
        <v>28.981502567736179</v>
      </c>
    </row>
    <row r="35" spans="1:10" x14ac:dyDescent="0.25">
      <c r="A35" s="16" t="s">
        <v>24</v>
      </c>
      <c r="B35" s="17" t="s">
        <v>51</v>
      </c>
      <c r="C35" s="50">
        <f>C29+C34</f>
        <v>155270</v>
      </c>
      <c r="D35" s="52">
        <f t="shared" ref="D35:F35" si="14">D29+D34</f>
        <v>100</v>
      </c>
      <c r="E35" s="50">
        <f t="shared" si="14"/>
        <v>348565804</v>
      </c>
      <c r="F35" s="53">
        <f t="shared" si="14"/>
        <v>100</v>
      </c>
      <c r="G35" s="50">
        <f>G29+G34</f>
        <v>164426</v>
      </c>
      <c r="H35" s="49">
        <f t="shared" ref="H35:J35" si="15">H29+H34</f>
        <v>99.999999999999986</v>
      </c>
      <c r="I35" s="50">
        <f t="shared" si="15"/>
        <v>372943493</v>
      </c>
      <c r="J35" s="53">
        <f t="shared" si="15"/>
        <v>100</v>
      </c>
    </row>
    <row r="38" spans="1:10" x14ac:dyDescent="0.25">
      <c r="A38" t="s">
        <v>58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3" spans="1:10" x14ac:dyDescent="0.25">
      <c r="E43" s="21"/>
      <c r="I43" s="21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31.12.2025.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showGridLines="0" showRuler="0" view="pageLayout" zoomScale="90" zoomScaleNormal="70" zoomScalePageLayoutView="90" workbookViewId="0">
      <selection activeCell="E35" sqref="E3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3" spans="1:10" x14ac:dyDescent="0.25">
      <c r="D3" s="8"/>
      <c r="E3" s="8"/>
      <c r="F3" s="8"/>
      <c r="H3" s="8"/>
      <c r="I3" s="8"/>
      <c r="J3" s="8"/>
    </row>
    <row r="4" spans="1:10" x14ac:dyDescent="0.25">
      <c r="D4" s="8"/>
      <c r="E4" s="8"/>
      <c r="F4" s="8"/>
      <c r="H4" s="8"/>
      <c r="I4" s="8"/>
      <c r="J4" s="8"/>
    </row>
    <row r="5" spans="1:10" x14ac:dyDescent="0.25">
      <c r="A5" s="33" t="s">
        <v>60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5"/>
      <c r="B8" s="65" t="s">
        <v>26</v>
      </c>
      <c r="C8" s="65"/>
      <c r="D8" s="65"/>
      <c r="E8" s="65"/>
      <c r="F8" s="65"/>
      <c r="G8" s="65"/>
      <c r="H8" s="65"/>
      <c r="I8" s="65"/>
      <c r="J8" s="66"/>
    </row>
    <row r="9" spans="1:10" ht="38.25" customHeight="1" x14ac:dyDescent="0.25">
      <c r="A9" s="36" t="s">
        <v>52</v>
      </c>
      <c r="B9" s="62"/>
      <c r="C9" s="34" t="s">
        <v>54</v>
      </c>
      <c r="D9" s="34" t="s">
        <v>53</v>
      </c>
      <c r="E9" s="34" t="s">
        <v>55</v>
      </c>
      <c r="F9" s="34" t="s">
        <v>53</v>
      </c>
      <c r="G9" s="34" t="s">
        <v>54</v>
      </c>
      <c r="H9" s="34" t="s">
        <v>53</v>
      </c>
      <c r="I9" s="34" t="s">
        <v>55</v>
      </c>
      <c r="J9" s="37" t="s">
        <v>53</v>
      </c>
    </row>
    <row r="10" spans="1:10" ht="31.5" customHeight="1" thickBot="1" x14ac:dyDescent="0.3">
      <c r="A10" s="38"/>
      <c r="B10" s="63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7" t="s">
        <v>25</v>
      </c>
    </row>
    <row r="11" spans="1:10" x14ac:dyDescent="0.25">
      <c r="A11" s="28" t="s">
        <v>0</v>
      </c>
      <c r="B11" s="12" t="s">
        <v>27</v>
      </c>
      <c r="C11" s="23">
        <v>6448</v>
      </c>
      <c r="D11" s="42">
        <f>C11/C$35*100</f>
        <v>16.582656105338959</v>
      </c>
      <c r="E11" s="23">
        <v>7629720</v>
      </c>
      <c r="F11" s="42">
        <f>E11/E$35*100</f>
        <v>6.2517924743461473</v>
      </c>
      <c r="G11" s="23">
        <v>5341</v>
      </c>
      <c r="H11" s="42">
        <f>G11/G$35*100</f>
        <v>15.348142187993908</v>
      </c>
      <c r="I11" s="23">
        <v>6838137</v>
      </c>
      <c r="J11" s="42">
        <f>I11/I$35*100</f>
        <v>5.8535492881659987</v>
      </c>
    </row>
    <row r="12" spans="1:10" x14ac:dyDescent="0.25">
      <c r="A12" s="28" t="s">
        <v>1</v>
      </c>
      <c r="B12" s="12" t="s">
        <v>28</v>
      </c>
      <c r="C12" s="23">
        <v>1410</v>
      </c>
      <c r="D12" s="42">
        <f>C12/C$35*100</f>
        <v>3.6261701471042072</v>
      </c>
      <c r="E12" s="23">
        <v>1025044</v>
      </c>
      <c r="F12" s="42">
        <f>E12/E$35*100</f>
        <v>0.83992104101771392</v>
      </c>
      <c r="G12" s="23">
        <v>1542</v>
      </c>
      <c r="H12" s="42">
        <f>G12/G$35*100</f>
        <v>4.4311618149946836</v>
      </c>
      <c r="I12" s="23">
        <v>1216610</v>
      </c>
      <c r="J12" s="42">
        <f>I12/I$35*100</f>
        <v>1.0414366660796113</v>
      </c>
    </row>
    <row r="13" spans="1:10" x14ac:dyDescent="0.25">
      <c r="A13" s="28" t="s">
        <v>2</v>
      </c>
      <c r="B13" s="12" t="s">
        <v>29</v>
      </c>
      <c r="C13" s="23">
        <v>6729</v>
      </c>
      <c r="D13" s="42">
        <f t="shared" ref="D13:D28" si="0">C13/C$35*100</f>
        <v>17.305318382882419</v>
      </c>
      <c r="E13" s="23">
        <v>15998534</v>
      </c>
      <c r="F13" s="42">
        <f t="shared" ref="F13:F28" si="1">E13/E$35*100</f>
        <v>13.109198563220009</v>
      </c>
      <c r="G13" s="23">
        <v>5779</v>
      </c>
      <c r="H13" s="42">
        <f t="shared" ref="H13:J28" si="2">G13/G$35*100</f>
        <v>16.606799045949597</v>
      </c>
      <c r="I13" s="23">
        <v>13860687</v>
      </c>
      <c r="J13" s="42">
        <f t="shared" si="2"/>
        <v>11.864958909472231</v>
      </c>
    </row>
    <row r="14" spans="1:10" x14ac:dyDescent="0.25">
      <c r="A14" s="28" t="s">
        <v>3</v>
      </c>
      <c r="B14" s="12" t="s">
        <v>30</v>
      </c>
      <c r="C14" s="23">
        <v>2</v>
      </c>
      <c r="D14" s="42">
        <f t="shared" si="0"/>
        <v>5.1435037547577413E-3</v>
      </c>
      <c r="E14" s="23">
        <v>434.58</v>
      </c>
      <c r="F14" s="42">
        <f t="shared" si="1"/>
        <v>3.5609484666558524E-4</v>
      </c>
      <c r="G14" s="23">
        <v>0</v>
      </c>
      <c r="H14" s="42">
        <f t="shared" si="2"/>
        <v>0</v>
      </c>
      <c r="I14" s="23">
        <v>0</v>
      </c>
      <c r="J14" s="42">
        <f t="shared" si="2"/>
        <v>0</v>
      </c>
    </row>
    <row r="15" spans="1:10" x14ac:dyDescent="0.25">
      <c r="A15" s="28" t="s">
        <v>4</v>
      </c>
      <c r="B15" s="12" t="s">
        <v>31</v>
      </c>
      <c r="C15" s="23">
        <v>0</v>
      </c>
      <c r="D15" s="42">
        <f t="shared" si="0"/>
        <v>0</v>
      </c>
      <c r="E15" s="23">
        <v>0</v>
      </c>
      <c r="F15" s="42">
        <f t="shared" si="1"/>
        <v>0</v>
      </c>
      <c r="G15" s="23">
        <v>0</v>
      </c>
      <c r="H15" s="42">
        <f t="shared" si="2"/>
        <v>0</v>
      </c>
      <c r="I15" s="23">
        <v>0</v>
      </c>
      <c r="J15" s="42">
        <f t="shared" si="2"/>
        <v>0</v>
      </c>
    </row>
    <row r="16" spans="1:10" x14ac:dyDescent="0.25">
      <c r="A16" s="28" t="s">
        <v>5</v>
      </c>
      <c r="B16" s="12" t="s">
        <v>32</v>
      </c>
      <c r="C16" s="23">
        <v>0</v>
      </c>
      <c r="D16" s="42">
        <f t="shared" si="0"/>
        <v>0</v>
      </c>
      <c r="E16" s="23">
        <v>0</v>
      </c>
      <c r="F16" s="42">
        <f t="shared" si="1"/>
        <v>0</v>
      </c>
      <c r="G16" s="23">
        <v>0</v>
      </c>
      <c r="H16" s="42">
        <f t="shared" si="2"/>
        <v>0</v>
      </c>
      <c r="I16" s="23">
        <v>0</v>
      </c>
      <c r="J16" s="42">
        <f t="shared" si="2"/>
        <v>0</v>
      </c>
    </row>
    <row r="17" spans="1:10" x14ac:dyDescent="0.25">
      <c r="A17" s="28" t="s">
        <v>6</v>
      </c>
      <c r="B17" s="12" t="s">
        <v>33</v>
      </c>
      <c r="C17" s="23">
        <v>8</v>
      </c>
      <c r="D17" s="42">
        <f t="shared" si="0"/>
        <v>2.0574015019030965E-2</v>
      </c>
      <c r="E17" s="23">
        <v>12887</v>
      </c>
      <c r="F17" s="42">
        <f t="shared" si="1"/>
        <v>1.0559607641813698E-2</v>
      </c>
      <c r="G17" s="23">
        <v>6</v>
      </c>
      <c r="H17" s="42">
        <f t="shared" si="2"/>
        <v>1.7241874766516282E-2</v>
      </c>
      <c r="I17" s="23">
        <v>138705</v>
      </c>
      <c r="J17" s="42">
        <f t="shared" si="2"/>
        <v>0.11873358986739589</v>
      </c>
    </row>
    <row r="18" spans="1:10" x14ac:dyDescent="0.25">
      <c r="A18" s="28" t="s">
        <v>7</v>
      </c>
      <c r="B18" s="12" t="s">
        <v>34</v>
      </c>
      <c r="C18" s="23">
        <v>452</v>
      </c>
      <c r="D18" s="42">
        <f t="shared" si="0"/>
        <v>1.1624318485752496</v>
      </c>
      <c r="E18" s="23">
        <v>4695065</v>
      </c>
      <c r="F18" s="42">
        <f t="shared" si="1"/>
        <v>3.8471362033686689</v>
      </c>
      <c r="G18" s="23">
        <v>285</v>
      </c>
      <c r="H18" s="42">
        <f t="shared" si="2"/>
        <v>0.81898905140952338</v>
      </c>
      <c r="I18" s="23">
        <v>6253030</v>
      </c>
      <c r="J18" s="42">
        <f t="shared" si="2"/>
        <v>5.3526887959952596</v>
      </c>
    </row>
    <row r="19" spans="1:10" x14ac:dyDescent="0.25">
      <c r="A19" s="28" t="s">
        <v>8</v>
      </c>
      <c r="B19" s="12" t="s">
        <v>35</v>
      </c>
      <c r="C19" s="23">
        <v>1077</v>
      </c>
      <c r="D19" s="42">
        <f t="shared" si="0"/>
        <v>2.7697767719370434</v>
      </c>
      <c r="E19" s="23">
        <v>5791528</v>
      </c>
      <c r="F19" s="42">
        <f t="shared" si="1"/>
        <v>4.7455779721097233</v>
      </c>
      <c r="G19" s="23">
        <v>866</v>
      </c>
      <c r="H19" s="42">
        <f t="shared" si="2"/>
        <v>2.488577257967183</v>
      </c>
      <c r="I19" s="23">
        <v>2518880</v>
      </c>
      <c r="J19" s="42">
        <f t="shared" si="2"/>
        <v>2.1561995951493178</v>
      </c>
    </row>
    <row r="20" spans="1:10" s="18" customFormat="1" x14ac:dyDescent="0.25">
      <c r="A20" s="28" t="s">
        <v>9</v>
      </c>
      <c r="B20" s="12" t="s">
        <v>36</v>
      </c>
      <c r="C20" s="23">
        <v>19599</v>
      </c>
      <c r="D20" s="42">
        <f t="shared" si="0"/>
        <v>50.403765044748482</v>
      </c>
      <c r="E20" s="23">
        <v>67513137</v>
      </c>
      <c r="F20" s="42">
        <f t="shared" si="1"/>
        <v>55.320263629084742</v>
      </c>
      <c r="G20" s="23">
        <v>18048</v>
      </c>
      <c r="H20" s="42">
        <f t="shared" si="2"/>
        <v>51.863559297680972</v>
      </c>
      <c r="I20" s="23">
        <v>67797447</v>
      </c>
      <c r="J20" s="42">
        <f t="shared" si="2"/>
        <v>58.035645911499287</v>
      </c>
    </row>
    <row r="21" spans="1:10" s="18" customFormat="1" x14ac:dyDescent="0.25">
      <c r="A21" s="28" t="s">
        <v>10</v>
      </c>
      <c r="B21" s="12" t="s">
        <v>37</v>
      </c>
      <c r="C21" s="23">
        <v>1</v>
      </c>
      <c r="D21" s="42">
        <f t="shared" si="0"/>
        <v>2.5717518773788707E-3</v>
      </c>
      <c r="E21" s="23">
        <v>815.7</v>
      </c>
      <c r="F21" s="42">
        <f t="shared" si="1"/>
        <v>6.6838456998738526E-4</v>
      </c>
      <c r="G21" s="23">
        <v>1</v>
      </c>
      <c r="H21" s="42">
        <f t="shared" si="2"/>
        <v>2.8736457944193799E-3</v>
      </c>
      <c r="I21" s="23">
        <v>2414</v>
      </c>
      <c r="J21" s="42">
        <f t="shared" si="2"/>
        <v>2.06642071980025E-3</v>
      </c>
    </row>
    <row r="22" spans="1:10" x14ac:dyDescent="0.25">
      <c r="A22" s="28" t="s">
        <v>11</v>
      </c>
      <c r="B22" s="12" t="s">
        <v>38</v>
      </c>
      <c r="C22" s="23">
        <v>0</v>
      </c>
      <c r="D22" s="42">
        <f t="shared" si="0"/>
        <v>0</v>
      </c>
      <c r="E22" s="23">
        <v>0</v>
      </c>
      <c r="F22" s="42">
        <f t="shared" si="1"/>
        <v>0</v>
      </c>
      <c r="G22" s="23">
        <v>0</v>
      </c>
      <c r="H22" s="42">
        <f t="shared" si="2"/>
        <v>0</v>
      </c>
      <c r="I22" s="23">
        <v>0</v>
      </c>
      <c r="J22" s="42">
        <f t="shared" si="2"/>
        <v>0</v>
      </c>
    </row>
    <row r="23" spans="1:10" x14ac:dyDescent="0.25">
      <c r="A23" s="28" t="s">
        <v>12</v>
      </c>
      <c r="B23" s="12" t="s">
        <v>39</v>
      </c>
      <c r="C23" s="23">
        <v>324</v>
      </c>
      <c r="D23" s="42">
        <f t="shared" si="0"/>
        <v>0.83324760827075406</v>
      </c>
      <c r="E23" s="23">
        <v>470476</v>
      </c>
      <c r="F23" s="42">
        <f t="shared" si="1"/>
        <v>0.38550802862496636</v>
      </c>
      <c r="G23" s="23">
        <v>229</v>
      </c>
      <c r="H23" s="42">
        <f t="shared" si="2"/>
        <v>0.65806488692203802</v>
      </c>
      <c r="I23" s="23">
        <v>313604</v>
      </c>
      <c r="J23" s="42">
        <f t="shared" si="2"/>
        <v>0.26844979428841653</v>
      </c>
    </row>
    <row r="24" spans="1:10" x14ac:dyDescent="0.25">
      <c r="A24" s="28" t="s">
        <v>13</v>
      </c>
      <c r="B24" s="12" t="s">
        <v>40</v>
      </c>
      <c r="C24" s="23">
        <v>147</v>
      </c>
      <c r="D24" s="42">
        <f t="shared" si="0"/>
        <v>0.37804752597469399</v>
      </c>
      <c r="E24" s="23">
        <v>2262079</v>
      </c>
      <c r="F24" s="42">
        <f t="shared" si="1"/>
        <v>1.8535475048332652</v>
      </c>
      <c r="G24" s="23">
        <v>80</v>
      </c>
      <c r="H24" s="42">
        <f t="shared" si="2"/>
        <v>0.22989166355355037</v>
      </c>
      <c r="I24" s="23">
        <v>589353</v>
      </c>
      <c r="J24" s="42">
        <f t="shared" si="2"/>
        <v>0.5044951327574303</v>
      </c>
    </row>
    <row r="25" spans="1:10" x14ac:dyDescent="0.25">
      <c r="A25" s="28" t="s">
        <v>14</v>
      </c>
      <c r="B25" s="12" t="s">
        <v>41</v>
      </c>
      <c r="C25" s="23">
        <v>0</v>
      </c>
      <c r="D25" s="42">
        <f t="shared" si="0"/>
        <v>0</v>
      </c>
      <c r="E25" s="23">
        <v>0</v>
      </c>
      <c r="F25" s="42">
        <f t="shared" si="1"/>
        <v>0</v>
      </c>
      <c r="G25" s="23">
        <v>0</v>
      </c>
      <c r="H25" s="42">
        <f t="shared" si="2"/>
        <v>0</v>
      </c>
      <c r="I25" s="23">
        <v>0</v>
      </c>
      <c r="J25" s="42">
        <f t="shared" si="2"/>
        <v>0</v>
      </c>
    </row>
    <row r="26" spans="1:10" x14ac:dyDescent="0.25">
      <c r="A26" s="28" t="s">
        <v>15</v>
      </c>
      <c r="B26" s="12" t="s">
        <v>42</v>
      </c>
      <c r="C26" s="23">
        <v>102</v>
      </c>
      <c r="D26" s="42">
        <f t="shared" si="0"/>
        <v>0.26231869149264481</v>
      </c>
      <c r="E26" s="23">
        <v>44926</v>
      </c>
      <c r="F26" s="42">
        <f t="shared" si="1"/>
        <v>3.6812363848539011E-2</v>
      </c>
      <c r="G26" s="23">
        <v>197</v>
      </c>
      <c r="H26" s="42">
        <f t="shared" si="2"/>
        <v>0.56610822150061779</v>
      </c>
      <c r="I26" s="23">
        <v>79119</v>
      </c>
      <c r="J26" s="42">
        <f t="shared" si="2"/>
        <v>6.772706749373486E-2</v>
      </c>
    </row>
    <row r="27" spans="1:10" x14ac:dyDescent="0.25">
      <c r="A27" s="28" t="s">
        <v>16</v>
      </c>
      <c r="B27" s="12" t="s">
        <v>43</v>
      </c>
      <c r="C27" s="23">
        <v>0</v>
      </c>
      <c r="D27" s="42">
        <f t="shared" si="0"/>
        <v>0</v>
      </c>
      <c r="E27" s="23">
        <v>0</v>
      </c>
      <c r="F27" s="42">
        <f t="shared" si="1"/>
        <v>0</v>
      </c>
      <c r="G27" s="23">
        <v>0</v>
      </c>
      <c r="H27" s="42">
        <f t="shared" si="2"/>
        <v>0</v>
      </c>
      <c r="I27" s="23">
        <v>0</v>
      </c>
      <c r="J27" s="42">
        <f t="shared" si="2"/>
        <v>0</v>
      </c>
    </row>
    <row r="28" spans="1:10" x14ac:dyDescent="0.25">
      <c r="A28" s="28" t="s">
        <v>17</v>
      </c>
      <c r="B28" s="12" t="s">
        <v>44</v>
      </c>
      <c r="C28" s="23">
        <v>198</v>
      </c>
      <c r="D28" s="42">
        <f t="shared" si="0"/>
        <v>0.50920687172101631</v>
      </c>
      <c r="E28" s="23">
        <v>111616</v>
      </c>
      <c r="F28" s="42">
        <f t="shared" si="1"/>
        <v>9.145814902992766E-2</v>
      </c>
      <c r="G28" s="23">
        <v>147</v>
      </c>
      <c r="H28" s="42">
        <f t="shared" si="2"/>
        <v>0.42242593177964882</v>
      </c>
      <c r="I28" s="23">
        <v>61493</v>
      </c>
      <c r="J28" s="42">
        <f t="shared" si="2"/>
        <v>5.2638943381390545E-2</v>
      </c>
    </row>
    <row r="29" spans="1:10" x14ac:dyDescent="0.25">
      <c r="A29" s="29" t="s">
        <v>23</v>
      </c>
      <c r="B29" s="6" t="s">
        <v>45</v>
      </c>
      <c r="C29" s="24">
        <f>SUM(C11:C28)</f>
        <v>36497</v>
      </c>
      <c r="D29" s="43">
        <f>C29/C$35*100</f>
        <v>93.861228268696635</v>
      </c>
      <c r="E29" s="54">
        <f>SUM(E11:E28)</f>
        <v>105556262.28</v>
      </c>
      <c r="F29" s="43">
        <f>E29/E$35*100</f>
        <v>86.492800016542176</v>
      </c>
      <c r="G29" s="24">
        <f>SUM(G11:G28)</f>
        <v>32521</v>
      </c>
      <c r="H29" s="43">
        <f>G29/G$35*100</f>
        <v>93.453834880312641</v>
      </c>
      <c r="I29" s="54">
        <f>SUM(I11:I28)+3</f>
        <v>99669482</v>
      </c>
      <c r="J29" s="43">
        <f>I29/I$35*100</f>
        <v>85.318592682915522</v>
      </c>
    </row>
    <row r="30" spans="1:10" x14ac:dyDescent="0.25">
      <c r="A30" s="30" t="s">
        <v>22</v>
      </c>
      <c r="B30" s="4" t="s">
        <v>46</v>
      </c>
      <c r="C30" s="23">
        <v>1822</v>
      </c>
      <c r="D30" s="42">
        <f>C30/C$35*100</f>
        <v>4.6857319205843018</v>
      </c>
      <c r="E30" s="23">
        <v>15071056</v>
      </c>
      <c r="F30" s="42">
        <f>E30/E$35*100</f>
        <v>12.349223101404686</v>
      </c>
      <c r="G30" s="23">
        <v>1823</v>
      </c>
      <c r="H30" s="42">
        <f>G30/G$35*100</f>
        <v>5.23865628322653</v>
      </c>
      <c r="I30" s="57">
        <v>15944425</v>
      </c>
      <c r="J30" s="42">
        <f>I30/I$35*100</f>
        <v>13.648670333596147</v>
      </c>
    </row>
    <row r="31" spans="1:10" x14ac:dyDescent="0.25">
      <c r="A31" s="30" t="s">
        <v>20</v>
      </c>
      <c r="B31" s="5" t="s">
        <v>47</v>
      </c>
      <c r="C31" s="23">
        <v>4</v>
      </c>
      <c r="D31" s="42">
        <f>C31/C$35*100</f>
        <v>1.0287007509515483E-2</v>
      </c>
      <c r="E31" s="23">
        <v>38267</v>
      </c>
      <c r="F31" s="42">
        <f>E31/E$35*100</f>
        <v>3.1355979330277395E-2</v>
      </c>
      <c r="G31" s="23">
        <v>5</v>
      </c>
      <c r="H31" s="42">
        <f>G31/G$35*100</f>
        <v>1.4368228972096898E-2</v>
      </c>
      <c r="I31" s="57">
        <v>36303</v>
      </c>
      <c r="J31" s="42">
        <f>I31/I$35*100</f>
        <v>3.1075920211643938E-2</v>
      </c>
    </row>
    <row r="32" spans="1:10" x14ac:dyDescent="0.25">
      <c r="A32" s="30" t="s">
        <v>21</v>
      </c>
      <c r="B32" s="15" t="s">
        <v>48</v>
      </c>
      <c r="C32" s="23">
        <v>561</v>
      </c>
      <c r="D32" s="42">
        <f t="shared" ref="D32:D33" si="3">C32/C$35*100</f>
        <v>1.4427528032095465</v>
      </c>
      <c r="E32" s="23">
        <v>1374933</v>
      </c>
      <c r="F32" s="42">
        <f t="shared" ref="F32:F33" si="4">E32/E$35*100</f>
        <v>1.1266200833228708</v>
      </c>
      <c r="G32" s="23">
        <v>450</v>
      </c>
      <c r="H32" s="42">
        <f t="shared" ref="H32:J33" si="5">G32/G$35*100</f>
        <v>1.2931406074887208</v>
      </c>
      <c r="I32" s="57">
        <v>1170144</v>
      </c>
      <c r="J32" s="42">
        <f t="shared" si="5"/>
        <v>1.0016610632766958</v>
      </c>
    </row>
    <row r="33" spans="1:10" ht="15.75" customHeight="1" x14ac:dyDescent="0.25">
      <c r="A33" s="31" t="s">
        <v>19</v>
      </c>
      <c r="B33" s="15" t="s">
        <v>49</v>
      </c>
      <c r="C33" s="23">
        <v>0</v>
      </c>
      <c r="D33" s="42">
        <f t="shared" si="3"/>
        <v>0</v>
      </c>
      <c r="E33" s="23">
        <v>0</v>
      </c>
      <c r="F33" s="42">
        <f t="shared" si="4"/>
        <v>0</v>
      </c>
      <c r="G33" s="23">
        <v>0</v>
      </c>
      <c r="H33" s="42">
        <f t="shared" si="5"/>
        <v>0</v>
      </c>
      <c r="I33" s="57">
        <v>0</v>
      </c>
      <c r="J33" s="42">
        <f t="shared" si="5"/>
        <v>0</v>
      </c>
    </row>
    <row r="34" spans="1:10" x14ac:dyDescent="0.25">
      <c r="A34" s="32" t="s">
        <v>18</v>
      </c>
      <c r="B34" s="7" t="s">
        <v>50</v>
      </c>
      <c r="C34" s="25">
        <f>SUM(C30:C33)</f>
        <v>2387</v>
      </c>
      <c r="D34" s="40">
        <f>C34/C$35*100</f>
        <v>6.1387717313033638</v>
      </c>
      <c r="E34" s="26">
        <f>SUM(E30:E33)+1</f>
        <v>16484257</v>
      </c>
      <c r="F34" s="40">
        <f>E34/E$35*100</f>
        <v>13.507199983457822</v>
      </c>
      <c r="G34" s="25">
        <f>SUM(G30:G33)</f>
        <v>2278</v>
      </c>
      <c r="H34" s="40">
        <f>G34/G$35*100</f>
        <v>6.5461651196873474</v>
      </c>
      <c r="I34" s="59">
        <f>SUM(I30:I33)</f>
        <v>17150872</v>
      </c>
      <c r="J34" s="40">
        <f>I34/I$35*100</f>
        <v>14.681407317084485</v>
      </c>
    </row>
    <row r="35" spans="1:10" x14ac:dyDescent="0.25">
      <c r="A35" s="16" t="s">
        <v>24</v>
      </c>
      <c r="B35" s="17" t="s">
        <v>51</v>
      </c>
      <c r="C35" s="50">
        <f>C29+C34</f>
        <v>38884</v>
      </c>
      <c r="D35" s="51">
        <v>100</v>
      </c>
      <c r="E35" s="50">
        <f>E29+E34</f>
        <v>122040519.28</v>
      </c>
      <c r="F35" s="51">
        <v>100</v>
      </c>
      <c r="G35" s="50">
        <f>G29+G34</f>
        <v>34799</v>
      </c>
      <c r="H35" s="39">
        <v>100</v>
      </c>
      <c r="I35" s="50">
        <f>(I29+I34)</f>
        <v>116820354</v>
      </c>
      <c r="J35" s="39">
        <v>100</v>
      </c>
    </row>
    <row r="38" spans="1:10" x14ac:dyDescent="0.25">
      <c r="A38" t="s">
        <v>59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2"/>
      <c r="G42" s="22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31.12.2025. godine.</oddFooter>
  </headerFooter>
  <ignoredErrors>
    <ignoredError sqref="A11:A28 A34" numberStoredAsText="1"/>
    <ignoredError sqref="A29:A30 A35" twoDigitTextYear="1" numberStoredAsText="1"/>
    <ignoredError sqref="G29:H29 G34 H34: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2024-05-23T11:48:17Z</cp:lastPrinted>
  <dcterms:created xsi:type="dcterms:W3CDTF">2018-01-08T12:56:16Z</dcterms:created>
  <dcterms:modified xsi:type="dcterms:W3CDTF">2026-02-03T09:16:12Z</dcterms:modified>
</cp:coreProperties>
</file>