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Mjesečni EXCEL\2025\XI - 2025\Jezici\"/>
    </mc:Choice>
  </mc:AlternateContent>
  <xr:revisionPtr revIDLastSave="0" documentId="13_ncr:1_{A0211138-E34A-4BD9-A8DD-0C6392A69FB2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BiH" sheetId="21" r:id="rId1"/>
    <sheet name="FBiH" sheetId="22" r:id="rId2"/>
    <sheet name="Teritorija FBiH" sheetId="24" state="hidden" r:id="rId3"/>
    <sheet name="RS" sheetId="23" r:id="rId4"/>
    <sheet name="Teritorija RS" sheetId="25" state="hidden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37" i="21" l="1"/>
  <c r="C32" i="21"/>
  <c r="E32" i="21"/>
  <c r="E37" i="22"/>
  <c r="E32" i="22"/>
  <c r="C37" i="22"/>
  <c r="E33" i="22"/>
  <c r="C33" i="22"/>
  <c r="C32" i="22"/>
  <c r="C37" i="23"/>
  <c r="C32" i="23"/>
  <c r="E38" i="23"/>
  <c r="E37" i="23"/>
  <c r="E32" i="23"/>
  <c r="E34" i="21" l="1"/>
  <c r="E35" i="21"/>
  <c r="E36" i="21"/>
  <c r="E15" i="21"/>
  <c r="E16" i="21"/>
  <c r="E17" i="21"/>
  <c r="E18" i="21"/>
  <c r="E19" i="21"/>
  <c r="E20" i="21"/>
  <c r="E21" i="21"/>
  <c r="E22" i="21"/>
  <c r="E23" i="21"/>
  <c r="E24" i="21"/>
  <c r="E25" i="21"/>
  <c r="E26" i="21"/>
  <c r="E27" i="21"/>
  <c r="E28" i="21"/>
  <c r="E29" i="21"/>
  <c r="E30" i="21"/>
  <c r="E31" i="21"/>
  <c r="C14" i="21"/>
  <c r="E14" i="21"/>
  <c r="C38" i="23" l="1"/>
  <c r="C38" i="22"/>
  <c r="D37" i="22" s="1"/>
  <c r="E33" i="21"/>
  <c r="E38" i="22"/>
  <c r="F32" i="22" s="1"/>
  <c r="C15" i="21"/>
  <c r="C16" i="21"/>
  <c r="C17" i="21"/>
  <c r="C18" i="21"/>
  <c r="C19" i="21"/>
  <c r="C20" i="21"/>
  <c r="C21" i="21"/>
  <c r="C22" i="21"/>
  <c r="C23" i="21"/>
  <c r="C24" i="21"/>
  <c r="C25" i="21"/>
  <c r="C26" i="21"/>
  <c r="C27" i="21"/>
  <c r="C28" i="21"/>
  <c r="C29" i="21"/>
  <c r="C30" i="21"/>
  <c r="C31" i="21"/>
  <c r="E38" i="21" l="1"/>
  <c r="F18" i="21" s="1"/>
  <c r="F37" i="22"/>
  <c r="F38" i="22" s="1"/>
  <c r="F34" i="23"/>
  <c r="F23" i="23"/>
  <c r="F33" i="23"/>
  <c r="F22" i="23"/>
  <c r="F32" i="23"/>
  <c r="F21" i="23"/>
  <c r="F15" i="23"/>
  <c r="F26" i="23"/>
  <c r="F25" i="23"/>
  <c r="F24" i="23"/>
  <c r="F20" i="23"/>
  <c r="F14" i="23"/>
  <c r="F36" i="23"/>
  <c r="F31" i="23"/>
  <c r="F19" i="23"/>
  <c r="F30" i="23"/>
  <c r="F18" i="23"/>
  <c r="F29" i="23"/>
  <c r="F17" i="23"/>
  <c r="F28" i="23"/>
  <c r="F16" i="23"/>
  <c r="F27" i="23"/>
  <c r="F35" i="23"/>
  <c r="F37" i="23"/>
  <c r="F35" i="22"/>
  <c r="F24" i="22"/>
  <c r="F34" i="22"/>
  <c r="F23" i="22"/>
  <c r="F33" i="22"/>
  <c r="F22" i="22"/>
  <c r="F21" i="22"/>
  <c r="F20" i="22"/>
  <c r="F36" i="22"/>
  <c r="F31" i="22"/>
  <c r="F19" i="22"/>
  <c r="F30" i="22"/>
  <c r="F18" i="22"/>
  <c r="F29" i="22"/>
  <c r="F17" i="22"/>
  <c r="F28" i="22"/>
  <c r="F16" i="22"/>
  <c r="F27" i="22"/>
  <c r="F15" i="22"/>
  <c r="F26" i="22"/>
  <c r="F14" i="22"/>
  <c r="F25" i="22"/>
  <c r="C34" i="21"/>
  <c r="C33" i="21"/>
  <c r="C35" i="21"/>
  <c r="C36" i="21"/>
  <c r="C37" i="21" l="1"/>
  <c r="C38" i="21" s="1"/>
  <c r="F24" i="21"/>
  <c r="F25" i="21"/>
  <c r="F38" i="23"/>
  <c r="F34" i="21"/>
  <c r="F28" i="21"/>
  <c r="F22" i="21"/>
  <c r="F16" i="21"/>
  <c r="F21" i="21"/>
  <c r="F14" i="21"/>
  <c r="F26" i="21"/>
  <c r="F29" i="21"/>
  <c r="F35" i="21"/>
  <c r="F36" i="21"/>
  <c r="F17" i="21"/>
  <c r="F15" i="21"/>
  <c r="F30" i="21"/>
  <c r="F19" i="21"/>
  <c r="F23" i="21"/>
  <c r="F31" i="21"/>
  <c r="F20" i="21"/>
  <c r="F37" i="21"/>
  <c r="F33" i="21"/>
  <c r="F27" i="21"/>
  <c r="F32" i="21"/>
  <c r="F38" i="21" l="1"/>
  <c r="D14" i="22"/>
  <c r="D28" i="22" l="1"/>
  <c r="D16" i="22"/>
  <c r="D20" i="22"/>
  <c r="D24" i="22"/>
  <c r="D33" i="22"/>
  <c r="D15" i="22"/>
  <c r="D19" i="22"/>
  <c r="D23" i="22"/>
  <c r="D27" i="22"/>
  <c r="D31" i="22"/>
  <c r="D36" i="22"/>
  <c r="D18" i="22"/>
  <c r="D22" i="22"/>
  <c r="D26" i="22"/>
  <c r="D30" i="22"/>
  <c r="D35" i="22"/>
  <c r="D17" i="22"/>
  <c r="D21" i="22"/>
  <c r="D25" i="22"/>
  <c r="D29" i="22"/>
  <c r="D34" i="22"/>
  <c r="D32" i="22"/>
  <c r="D38" i="22" l="1"/>
  <c r="E28" i="25"/>
  <c r="E33" i="25" l="1"/>
  <c r="E28" i="24" l="1"/>
  <c r="E33" i="24"/>
  <c r="E34" i="24" l="1"/>
  <c r="C33" i="25"/>
  <c r="H32" i="25"/>
  <c r="G32" i="25"/>
  <c r="H31" i="25"/>
  <c r="G31" i="25"/>
  <c r="H30" i="25"/>
  <c r="G30" i="25"/>
  <c r="H29" i="25"/>
  <c r="G29" i="25"/>
  <c r="E34" i="25"/>
  <c r="C28" i="25"/>
  <c r="H27" i="25"/>
  <c r="G27" i="25"/>
  <c r="G26" i="25"/>
  <c r="H25" i="25"/>
  <c r="G25" i="25"/>
  <c r="H24" i="25"/>
  <c r="G24" i="25"/>
  <c r="H23" i="25"/>
  <c r="G23" i="25"/>
  <c r="H22" i="25"/>
  <c r="G22" i="25"/>
  <c r="G21" i="25"/>
  <c r="H20" i="25"/>
  <c r="G20" i="25"/>
  <c r="H19" i="25"/>
  <c r="G19" i="25"/>
  <c r="H18" i="25"/>
  <c r="G18" i="25"/>
  <c r="H17" i="25"/>
  <c r="G17" i="25"/>
  <c r="H16" i="25"/>
  <c r="G16" i="25"/>
  <c r="H15" i="25"/>
  <c r="G15" i="25"/>
  <c r="G14" i="25"/>
  <c r="G13" i="25"/>
  <c r="H12" i="25"/>
  <c r="G12" i="25"/>
  <c r="H11" i="25"/>
  <c r="G11" i="25"/>
  <c r="H10" i="25"/>
  <c r="G10" i="25"/>
  <c r="C33" i="24"/>
  <c r="G32" i="24"/>
  <c r="H31" i="24"/>
  <c r="G31" i="24"/>
  <c r="H30" i="24"/>
  <c r="G30" i="24"/>
  <c r="H29" i="24"/>
  <c r="G29" i="24"/>
  <c r="C28" i="24"/>
  <c r="H27" i="24"/>
  <c r="G27" i="24"/>
  <c r="H26" i="24"/>
  <c r="G26" i="24"/>
  <c r="H25" i="24"/>
  <c r="G25" i="24"/>
  <c r="H24" i="24"/>
  <c r="G24" i="24"/>
  <c r="H23" i="24"/>
  <c r="G23" i="24"/>
  <c r="H22" i="24"/>
  <c r="G22" i="24"/>
  <c r="H21" i="24"/>
  <c r="G21" i="24"/>
  <c r="H20" i="24"/>
  <c r="G20" i="24"/>
  <c r="H19" i="24"/>
  <c r="G19" i="24"/>
  <c r="H18" i="24"/>
  <c r="G18" i="24"/>
  <c r="H17" i="24"/>
  <c r="G17" i="24"/>
  <c r="H16" i="24"/>
  <c r="G16" i="24"/>
  <c r="H15" i="24"/>
  <c r="G15" i="24"/>
  <c r="H14" i="24"/>
  <c r="G14" i="24"/>
  <c r="G13" i="24"/>
  <c r="H12" i="24"/>
  <c r="G12" i="24"/>
  <c r="H11" i="24"/>
  <c r="G11" i="24"/>
  <c r="H10" i="24"/>
  <c r="G10" i="24"/>
  <c r="C34" i="24" l="1"/>
  <c r="D31" i="24" s="1"/>
  <c r="F30" i="24"/>
  <c r="H33" i="25"/>
  <c r="G33" i="25"/>
  <c r="H28" i="25"/>
  <c r="H33" i="24"/>
  <c r="G28" i="25"/>
  <c r="C34" i="25"/>
  <c r="F28" i="25"/>
  <c r="F32" i="24"/>
  <c r="D17" i="24"/>
  <c r="G28" i="24"/>
  <c r="G33" i="24"/>
  <c r="H28" i="24"/>
  <c r="D22" i="24" l="1"/>
  <c r="F19" i="24"/>
  <c r="D14" i="24"/>
  <c r="D32" i="24"/>
  <c r="I32" i="24" s="1"/>
  <c r="D25" i="24"/>
  <c r="D33" i="24"/>
  <c r="F14" i="24"/>
  <c r="D11" i="24"/>
  <c r="D18" i="24"/>
  <c r="D26" i="24"/>
  <c r="D12" i="24"/>
  <c r="D21" i="24"/>
  <c r="D29" i="24"/>
  <c r="D28" i="24"/>
  <c r="D34" i="24" s="1"/>
  <c r="D13" i="24"/>
  <c r="D16" i="24"/>
  <c r="D20" i="24"/>
  <c r="D24" i="24"/>
  <c r="D30" i="24"/>
  <c r="I30" i="24" s="1"/>
  <c r="D10" i="24"/>
  <c r="D15" i="24"/>
  <c r="D19" i="24"/>
  <c r="D23" i="24"/>
  <c r="D27" i="24"/>
  <c r="F10" i="24"/>
  <c r="F27" i="24"/>
  <c r="I27" i="24" s="1"/>
  <c r="F22" i="24"/>
  <c r="F33" i="24"/>
  <c r="F28" i="24"/>
  <c r="F15" i="24"/>
  <c r="F23" i="24"/>
  <c r="I23" i="24" s="1"/>
  <c r="F31" i="24"/>
  <c r="I31" i="24" s="1"/>
  <c r="F18" i="24"/>
  <c r="F26" i="24"/>
  <c r="I26" i="24" s="1"/>
  <c r="F11" i="24"/>
  <c r="F12" i="24"/>
  <c r="F17" i="24"/>
  <c r="I17" i="24" s="1"/>
  <c r="F21" i="24"/>
  <c r="I21" i="24" s="1"/>
  <c r="F25" i="24"/>
  <c r="I25" i="24" s="1"/>
  <c r="F29" i="24"/>
  <c r="F13" i="24"/>
  <c r="F16" i="24"/>
  <c r="I16" i="24" s="1"/>
  <c r="F20" i="24"/>
  <c r="I20" i="24" s="1"/>
  <c r="F24" i="24"/>
  <c r="I24" i="24" s="1"/>
  <c r="G34" i="25"/>
  <c r="D31" i="25"/>
  <c r="D29" i="25"/>
  <c r="D27" i="25"/>
  <c r="D26" i="25"/>
  <c r="D24" i="25"/>
  <c r="D22" i="25"/>
  <c r="D21" i="25"/>
  <c r="D19" i="25"/>
  <c r="D17" i="25"/>
  <c r="D15" i="25"/>
  <c r="D14" i="25"/>
  <c r="D13" i="25"/>
  <c r="D11" i="25"/>
  <c r="D33" i="25"/>
  <c r="D32" i="25"/>
  <c r="D30" i="25"/>
  <c r="D25" i="25"/>
  <c r="D23" i="25"/>
  <c r="D20" i="25"/>
  <c r="D18" i="25"/>
  <c r="D16" i="25"/>
  <c r="D12" i="25"/>
  <c r="D10" i="25"/>
  <c r="D28" i="25"/>
  <c r="D34" i="25" s="1"/>
  <c r="F32" i="25"/>
  <c r="I32" i="25" s="1"/>
  <c r="F30" i="25"/>
  <c r="F25" i="25"/>
  <c r="F23" i="25"/>
  <c r="I23" i="25" s="1"/>
  <c r="F20" i="25"/>
  <c r="I20" i="25" s="1"/>
  <c r="F18" i="25"/>
  <c r="I18" i="25" s="1"/>
  <c r="F16" i="25"/>
  <c r="F12" i="25"/>
  <c r="F10" i="25"/>
  <c r="F33" i="25"/>
  <c r="I33" i="25" s="1"/>
  <c r="F31" i="25"/>
  <c r="F29" i="25"/>
  <c r="I29" i="25" s="1"/>
  <c r="F27" i="25"/>
  <c r="I27" i="25" s="1"/>
  <c r="F26" i="25"/>
  <c r="F24" i="25"/>
  <c r="F22" i="25"/>
  <c r="I22" i="25" s="1"/>
  <c r="F21" i="25"/>
  <c r="I21" i="25" s="1"/>
  <c r="F19" i="25"/>
  <c r="I19" i="25" s="1"/>
  <c r="F17" i="25"/>
  <c r="F15" i="25"/>
  <c r="F14" i="25"/>
  <c r="F13" i="25"/>
  <c r="F11" i="25"/>
  <c r="G34" i="24"/>
  <c r="I24" i="25" l="1"/>
  <c r="I25" i="25"/>
  <c r="I26" i="25"/>
  <c r="I30" i="25"/>
  <c r="I11" i="25"/>
  <c r="I13" i="25"/>
  <c r="I14" i="25"/>
  <c r="I15" i="25"/>
  <c r="I13" i="24"/>
  <c r="I18" i="24"/>
  <c r="I31" i="25"/>
  <c r="I14" i="24"/>
  <c r="I10" i="25"/>
  <c r="I12" i="25"/>
  <c r="I17" i="25"/>
  <c r="I16" i="25"/>
  <c r="I33" i="24"/>
  <c r="I22" i="24"/>
  <c r="I19" i="24"/>
  <c r="I11" i="24"/>
  <c r="I28" i="24"/>
  <c r="I29" i="24"/>
  <c r="I12" i="24"/>
  <c r="I15" i="24"/>
  <c r="I10" i="24"/>
  <c r="F34" i="24"/>
  <c r="F34" i="25"/>
  <c r="I28" i="25"/>
  <c r="D14" i="21" l="1"/>
  <c r="D33" i="21" l="1"/>
  <c r="D18" i="21"/>
  <c r="D26" i="21"/>
  <c r="D30" i="21"/>
  <c r="D34" i="21"/>
  <c r="D36" i="21"/>
  <c r="D15" i="21"/>
  <c r="D17" i="21"/>
  <c r="D19" i="21"/>
  <c r="D21" i="21"/>
  <c r="D23" i="21"/>
  <c r="D25" i="21"/>
  <c r="D27" i="21"/>
  <c r="D29" i="21"/>
  <c r="D31" i="21"/>
  <c r="D35" i="21"/>
  <c r="D37" i="21"/>
  <c r="D16" i="21"/>
  <c r="D20" i="21"/>
  <c r="D22" i="21"/>
  <c r="D24" i="21"/>
  <c r="D28" i="21"/>
  <c r="D32" i="21"/>
  <c r="D38" i="21" l="1"/>
  <c r="D36" i="23" l="1"/>
  <c r="D34" i="23"/>
  <c r="D30" i="23"/>
  <c r="D28" i="23"/>
  <c r="D26" i="23"/>
  <c r="D24" i="23"/>
  <c r="D22" i="23"/>
  <c r="D20" i="23"/>
  <c r="D18" i="23"/>
  <c r="D16" i="23"/>
  <c r="D14" i="23"/>
  <c r="D35" i="23"/>
  <c r="D33" i="23"/>
  <c r="D31" i="23"/>
  <c r="D29" i="23"/>
  <c r="D27" i="23"/>
  <c r="D25" i="23"/>
  <c r="D23" i="23"/>
  <c r="D21" i="23"/>
  <c r="D19" i="23"/>
  <c r="D17" i="23"/>
  <c r="D15" i="23"/>
  <c r="D32" i="23"/>
  <c r="D37" i="23"/>
  <c r="D38" i="23" l="1"/>
</calcChain>
</file>

<file path=xl/sharedStrings.xml><?xml version="1.0" encoding="utf-8"?>
<sst xmlns="http://schemas.openxmlformats.org/spreadsheetml/2006/main" count="328" uniqueCount="73">
  <si>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</si>
  <si>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</si>
  <si>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</si>
  <si>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</si>
  <si>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</si>
  <si>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</si>
  <si>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</si>
  <si>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</si>
  <si>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</si>
  <si>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</si>
  <si>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</si>
  <si>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</si>
  <si>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</si>
  <si>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</si>
  <si>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</si>
  <si>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</si>
  <si>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</si>
  <si>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</si>
  <si>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</si>
  <si>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19.99</t>
  </si>
  <si>
    <t>19.20-29</t>
  </si>
  <si>
    <t>19.30-39</t>
  </si>
  <si>
    <t>19.01-09</t>
  </si>
  <si>
    <t>01-18</t>
  </si>
  <si>
    <t>01-19</t>
  </si>
  <si>
    <t>(%)</t>
  </si>
  <si>
    <t xml:space="preserve"> (%)</t>
  </si>
  <si>
    <t>-</t>
  </si>
  <si>
    <t>I-VI-2019</t>
  </si>
  <si>
    <t>PREMIJA PO VRSTAMA OSIGURANJA U BOSNI I HERCEGOVINI</t>
  </si>
  <si>
    <t>PREMIJA PO VRSTAMA OSIGURANJA U FEDERACIJI BOSNE I HERCEGOVINE</t>
  </si>
  <si>
    <t>PREMIJA PO VRSTAMA OSIGURANJA U REPUBLICI SRPSKOJ</t>
  </si>
  <si>
    <t>Šifra</t>
  </si>
  <si>
    <t>Vrsta osiguranja</t>
  </si>
  <si>
    <t>Premija</t>
  </si>
  <si>
    <t>Udio</t>
  </si>
  <si>
    <t>Životno i neživotno osiguranje</t>
  </si>
  <si>
    <t>Promjena iznosa premije</t>
  </si>
  <si>
    <t>Promjena udjela</t>
  </si>
  <si>
    <t xml:space="preserve"> Apsolutno (KM)</t>
  </si>
  <si>
    <t>Relativno (%)</t>
  </si>
  <si>
    <t>Osiguranje od nezgode</t>
  </si>
  <si>
    <t>Zdravstveno osiguranje</t>
  </si>
  <si>
    <t>Osiguranje cestovnih vozila</t>
  </si>
  <si>
    <t>Osiguranje tračnih vozila</t>
  </si>
  <si>
    <t>Osiguranje zračnih letjelica</t>
  </si>
  <si>
    <t>Osiguranje plovila</t>
  </si>
  <si>
    <t xml:space="preserve">Osiguranje robe u prevozu </t>
  </si>
  <si>
    <t>Osiguranje od požara i elementarnih nepogoda</t>
  </si>
  <si>
    <t xml:space="preserve">Ostala osiguranja imovine </t>
  </si>
  <si>
    <t>Osiguranje od odgovornosti za upotrebu motornih vozila</t>
  </si>
  <si>
    <t>Osiguranje od odgovornosti za upotrebu zračnih letjelica</t>
  </si>
  <si>
    <t>Osiguranje od odgovornosti za upotrebu plovila</t>
  </si>
  <si>
    <t>Ostala osiguranja od odgovornosti</t>
  </si>
  <si>
    <t>Osiguranje kredita</t>
  </si>
  <si>
    <t>Osiguranje jemstva</t>
  </si>
  <si>
    <t>Osiguranje raznih finansijskih gubitaka</t>
  </si>
  <si>
    <t xml:space="preserve">Osiguranje troškova pravne zaštite </t>
  </si>
  <si>
    <t>Osiguranje pomoći</t>
  </si>
  <si>
    <t>NEŽIVOTNA OSIGURANJA</t>
  </si>
  <si>
    <t>Životna osiguranja</t>
  </si>
  <si>
    <t>Rente</t>
  </si>
  <si>
    <t>Dodatna osiguranja uz osiguranje života</t>
  </si>
  <si>
    <t xml:space="preserve">Druge vrste  životnih osiguranja </t>
  </si>
  <si>
    <t>ŽIVOTNA OSIGURANJA</t>
  </si>
  <si>
    <t>NEŽIVOTNA I ŽIVOTNA OSIGURANJA</t>
  </si>
  <si>
    <t>I-VI-2020</t>
  </si>
  <si>
    <t>*Podaci su dati na osnovu nerevidiranih izvještaja društava sa sjedištem u Republici Srpskoj.</t>
  </si>
  <si>
    <t>PREMIJA PO VRSTAMA OSIGURANJA U REPUBLICI SRPSKOJ*</t>
  </si>
  <si>
    <t>PREMIJA PO VRSTAMA OSIGURANJA U FEDERACIJI BOSNE I HERCEGOVINE*</t>
  </si>
  <si>
    <t>*Podaci su dati na osnovu nerevidiranih izvještaja društava sa sjedištem u Federaciji Bosne i Hercegovine.</t>
  </si>
  <si>
    <t>I-XI-2024</t>
  </si>
  <si>
    <t>I-XI-2025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</si>
</sst>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\+#,##0.00_ ;\-#,##0.00\ "/>
    <numFmt numFmtId="165" formatCode="_-* #,##0.00\ [$€]_-;\-* #,##0.00\ [$€]_-;_-* &quot;-&quot;??\ [$€]_-;_-@_-"/>
    <numFmt numFmtId="166" formatCode="_(* #,##0.00_);_(* \(#,##0.00\);_(* &quot;-&quot;??_);_(@_)"/>
    <numFmt numFmtId="167" formatCode="[$-1141A]#,##0;\(#,##0\)"/>
    <numFmt numFmtId="168" formatCode="\+#,##0_ ;\-#,##0\ "/>
  </numFmts>
  <fonts count="4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b/>
      <i/>
      <sz val="10"/>
      <color theme="1"/>
      <name val="Cambria"/>
      <family val="1"/>
      <scheme val="maj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sz val="10"/>
      <name val="Arial"/>
      <family val="2"/>
      <charset val="238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1"/>
      <color theme="1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sz val="10"/>
      <name val="Cambria"/>
      <family val="1"/>
      <charset val="238"/>
      <scheme val="major"/>
    </font>
    <font>
      <sz val="11"/>
      <color rgb="FFFF0000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name val="Cambria"/>
      <family val="1"/>
      <scheme val="major"/>
    </font>
    <font>
      <b/>
      <sz val="10"/>
      <name val="Cambria"/>
      <family val="1"/>
      <charset val="238"/>
      <scheme val="major"/>
    </font>
    <font>
      <sz val="11"/>
      <name val="Calibri"/>
      <family val="2"/>
      <charset val="238"/>
      <scheme val="minor"/>
    </font>
  </fonts>
  <fills count="2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62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/>
      <right/>
      <top style="medium">
        <color theme="1" tint="4.9989318521683403E-2"/>
      </top>
      <bottom/>
      <diagonal/>
    </border>
    <border>
      <left/>
      <right style="medium">
        <color theme="1" tint="4.9989318521683403E-2"/>
      </right>
      <top style="medium">
        <color theme="1" tint="4.9989318521683403E-2"/>
      </top>
      <bottom/>
      <diagonal/>
    </border>
    <border>
      <left style="medium">
        <color theme="1" tint="4.9989318521683403E-2"/>
      </left>
      <right/>
      <top/>
      <bottom/>
      <diagonal/>
    </border>
    <border>
      <left/>
      <right style="medium">
        <color theme="1" tint="4.9989318521683403E-2"/>
      </right>
      <top/>
      <bottom/>
      <diagonal/>
    </border>
    <border>
      <left style="medium">
        <color theme="1" tint="4.9989318521683403E-2"/>
      </left>
      <right/>
      <top/>
      <bottom style="medium">
        <color theme="1" tint="4.9989318521683403E-2"/>
      </bottom>
      <diagonal/>
    </border>
    <border>
      <left/>
      <right/>
      <top/>
      <bottom style="medium">
        <color theme="1" tint="4.9989318521683403E-2"/>
      </bottom>
      <diagonal/>
    </border>
    <border>
      <left/>
      <right style="medium">
        <color theme="1" tint="4.9989318521683403E-2"/>
      </right>
      <top/>
      <bottom style="medium">
        <color theme="1" tint="4.9989318521683403E-2"/>
      </bottom>
      <diagonal/>
    </border>
    <border>
      <left style="thin">
        <color theme="0" tint="-0.499984740745262"/>
      </left>
      <right/>
      <top style="medium">
        <color theme="1" tint="4.9989318521683403E-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theme="1" tint="4.9989318521683403E-2"/>
      </bottom>
      <diagonal/>
    </border>
    <border>
      <left style="medium">
        <color indexed="64"/>
      </left>
      <right/>
      <top style="medium">
        <color theme="1" tint="4.9989318521683403E-2"/>
      </top>
      <bottom/>
      <diagonal/>
    </border>
    <border>
      <left style="medium">
        <color indexed="64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indexed="64"/>
      </top>
      <bottom/>
      <diagonal/>
    </border>
    <border>
      <left/>
      <right style="thin">
        <color theme="0" tint="-0.499984740745262"/>
      </right>
      <top style="medium">
        <color theme="1" tint="4.9989318521683403E-2"/>
      </top>
      <bottom/>
      <diagonal/>
    </border>
    <border>
      <left style="medium">
        <color indexed="64"/>
      </left>
      <right/>
      <top style="thin">
        <color theme="0" tint="-0.499984740745262"/>
      </top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</borders>
  <cellStyleXfs count="27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13" fillId="0" borderId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2" borderId="0" applyNumberFormat="0" applyBorder="0" applyAlignment="0" applyProtection="0"/>
    <xf numFmtId="0" fontId="16" fillId="6" borderId="0" applyNumberFormat="0" applyBorder="0" applyAlignment="0" applyProtection="0"/>
    <xf numFmtId="0" fontId="17" fillId="23" borderId="18" applyNumberFormat="0" applyAlignment="0" applyProtection="0"/>
    <xf numFmtId="0" fontId="18" fillId="24" borderId="19" applyNumberFormat="0" applyAlignment="0" applyProtection="0"/>
    <xf numFmtId="166" fontId="20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7" borderId="0" applyNumberFormat="0" applyBorder="0" applyAlignment="0" applyProtection="0"/>
    <xf numFmtId="0" fontId="24" fillId="0" borderId="20" applyNumberFormat="0" applyFill="0" applyAlignment="0" applyProtection="0"/>
    <xf numFmtId="0" fontId="25" fillId="0" borderId="21" applyNumberFormat="0" applyFill="0" applyAlignment="0" applyProtection="0"/>
    <xf numFmtId="0" fontId="26" fillId="0" borderId="22" applyNumberFormat="0" applyFill="0" applyAlignment="0" applyProtection="0"/>
    <xf numFmtId="0" fontId="26" fillId="0" borderId="0" applyNumberFormat="0" applyFill="0" applyBorder="0" applyAlignment="0" applyProtection="0"/>
    <xf numFmtId="0" fontId="27" fillId="10" borderId="18" applyNumberFormat="0" applyAlignment="0" applyProtection="0"/>
    <xf numFmtId="0" fontId="28" fillId="0" borderId="23" applyNumberFormat="0" applyFill="0" applyAlignment="0" applyProtection="0"/>
    <xf numFmtId="0" fontId="21" fillId="0" borderId="0"/>
    <xf numFmtId="0" fontId="29" fillId="25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0" fillId="0" borderId="0"/>
    <xf numFmtId="0" fontId="19" fillId="26" borderId="24" applyNumberFormat="0" applyFont="0" applyAlignment="0" applyProtection="0"/>
    <xf numFmtId="0" fontId="31" fillId="23" borderId="25" applyNumberFormat="0" applyAlignment="0" applyProtection="0"/>
    <xf numFmtId="0" fontId="21" fillId="0" borderId="0"/>
    <xf numFmtId="0" fontId="32" fillId="0" borderId="0" applyNumberFormat="0" applyFill="0" applyBorder="0" applyAlignment="0" applyProtection="0"/>
    <xf numFmtId="0" fontId="33" fillId="0" borderId="26" applyNumberFormat="0" applyFill="0" applyAlignment="0" applyProtection="0"/>
    <xf numFmtId="0" fontId="34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33" applyNumberFormat="0" applyFill="0" applyAlignment="0" applyProtection="0"/>
    <xf numFmtId="0" fontId="31" fillId="23" borderId="32" applyNumberFormat="0" applyAlignment="0" applyProtection="0"/>
    <xf numFmtId="0" fontId="17" fillId="23" borderId="27" applyNumberFormat="0" applyAlignment="0" applyProtection="0"/>
    <xf numFmtId="0" fontId="27" fillId="10" borderId="27" applyNumberFormat="0" applyAlignment="0" applyProtection="0"/>
    <xf numFmtId="0" fontId="27" fillId="10" borderId="31" applyNumberFormat="0" applyAlignment="0" applyProtection="0"/>
    <xf numFmtId="0" fontId="17" fillId="23" borderId="31" applyNumberFormat="0" applyAlignment="0" applyProtection="0"/>
    <xf numFmtId="0" fontId="19" fillId="26" borderId="28" applyNumberFormat="0" applyFont="0" applyAlignment="0" applyProtection="0"/>
    <xf numFmtId="0" fontId="31" fillId="23" borderId="29" applyNumberFormat="0" applyAlignment="0" applyProtection="0"/>
    <xf numFmtId="0" fontId="33" fillId="0" borderId="30" applyNumberFormat="0" applyFill="0" applyAlignment="0" applyProtection="0"/>
    <xf numFmtId="0" fontId="1" fillId="0" borderId="0"/>
    <xf numFmtId="0" fontId="19" fillId="26" borderId="37" applyNumberFormat="0" applyFont="0" applyAlignment="0" applyProtection="0"/>
    <xf numFmtId="0" fontId="19" fillId="26" borderId="41" applyNumberFormat="0" applyFont="0" applyAlignment="0" applyProtection="0"/>
    <xf numFmtId="0" fontId="33" fillId="0" borderId="44" applyNumberFormat="0" applyFill="0" applyAlignment="0" applyProtection="0"/>
    <xf numFmtId="0" fontId="17" fillId="23" borderId="42" applyNumberFormat="0" applyAlignment="0" applyProtection="0"/>
    <xf numFmtId="0" fontId="17" fillId="23" borderId="42" applyNumberFormat="0" applyAlignment="0" applyProtection="0"/>
    <xf numFmtId="0" fontId="31" fillId="23" borderId="43" applyNumberFormat="0" applyAlignment="0" applyProtection="0"/>
    <xf numFmtId="0" fontId="27" fillId="10" borderId="42" applyNumberFormat="0" applyAlignment="0" applyProtection="0"/>
    <xf numFmtId="0" fontId="31" fillId="23" borderId="43" applyNumberFormat="0" applyAlignment="0" applyProtection="0"/>
    <xf numFmtId="0" fontId="27" fillId="10" borderId="42" applyNumberFormat="0" applyAlignment="0" applyProtection="0"/>
    <xf numFmtId="0" fontId="1" fillId="0" borderId="0"/>
    <xf numFmtId="0" fontId="17" fillId="23" borderId="34" applyNumberFormat="0" applyAlignment="0" applyProtection="0"/>
    <xf numFmtId="0" fontId="17" fillId="23" borderId="34" applyNumberFormat="0" applyAlignment="0" applyProtection="0"/>
    <xf numFmtId="0" fontId="27" fillId="10" borderId="34" applyNumberFormat="0" applyAlignment="0" applyProtection="0"/>
    <xf numFmtId="0" fontId="27" fillId="10" borderId="34" applyNumberFormat="0" applyAlignment="0" applyProtection="0"/>
    <xf numFmtId="0" fontId="33" fillId="0" borderId="44" applyNumberFormat="0" applyFill="0" applyAlignment="0" applyProtection="0"/>
    <xf numFmtId="9" fontId="6" fillId="0" borderId="0" applyFont="0" applyFill="0" applyBorder="0" applyAlignment="0" applyProtection="0"/>
    <xf numFmtId="0" fontId="31" fillId="23" borderId="35" applyNumberFormat="0" applyAlignment="0" applyProtection="0"/>
    <xf numFmtId="0" fontId="33" fillId="0" borderId="36" applyNumberFormat="0" applyFill="0" applyAlignment="0" applyProtection="0"/>
    <xf numFmtId="0" fontId="31" fillId="23" borderId="35" applyNumberFormat="0" applyAlignment="0" applyProtection="0"/>
    <xf numFmtId="0" fontId="33" fillId="0" borderId="36" applyNumberFormat="0" applyFill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23" borderId="38" applyNumberFormat="0" applyAlignment="0" applyProtection="0"/>
    <xf numFmtId="0" fontId="17" fillId="23" borderId="38" applyNumberFormat="0" applyAlignment="0" applyProtection="0"/>
    <xf numFmtId="0" fontId="27" fillId="10" borderId="38" applyNumberFormat="0" applyAlignment="0" applyProtection="0"/>
    <xf numFmtId="0" fontId="27" fillId="10" borderId="38" applyNumberFormat="0" applyAlignment="0" applyProtection="0"/>
    <xf numFmtId="0" fontId="31" fillId="23" borderId="39" applyNumberFormat="0" applyAlignment="0" applyProtection="0"/>
    <xf numFmtId="0" fontId="33" fillId="0" borderId="40" applyNumberFormat="0" applyFill="0" applyAlignment="0" applyProtection="0"/>
    <xf numFmtId="0" fontId="31" fillId="23" borderId="39" applyNumberFormat="0" applyAlignment="0" applyProtection="0"/>
    <xf numFmtId="0" fontId="33" fillId="0" borderId="40" applyNumberFormat="0" applyFill="0" applyAlignment="0" applyProtection="0"/>
    <xf numFmtId="0" fontId="6" fillId="0" borderId="0"/>
    <xf numFmtId="0" fontId="21" fillId="0" borderId="0"/>
  </cellStyleXfs>
  <cellXfs count="99">
    <xf numFmtId="0" fontId="0" fillId="0" borderId="0" xfId="0"/>
    <xf numFmtId="0" fontId="8" fillId="0" borderId="0" xfId="0" applyFont="1"/>
    <xf numFmtId="0" fontId="5" fillId="0" borderId="0" xfId="0" applyFont="1"/>
    <xf numFmtId="0" fontId="3" fillId="0" borderId="1" xfId="2" applyFont="1" applyBorder="1" applyAlignment="1">
      <alignment horizontal="left" vertical="center"/>
    </xf>
    <xf numFmtId="0" fontId="3" fillId="0" borderId="1" xfId="2" applyFont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9" fillId="3" borderId="14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0" fillId="3" borderId="9" xfId="0" applyFont="1" applyFill="1" applyBorder="1"/>
    <xf numFmtId="0" fontId="9" fillId="3" borderId="14" xfId="0" applyFont="1" applyFill="1" applyBorder="1" applyAlignment="1">
      <alignment horizontal="left"/>
    </xf>
    <xf numFmtId="0" fontId="3" fillId="0" borderId="1" xfId="2" applyFont="1" applyBorder="1" applyAlignment="1">
      <alignment vertical="center" wrapText="1" shrinkToFit="1"/>
    </xf>
    <xf numFmtId="49" fontId="4" fillId="4" borderId="5" xfId="0" applyNumberFormat="1" applyFont="1" applyFill="1" applyBorder="1" applyAlignment="1">
      <alignment horizontal="center" vertical="center"/>
    </xf>
    <xf numFmtId="0" fontId="2" fillId="4" borderId="6" xfId="0" applyFont="1" applyFill="1" applyBorder="1" applyAlignment="1">
      <alignment vertical="center" wrapText="1"/>
    </xf>
    <xf numFmtId="49" fontId="3" fillId="0" borderId="16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4" fillId="3" borderId="17" xfId="0" applyNumberFormat="1" applyFont="1" applyFill="1" applyBorder="1" applyAlignment="1">
      <alignment horizontal="center" vertical="center"/>
    </xf>
    <xf numFmtId="49" fontId="3" fillId="0" borderId="3" xfId="2" applyNumberFormat="1" applyFont="1" applyBorder="1" applyAlignment="1">
      <alignment horizontal="center" vertical="center" shrinkToFit="1"/>
    </xf>
    <xf numFmtId="4" fontId="3" fillId="0" borderId="3" xfId="0" applyNumberFormat="1" applyFont="1" applyBorder="1" applyAlignment="1">
      <alignment horizontal="center" vertical="center"/>
    </xf>
    <xf numFmtId="4" fontId="11" fillId="3" borderId="2" xfId="0" applyNumberFormat="1" applyFont="1" applyFill="1" applyBorder="1" applyAlignment="1">
      <alignment horizontal="right" vertical="center"/>
    </xf>
    <xf numFmtId="4" fontId="11" fillId="3" borderId="0" xfId="0" applyNumberFormat="1" applyFont="1" applyFill="1" applyAlignment="1">
      <alignment horizontal="right" vertical="center"/>
    </xf>
    <xf numFmtId="3" fontId="12" fillId="4" borderId="6" xfId="0" applyNumberFormat="1" applyFont="1" applyFill="1" applyBorder="1" applyAlignment="1">
      <alignment horizontal="right" vertical="center"/>
    </xf>
    <xf numFmtId="164" fontId="11" fillId="0" borderId="0" xfId="0" applyNumberFormat="1" applyFont="1" applyAlignment="1">
      <alignment horizontal="right" vertical="center" wrapText="1"/>
    </xf>
    <xf numFmtId="164" fontId="11" fillId="0" borderId="1" xfId="0" applyNumberFormat="1" applyFont="1" applyBorder="1" applyAlignment="1">
      <alignment horizontal="right" vertical="center" wrapText="1"/>
    </xf>
    <xf numFmtId="164" fontId="11" fillId="3" borderId="4" xfId="0" applyNumberFormat="1" applyFont="1" applyFill="1" applyBorder="1" applyAlignment="1">
      <alignment horizontal="right" vertical="center"/>
    </xf>
    <xf numFmtId="0" fontId="12" fillId="2" borderId="7" xfId="0" applyFont="1" applyFill="1" applyBorder="1" applyAlignment="1">
      <alignment horizontal="right" vertical="center"/>
    </xf>
    <xf numFmtId="164" fontId="12" fillId="2" borderId="6" xfId="0" applyNumberFormat="1" applyFont="1" applyFill="1" applyBorder="1" applyAlignment="1">
      <alignment horizontal="right" vertical="center"/>
    </xf>
    <xf numFmtId="0" fontId="3" fillId="0" borderId="0" xfId="0" applyFont="1"/>
    <xf numFmtId="4" fontId="0" fillId="0" borderId="0" xfId="0" applyNumberFormat="1"/>
    <xf numFmtId="164" fontId="9" fillId="3" borderId="14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right"/>
    </xf>
    <xf numFmtId="4" fontId="36" fillId="0" borderId="0" xfId="0" applyNumberFormat="1" applyFont="1"/>
    <xf numFmtId="4" fontId="35" fillId="0" borderId="0" xfId="0" applyNumberFormat="1" applyFont="1"/>
    <xf numFmtId="0" fontId="9" fillId="3" borderId="11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 vertical="center"/>
    </xf>
    <xf numFmtId="0" fontId="9" fillId="3" borderId="8" xfId="0" applyFont="1" applyFill="1" applyBorder="1" applyAlignment="1">
      <alignment vertical="center"/>
    </xf>
    <xf numFmtId="0" fontId="9" fillId="3" borderId="13" xfId="0" applyFont="1" applyFill="1" applyBorder="1" applyAlignment="1">
      <alignment vertical="center"/>
    </xf>
    <xf numFmtId="4" fontId="39" fillId="3" borderId="2" xfId="0" applyNumberFormat="1" applyFont="1" applyFill="1" applyBorder="1" applyAlignment="1">
      <alignment horizontal="right" vertical="center"/>
    </xf>
    <xf numFmtId="167" fontId="38" fillId="0" borderId="0" xfId="0" applyNumberFormat="1" applyFont="1" applyAlignment="1">
      <alignment vertical="top" wrapText="1" readingOrder="1"/>
    </xf>
    <xf numFmtId="3" fontId="0" fillId="0" borderId="0" xfId="0" applyNumberFormat="1"/>
    <xf numFmtId="3" fontId="37" fillId="0" borderId="0" xfId="1" applyNumberFormat="1" applyFont="1" applyAlignment="1">
      <alignment horizontal="right" vertical="center"/>
    </xf>
    <xf numFmtId="3" fontId="11" fillId="0" borderId="0" xfId="0" applyNumberFormat="1" applyFont="1" applyAlignment="1">
      <alignment horizontal="right" vertical="center" wrapText="1"/>
    </xf>
    <xf numFmtId="3" fontId="11" fillId="3" borderId="2" xfId="0" applyNumberFormat="1" applyFont="1" applyFill="1" applyBorder="1" applyAlignment="1">
      <alignment horizontal="right" vertical="center"/>
    </xf>
    <xf numFmtId="3" fontId="11" fillId="0" borderId="0" xfId="0" applyNumberFormat="1" applyFont="1" applyAlignment="1">
      <alignment horizontal="right" vertical="center"/>
    </xf>
    <xf numFmtId="3" fontId="11" fillId="3" borderId="0" xfId="0" applyNumberFormat="1" applyFont="1" applyFill="1" applyAlignment="1">
      <alignment horizontal="right" vertical="center"/>
    </xf>
    <xf numFmtId="168" fontId="11" fillId="0" borderId="0" xfId="0" applyNumberFormat="1" applyFont="1" applyAlignment="1">
      <alignment horizontal="right" vertical="center" wrapText="1"/>
    </xf>
    <xf numFmtId="168" fontId="39" fillId="3" borderId="2" xfId="0" applyNumberFormat="1" applyFont="1" applyFill="1" applyBorder="1" applyAlignment="1">
      <alignment horizontal="right" vertical="center"/>
    </xf>
    <xf numFmtId="168" fontId="11" fillId="3" borderId="0" xfId="0" applyNumberFormat="1" applyFont="1" applyFill="1" applyAlignment="1">
      <alignment horizontal="right" vertical="center"/>
    </xf>
    <xf numFmtId="168" fontId="12" fillId="2" borderId="6" xfId="0" applyNumberFormat="1" applyFont="1" applyFill="1" applyBorder="1" applyAlignment="1">
      <alignment horizontal="right" vertical="center"/>
    </xf>
    <xf numFmtId="3" fontId="12" fillId="2" borderId="6" xfId="0" applyNumberFormat="1" applyFont="1" applyFill="1" applyBorder="1" applyAlignment="1">
      <alignment horizontal="right" vertical="center"/>
    </xf>
    <xf numFmtId="164" fontId="39" fillId="3" borderId="2" xfId="0" applyNumberFormat="1" applyFont="1" applyFill="1" applyBorder="1" applyAlignment="1">
      <alignment horizontal="right" vertical="center"/>
    </xf>
    <xf numFmtId="0" fontId="9" fillId="3" borderId="0" xfId="0" applyFont="1" applyFill="1" applyAlignment="1">
      <alignment horizontal="center" vertical="center" wrapText="1"/>
    </xf>
    <xf numFmtId="3" fontId="40" fillId="0" borderId="0" xfId="0" applyNumberFormat="1" applyFont="1"/>
    <xf numFmtId="4" fontId="41" fillId="0" borderId="0" xfId="0" applyNumberFormat="1" applyFont="1"/>
    <xf numFmtId="0" fontId="9" fillId="3" borderId="45" xfId="0" applyFont="1" applyFill="1" applyBorder="1" applyAlignment="1">
      <alignment vertical="center"/>
    </xf>
    <xf numFmtId="0" fontId="10" fillId="3" borderId="46" xfId="0" applyFont="1" applyFill="1" applyBorder="1"/>
    <xf numFmtId="0" fontId="9" fillId="3" borderId="48" xfId="0" applyFont="1" applyFill="1" applyBorder="1" applyAlignment="1">
      <alignment horizontal="center" vertical="center"/>
    </xf>
    <xf numFmtId="0" fontId="9" fillId="3" borderId="49" xfId="0" applyFont="1" applyFill="1" applyBorder="1" applyAlignment="1">
      <alignment horizontal="center" vertical="center" wrapText="1"/>
    </xf>
    <xf numFmtId="0" fontId="9" fillId="3" borderId="50" xfId="0" applyFont="1" applyFill="1" applyBorder="1" applyAlignment="1">
      <alignment vertical="center"/>
    </xf>
    <xf numFmtId="0" fontId="9" fillId="3" borderId="51" xfId="0" applyFont="1" applyFill="1" applyBorder="1" applyAlignment="1">
      <alignment horizontal="left"/>
    </xf>
    <xf numFmtId="0" fontId="9" fillId="3" borderId="51" xfId="0" applyFont="1" applyFill="1" applyBorder="1" applyAlignment="1">
      <alignment horizontal="center" vertical="center" wrapText="1"/>
    </xf>
    <xf numFmtId="0" fontId="9" fillId="3" borderId="53" xfId="0" applyFont="1" applyFill="1" applyBorder="1" applyAlignment="1">
      <alignment vertical="center"/>
    </xf>
    <xf numFmtId="49" fontId="3" fillId="0" borderId="54" xfId="0" applyNumberFormat="1" applyFont="1" applyBorder="1" applyAlignment="1">
      <alignment horizontal="center" vertical="center"/>
    </xf>
    <xf numFmtId="4" fontId="3" fillId="0" borderId="48" xfId="0" applyNumberFormat="1" applyFont="1" applyBorder="1" applyAlignment="1">
      <alignment horizontal="center" vertical="center"/>
    </xf>
    <xf numFmtId="49" fontId="3" fillId="0" borderId="48" xfId="0" applyNumberFormat="1" applyFont="1" applyBorder="1" applyAlignment="1">
      <alignment horizontal="center" vertical="center"/>
    </xf>
    <xf numFmtId="49" fontId="4" fillId="3" borderId="55" xfId="0" applyNumberFormat="1" applyFont="1" applyFill="1" applyBorder="1" applyAlignment="1">
      <alignment horizontal="center" vertical="center"/>
    </xf>
    <xf numFmtId="49" fontId="3" fillId="0" borderId="48" xfId="2" applyNumberFormat="1" applyFont="1" applyBorder="1" applyAlignment="1">
      <alignment horizontal="center" vertical="center" shrinkToFit="1"/>
    </xf>
    <xf numFmtId="164" fontId="9" fillId="3" borderId="52" xfId="0" applyNumberFormat="1" applyFont="1" applyFill="1" applyBorder="1" applyAlignment="1">
      <alignment horizontal="center" vertical="center" wrapText="1"/>
    </xf>
    <xf numFmtId="3" fontId="12" fillId="4" borderId="7" xfId="0" applyNumberFormat="1" applyFont="1" applyFill="1" applyBorder="1" applyAlignment="1">
      <alignment horizontal="right" vertical="center"/>
    </xf>
    <xf numFmtId="4" fontId="11" fillId="3" borderId="1" xfId="0" applyNumberFormat="1" applyFont="1" applyFill="1" applyBorder="1" applyAlignment="1">
      <alignment horizontal="right" vertical="center"/>
    </xf>
    <xf numFmtId="49" fontId="4" fillId="4" borderId="58" xfId="0" applyNumberFormat="1" applyFont="1" applyFill="1" applyBorder="1" applyAlignment="1">
      <alignment horizontal="center" vertical="center"/>
    </xf>
    <xf numFmtId="0" fontId="2" fillId="4" borderId="59" xfId="0" applyFont="1" applyFill="1" applyBorder="1" applyAlignment="1">
      <alignment vertical="center" wrapText="1"/>
    </xf>
    <xf numFmtId="3" fontId="12" fillId="4" borderId="60" xfId="0" applyNumberFormat="1" applyFont="1" applyFill="1" applyBorder="1" applyAlignment="1">
      <alignment horizontal="right" vertical="center"/>
    </xf>
    <xf numFmtId="0" fontId="42" fillId="0" borderId="0" xfId="0" applyFont="1" applyAlignment="1">
      <alignment horizontal="left"/>
    </xf>
    <xf numFmtId="0" fontId="43" fillId="0" borderId="0" xfId="0" applyFont="1"/>
    <xf numFmtId="2" fontId="11" fillId="0" borderId="56" xfId="0" applyNumberFormat="1" applyFont="1" applyBorder="1" applyAlignment="1">
      <alignment horizontal="right" vertical="center" wrapText="1"/>
    </xf>
    <xf numFmtId="2" fontId="11" fillId="0" borderId="1" xfId="0" applyNumberFormat="1" applyFont="1" applyBorder="1" applyAlignment="1">
      <alignment horizontal="right" vertical="center" wrapText="1"/>
    </xf>
    <xf numFmtId="2" fontId="11" fillId="3" borderId="4" xfId="0" applyNumberFormat="1" applyFont="1" applyFill="1" applyBorder="1" applyAlignment="1">
      <alignment horizontal="right" vertical="center"/>
    </xf>
    <xf numFmtId="2" fontId="11" fillId="0" borderId="57" xfId="0" applyNumberFormat="1" applyFont="1" applyBorder="1" applyAlignment="1">
      <alignment horizontal="right" vertical="center" wrapText="1"/>
    </xf>
    <xf numFmtId="2" fontId="11" fillId="3" borderId="1" xfId="0" applyNumberFormat="1" applyFont="1" applyFill="1" applyBorder="1" applyAlignment="1">
      <alignment horizontal="right" vertical="center"/>
    </xf>
    <xf numFmtId="164" fontId="9" fillId="3" borderId="51" xfId="0" applyNumberFormat="1" applyFont="1" applyFill="1" applyBorder="1" applyAlignment="1">
      <alignment horizontal="center" vertical="center" wrapText="1"/>
    </xf>
    <xf numFmtId="3" fontId="0" fillId="0" borderId="61" xfId="0" applyNumberFormat="1" applyBorder="1"/>
    <xf numFmtId="3" fontId="44" fillId="4" borderId="6" xfId="0" applyNumberFormat="1" applyFont="1" applyFill="1" applyBorder="1" applyAlignment="1">
      <alignment horizontal="right" vertical="center"/>
    </xf>
    <xf numFmtId="3" fontId="44" fillId="4" borderId="59" xfId="0" applyNumberFormat="1" applyFont="1" applyFill="1" applyBorder="1" applyAlignment="1">
      <alignment horizontal="right" vertical="center"/>
    </xf>
    <xf numFmtId="3" fontId="44" fillId="4" borderId="7" xfId="0" applyNumberFormat="1" applyFont="1" applyFill="1" applyBorder="1" applyAlignment="1">
      <alignment horizontal="right" vertical="center"/>
    </xf>
    <xf numFmtId="3" fontId="45" fillId="0" borderId="0" xfId="0" applyNumberFormat="1" applyFont="1"/>
    <xf numFmtId="3" fontId="39" fillId="3" borderId="2" xfId="0" applyNumberFormat="1" applyFont="1" applyFill="1" applyBorder="1" applyAlignment="1">
      <alignment horizontal="right" vertical="center"/>
    </xf>
    <xf numFmtId="3" fontId="39" fillId="0" borderId="0" xfId="0" applyNumberFormat="1" applyFont="1"/>
    <xf numFmtId="3" fontId="39" fillId="3" borderId="0" xfId="0" applyNumberFormat="1" applyFont="1" applyFill="1" applyAlignment="1">
      <alignment horizontal="right" vertical="center"/>
    </xf>
    <xf numFmtId="3" fontId="45" fillId="0" borderId="61" xfId="0" applyNumberFormat="1" applyFont="1" applyBorder="1"/>
    <xf numFmtId="0" fontId="9" fillId="3" borderId="46" xfId="0" applyFont="1" applyFill="1" applyBorder="1" applyAlignment="1">
      <alignment horizontal="center" vertical="center"/>
    </xf>
    <xf numFmtId="0" fontId="9" fillId="3" borderId="47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</cellXfs>
  <cellStyles count="278">
    <cellStyle name="20% - Accent1 2" xfId="11" xr:uid="{00000000-0005-0000-0000-000000000000}"/>
    <cellStyle name="20% - Accent2 2" xfId="12" xr:uid="{00000000-0005-0000-0000-000001000000}"/>
    <cellStyle name="20% - Accent3 2" xfId="13" xr:uid="{00000000-0005-0000-0000-000002000000}"/>
    <cellStyle name="20% - Accent4 2" xfId="14" xr:uid="{00000000-0005-0000-0000-000003000000}"/>
    <cellStyle name="20% - Accent5 2" xfId="15" xr:uid="{00000000-0005-0000-0000-000004000000}"/>
    <cellStyle name="20% - Accent6 2" xfId="16" xr:uid="{00000000-0005-0000-0000-000005000000}"/>
    <cellStyle name="40% - Accent1 2" xfId="17" xr:uid="{00000000-0005-0000-0000-000006000000}"/>
    <cellStyle name="40% - Accent2 2" xfId="18" xr:uid="{00000000-0005-0000-0000-000007000000}"/>
    <cellStyle name="40% - Accent3 2" xfId="19" xr:uid="{00000000-0005-0000-0000-000008000000}"/>
    <cellStyle name="40% - Accent4 2" xfId="20" xr:uid="{00000000-0005-0000-0000-000009000000}"/>
    <cellStyle name="40% - Accent5 2" xfId="21" xr:uid="{00000000-0005-0000-0000-00000A000000}"/>
    <cellStyle name="40% - Accent6 2" xfId="22" xr:uid="{00000000-0005-0000-0000-00000B000000}"/>
    <cellStyle name="60% - Accent1 2" xfId="23" xr:uid="{00000000-0005-0000-0000-00000C000000}"/>
    <cellStyle name="60% - Accent2 2" xfId="24" xr:uid="{00000000-0005-0000-0000-00000D000000}"/>
    <cellStyle name="60% - Accent3 2" xfId="25" xr:uid="{00000000-0005-0000-0000-00000E000000}"/>
    <cellStyle name="60% - Accent4 2" xfId="26" xr:uid="{00000000-0005-0000-0000-00000F000000}"/>
    <cellStyle name="60% - Accent5 2" xfId="27" xr:uid="{00000000-0005-0000-0000-000010000000}"/>
    <cellStyle name="60% - Accent6 2" xfId="28" xr:uid="{00000000-0005-0000-0000-000011000000}"/>
    <cellStyle name="Accent1 2" xfId="29" xr:uid="{00000000-0005-0000-0000-000012000000}"/>
    <cellStyle name="Accent2 2" xfId="30" xr:uid="{00000000-0005-0000-0000-000013000000}"/>
    <cellStyle name="Accent3 2" xfId="31" xr:uid="{00000000-0005-0000-0000-000014000000}"/>
    <cellStyle name="Accent4 2" xfId="32" xr:uid="{00000000-0005-0000-0000-000015000000}"/>
    <cellStyle name="Accent5 2" xfId="33" xr:uid="{00000000-0005-0000-0000-000016000000}"/>
    <cellStyle name="Accent6 2" xfId="34" xr:uid="{00000000-0005-0000-0000-000017000000}"/>
    <cellStyle name="Bad 2" xfId="35" xr:uid="{00000000-0005-0000-0000-000018000000}"/>
    <cellStyle name="Calculation 2" xfId="36" xr:uid="{00000000-0005-0000-0000-000019000000}"/>
    <cellStyle name="Calculation 2 2" xfId="247" xr:uid="{00000000-0005-0000-0000-00001A000000}"/>
    <cellStyle name="Calculation 2 3" xfId="269" xr:uid="{00000000-0005-0000-0000-00001B000000}"/>
    <cellStyle name="Calculation 2 4" xfId="240" xr:uid="{00000000-0005-0000-0000-00001C000000}"/>
    <cellStyle name="Calculation 3" xfId="228" xr:uid="{00000000-0005-0000-0000-00001D000000}"/>
    <cellStyle name="Calculation 3 2" xfId="246" xr:uid="{00000000-0005-0000-0000-00001E000000}"/>
    <cellStyle name="Calculation 3 3" xfId="268" xr:uid="{00000000-0005-0000-0000-00001F000000}"/>
    <cellStyle name="Calculation 3 4" xfId="239" xr:uid="{00000000-0005-0000-0000-000020000000}"/>
    <cellStyle name="Calculation 4" xfId="231" xr:uid="{00000000-0005-0000-0000-000021000000}"/>
    <cellStyle name="Check Cell 2" xfId="37" xr:uid="{00000000-0005-0000-0000-000022000000}"/>
    <cellStyle name="Comma 2" xfId="38" xr:uid="{00000000-0005-0000-0000-000023000000}"/>
    <cellStyle name="Euro" xfId="39" xr:uid="{00000000-0005-0000-0000-000024000000}"/>
    <cellStyle name="Explanatory Text 2" xfId="40" xr:uid="{00000000-0005-0000-0000-000025000000}"/>
    <cellStyle name="Good 2" xfId="41" xr:uid="{00000000-0005-0000-0000-000026000000}"/>
    <cellStyle name="Heading 1 2" xfId="42" xr:uid="{00000000-0005-0000-0000-000027000000}"/>
    <cellStyle name="Heading 2 2" xfId="43" xr:uid="{00000000-0005-0000-0000-000028000000}"/>
    <cellStyle name="Heading 3 2" xfId="44" xr:uid="{00000000-0005-0000-0000-000029000000}"/>
    <cellStyle name="Heading 4 2" xfId="45" xr:uid="{00000000-0005-0000-0000-00002A000000}"/>
    <cellStyle name="Input 2" xfId="46" xr:uid="{00000000-0005-0000-0000-00002B000000}"/>
    <cellStyle name="Input 2 2" xfId="249" xr:uid="{00000000-0005-0000-0000-00002C000000}"/>
    <cellStyle name="Input 2 3" xfId="271" xr:uid="{00000000-0005-0000-0000-00002D000000}"/>
    <cellStyle name="Input 2 4" xfId="244" xr:uid="{00000000-0005-0000-0000-00002E000000}"/>
    <cellStyle name="Input 3" xfId="229" xr:uid="{00000000-0005-0000-0000-00002F000000}"/>
    <cellStyle name="Input 3 2" xfId="248" xr:uid="{00000000-0005-0000-0000-000030000000}"/>
    <cellStyle name="Input 3 3" xfId="270" xr:uid="{00000000-0005-0000-0000-000031000000}"/>
    <cellStyle name="Input 3 4" xfId="242" xr:uid="{00000000-0005-0000-0000-000032000000}"/>
    <cellStyle name="Input 4" xfId="230" xr:uid="{00000000-0005-0000-0000-000033000000}"/>
    <cellStyle name="Linked Cell 2" xfId="47" xr:uid="{00000000-0005-0000-0000-000034000000}"/>
    <cellStyle name="MAND_x000d_CHECK.COMMAND_x000e_RENAME.COMMAND_x0008_SHOW.BAR_x000b_DELETE.MENU_x000e_DELETE.COMMAND_x000e_GET.CHA" xfId="48" xr:uid="{00000000-0005-0000-0000-000035000000}"/>
    <cellStyle name="Neutral 2" xfId="49" xr:uid="{00000000-0005-0000-0000-000036000000}"/>
    <cellStyle name="Normal 10" xfId="50" xr:uid="{00000000-0005-0000-0000-000038000000}"/>
    <cellStyle name="Normal 100" xfId="51" xr:uid="{00000000-0005-0000-0000-000039000000}"/>
    <cellStyle name="Normal 101" xfId="52" xr:uid="{00000000-0005-0000-0000-00003A000000}"/>
    <cellStyle name="Normal 102" xfId="53" xr:uid="{00000000-0005-0000-0000-00003B000000}"/>
    <cellStyle name="Normal 103" xfId="54" xr:uid="{00000000-0005-0000-0000-00003C000000}"/>
    <cellStyle name="Normal 104" xfId="55" xr:uid="{00000000-0005-0000-0000-00003D000000}"/>
    <cellStyle name="Normal 105" xfId="56" xr:uid="{00000000-0005-0000-0000-00003E000000}"/>
    <cellStyle name="Normal 106" xfId="57" xr:uid="{00000000-0005-0000-0000-00003F000000}"/>
    <cellStyle name="Normal 107" xfId="58" xr:uid="{00000000-0005-0000-0000-000040000000}"/>
    <cellStyle name="Normal 108" xfId="59" xr:uid="{00000000-0005-0000-0000-000041000000}"/>
    <cellStyle name="Normal 109" xfId="60" xr:uid="{00000000-0005-0000-0000-000042000000}"/>
    <cellStyle name="Normal 11" xfId="61" xr:uid="{00000000-0005-0000-0000-000043000000}"/>
    <cellStyle name="Normal 110" xfId="62" xr:uid="{00000000-0005-0000-0000-000044000000}"/>
    <cellStyle name="Normal 111" xfId="63" xr:uid="{00000000-0005-0000-0000-000045000000}"/>
    <cellStyle name="Normal 112" xfId="64" xr:uid="{00000000-0005-0000-0000-000046000000}"/>
    <cellStyle name="Normal 113" xfId="65" xr:uid="{00000000-0005-0000-0000-000047000000}"/>
    <cellStyle name="Normal 114" xfId="66" xr:uid="{00000000-0005-0000-0000-000048000000}"/>
    <cellStyle name="Normal 115" xfId="67" xr:uid="{00000000-0005-0000-0000-000049000000}"/>
    <cellStyle name="Normal 116" xfId="68" xr:uid="{00000000-0005-0000-0000-00004A000000}"/>
    <cellStyle name="Normal 117" xfId="69" xr:uid="{00000000-0005-0000-0000-00004B000000}"/>
    <cellStyle name="Normal 118" xfId="70" xr:uid="{00000000-0005-0000-0000-00004C000000}"/>
    <cellStyle name="Normal 119" xfId="71" xr:uid="{00000000-0005-0000-0000-00004D000000}"/>
    <cellStyle name="Normal 12" xfId="72" xr:uid="{00000000-0005-0000-0000-00004E000000}"/>
    <cellStyle name="Normal 120" xfId="73" xr:uid="{00000000-0005-0000-0000-00004F000000}"/>
    <cellStyle name="Normal 121" xfId="74" xr:uid="{00000000-0005-0000-0000-000050000000}"/>
    <cellStyle name="Normal 122" xfId="75" xr:uid="{00000000-0005-0000-0000-000051000000}"/>
    <cellStyle name="Normal 123" xfId="76" xr:uid="{00000000-0005-0000-0000-000052000000}"/>
    <cellStyle name="Normal 124" xfId="77" xr:uid="{00000000-0005-0000-0000-000053000000}"/>
    <cellStyle name="Normal 125" xfId="78" xr:uid="{00000000-0005-0000-0000-000054000000}"/>
    <cellStyle name="Normal 126" xfId="79" xr:uid="{00000000-0005-0000-0000-000055000000}"/>
    <cellStyle name="Normal 127" xfId="80" xr:uid="{00000000-0005-0000-0000-000056000000}"/>
    <cellStyle name="Normal 128" xfId="81" xr:uid="{00000000-0005-0000-0000-000057000000}"/>
    <cellStyle name="Normal 129" xfId="82" xr:uid="{00000000-0005-0000-0000-000058000000}"/>
    <cellStyle name="Normal 13" xfId="83" xr:uid="{00000000-0005-0000-0000-000059000000}"/>
    <cellStyle name="Normal 130" xfId="84" xr:uid="{00000000-0005-0000-0000-00005A000000}"/>
    <cellStyle name="Normal 131" xfId="85" xr:uid="{00000000-0005-0000-0000-00005B000000}"/>
    <cellStyle name="Normal 132" xfId="86" xr:uid="{00000000-0005-0000-0000-00005C000000}"/>
    <cellStyle name="Normal 133" xfId="87" xr:uid="{00000000-0005-0000-0000-00005D000000}"/>
    <cellStyle name="Normal 134" xfId="88" xr:uid="{00000000-0005-0000-0000-00005E000000}"/>
    <cellStyle name="Normal 135" xfId="89" xr:uid="{00000000-0005-0000-0000-00005F000000}"/>
    <cellStyle name="Normal 136" xfId="90" xr:uid="{00000000-0005-0000-0000-000060000000}"/>
    <cellStyle name="Normal 137" xfId="91" xr:uid="{00000000-0005-0000-0000-000061000000}"/>
    <cellStyle name="Normal 138" xfId="92" xr:uid="{00000000-0005-0000-0000-000062000000}"/>
    <cellStyle name="Normal 139" xfId="93" xr:uid="{00000000-0005-0000-0000-000063000000}"/>
    <cellStyle name="Normal 14" xfId="94" xr:uid="{00000000-0005-0000-0000-000064000000}"/>
    <cellStyle name="Normal 140" xfId="95" xr:uid="{00000000-0005-0000-0000-000065000000}"/>
    <cellStyle name="Normal 141" xfId="96" xr:uid="{00000000-0005-0000-0000-000066000000}"/>
    <cellStyle name="Normal 142" xfId="97" xr:uid="{00000000-0005-0000-0000-000067000000}"/>
    <cellStyle name="Normal 143" xfId="98" xr:uid="{00000000-0005-0000-0000-000068000000}"/>
    <cellStyle name="Normal 144" xfId="99" xr:uid="{00000000-0005-0000-0000-000069000000}"/>
    <cellStyle name="Normal 145" xfId="100" xr:uid="{00000000-0005-0000-0000-00006A000000}"/>
    <cellStyle name="Normal 146" xfId="101" xr:uid="{00000000-0005-0000-0000-00006B000000}"/>
    <cellStyle name="Normal 147" xfId="102" xr:uid="{00000000-0005-0000-0000-00006C000000}"/>
    <cellStyle name="Normal 148" xfId="103" xr:uid="{00000000-0005-0000-0000-00006D000000}"/>
    <cellStyle name="Normal 149" xfId="104" xr:uid="{00000000-0005-0000-0000-00006E000000}"/>
    <cellStyle name="Normal 15" xfId="105" xr:uid="{00000000-0005-0000-0000-00006F000000}"/>
    <cellStyle name="Normal 150" xfId="106" xr:uid="{00000000-0005-0000-0000-000070000000}"/>
    <cellStyle name="Normal 151" xfId="107" xr:uid="{00000000-0005-0000-0000-000071000000}"/>
    <cellStyle name="Normal 152" xfId="214" xr:uid="{00000000-0005-0000-0000-000072000000}"/>
    <cellStyle name="Normal 152 2" xfId="256" xr:uid="{00000000-0005-0000-0000-000073000000}"/>
    <cellStyle name="Normal 153" xfId="108" xr:uid="{00000000-0005-0000-0000-000074000000}"/>
    <cellStyle name="Normal 154" xfId="109" xr:uid="{00000000-0005-0000-0000-000075000000}"/>
    <cellStyle name="Normal 155" xfId="110" xr:uid="{00000000-0005-0000-0000-000076000000}"/>
    <cellStyle name="Normal 156" xfId="111" xr:uid="{00000000-0005-0000-0000-000077000000}"/>
    <cellStyle name="Normal 157" xfId="112" xr:uid="{00000000-0005-0000-0000-000078000000}"/>
    <cellStyle name="Normal 158" xfId="113" xr:uid="{00000000-0005-0000-0000-000079000000}"/>
    <cellStyle name="Normal 159" xfId="114" xr:uid="{00000000-0005-0000-0000-00007A000000}"/>
    <cellStyle name="Normal 16" xfId="115" xr:uid="{00000000-0005-0000-0000-00007B000000}"/>
    <cellStyle name="Normal 160" xfId="215" xr:uid="{00000000-0005-0000-0000-00007C000000}"/>
    <cellStyle name="Normal 160 2" xfId="258" xr:uid="{00000000-0005-0000-0000-00007D000000}"/>
    <cellStyle name="Normal 161" xfId="218" xr:uid="{00000000-0005-0000-0000-00007E000000}"/>
    <cellStyle name="Normal 161 2" xfId="260" xr:uid="{00000000-0005-0000-0000-00007F000000}"/>
    <cellStyle name="Normal 162" xfId="220" xr:uid="{00000000-0005-0000-0000-000080000000}"/>
    <cellStyle name="Normal 162 2" xfId="262" xr:uid="{00000000-0005-0000-0000-000081000000}"/>
    <cellStyle name="Normal 163" xfId="222" xr:uid="{00000000-0005-0000-0000-000082000000}"/>
    <cellStyle name="Normal 163 2" xfId="264" xr:uid="{00000000-0005-0000-0000-000083000000}"/>
    <cellStyle name="Normal 164" xfId="224" xr:uid="{00000000-0005-0000-0000-000084000000}"/>
    <cellStyle name="Normal 164 2" xfId="266" xr:uid="{00000000-0005-0000-0000-000085000000}"/>
    <cellStyle name="Normal 165" xfId="10" xr:uid="{00000000-0005-0000-0000-000086000000}"/>
    <cellStyle name="Normal 165 2" xfId="245" xr:uid="{00000000-0005-0000-0000-000087000000}"/>
    <cellStyle name="Normal 166" xfId="235" xr:uid="{00000000-0005-0000-0000-000088000000}"/>
    <cellStyle name="Normal 17" xfId="116" xr:uid="{00000000-0005-0000-0000-000089000000}"/>
    <cellStyle name="Normal 18" xfId="117" xr:uid="{00000000-0005-0000-0000-00008A000000}"/>
    <cellStyle name="Normal 19" xfId="118" xr:uid="{00000000-0005-0000-0000-00008B000000}"/>
    <cellStyle name="Normal 2" xfId="9" xr:uid="{00000000-0005-0000-0000-00008C000000}"/>
    <cellStyle name="Normal 2 2" xfId="119" xr:uid="{00000000-0005-0000-0000-00008D000000}"/>
    <cellStyle name="Normal 2 3" xfId="277" xr:uid="{00000000-0005-0000-0000-00008E000000}"/>
    <cellStyle name="Normal 20" xfId="120" xr:uid="{00000000-0005-0000-0000-00008F000000}"/>
    <cellStyle name="Normal 21" xfId="121" xr:uid="{00000000-0005-0000-0000-000090000000}"/>
    <cellStyle name="Normal 22" xfId="122" xr:uid="{00000000-0005-0000-0000-000091000000}"/>
    <cellStyle name="Normal 23" xfId="123" xr:uid="{00000000-0005-0000-0000-000092000000}"/>
    <cellStyle name="Normal 24" xfId="124" xr:uid="{00000000-0005-0000-0000-000093000000}"/>
    <cellStyle name="Normal 25" xfId="125" xr:uid="{00000000-0005-0000-0000-000094000000}"/>
    <cellStyle name="Normal 26" xfId="126" xr:uid="{00000000-0005-0000-0000-000095000000}"/>
    <cellStyle name="Normal 27" xfId="127" xr:uid="{00000000-0005-0000-0000-000096000000}"/>
    <cellStyle name="Normal 28" xfId="128" xr:uid="{00000000-0005-0000-0000-000097000000}"/>
    <cellStyle name="Normal 29" xfId="129" xr:uid="{00000000-0005-0000-0000-000098000000}"/>
    <cellStyle name="Normal 3" xfId="130" xr:uid="{00000000-0005-0000-0000-000099000000}"/>
    <cellStyle name="Normal 3 2" xfId="276" xr:uid="{00000000-0005-0000-0000-00009A000000}"/>
    <cellStyle name="Normal 30" xfId="131" xr:uid="{00000000-0005-0000-0000-00009B000000}"/>
    <cellStyle name="Normal 31" xfId="132" xr:uid="{00000000-0005-0000-0000-00009C000000}"/>
    <cellStyle name="Normal 32" xfId="133" xr:uid="{00000000-0005-0000-0000-00009D000000}"/>
    <cellStyle name="Normal 33" xfId="134" xr:uid="{00000000-0005-0000-0000-00009E000000}"/>
    <cellStyle name="Normal 34" xfId="135" xr:uid="{00000000-0005-0000-0000-00009F000000}"/>
    <cellStyle name="Normal 35" xfId="136" xr:uid="{00000000-0005-0000-0000-0000A0000000}"/>
    <cellStyle name="Normal 36" xfId="137" xr:uid="{00000000-0005-0000-0000-0000A1000000}"/>
    <cellStyle name="Normal 37" xfId="138" xr:uid="{00000000-0005-0000-0000-0000A2000000}"/>
    <cellStyle name="Normal 38" xfId="139" xr:uid="{00000000-0005-0000-0000-0000A3000000}"/>
    <cellStyle name="Normal 39" xfId="140" xr:uid="{00000000-0005-0000-0000-0000A4000000}"/>
    <cellStyle name="Normal 4" xfId="141" xr:uid="{00000000-0005-0000-0000-0000A5000000}"/>
    <cellStyle name="Normal 40" xfId="142" xr:uid="{00000000-0005-0000-0000-0000A6000000}"/>
    <cellStyle name="Normal 41" xfId="143" xr:uid="{00000000-0005-0000-0000-0000A7000000}"/>
    <cellStyle name="Normal 42" xfId="144" xr:uid="{00000000-0005-0000-0000-0000A8000000}"/>
    <cellStyle name="Normal 43" xfId="145" xr:uid="{00000000-0005-0000-0000-0000A9000000}"/>
    <cellStyle name="Normal 44" xfId="146" xr:uid="{00000000-0005-0000-0000-0000AA000000}"/>
    <cellStyle name="Normal 45" xfId="147" xr:uid="{00000000-0005-0000-0000-0000AB000000}"/>
    <cellStyle name="Normal 46" xfId="148" xr:uid="{00000000-0005-0000-0000-0000AC000000}"/>
    <cellStyle name="Normal 47" xfId="149" xr:uid="{00000000-0005-0000-0000-0000AD000000}"/>
    <cellStyle name="Normal 48" xfId="150" xr:uid="{00000000-0005-0000-0000-0000AE000000}"/>
    <cellStyle name="Normal 49" xfId="151" xr:uid="{00000000-0005-0000-0000-0000AF000000}"/>
    <cellStyle name="Normal 5" xfId="152" xr:uid="{00000000-0005-0000-0000-0000B0000000}"/>
    <cellStyle name="Normal 50" xfId="153" xr:uid="{00000000-0005-0000-0000-0000B1000000}"/>
    <cellStyle name="Normal 51" xfId="154" xr:uid="{00000000-0005-0000-0000-0000B2000000}"/>
    <cellStyle name="Normal 52" xfId="155" xr:uid="{00000000-0005-0000-0000-0000B3000000}"/>
    <cellStyle name="Normal 53" xfId="156" xr:uid="{00000000-0005-0000-0000-0000B4000000}"/>
    <cellStyle name="Normal 54" xfId="157" xr:uid="{00000000-0005-0000-0000-0000B5000000}"/>
    <cellStyle name="Normal 55" xfId="158" xr:uid="{00000000-0005-0000-0000-0000B6000000}"/>
    <cellStyle name="Normal 56" xfId="159" xr:uid="{00000000-0005-0000-0000-0000B7000000}"/>
    <cellStyle name="Normal 57" xfId="160" xr:uid="{00000000-0005-0000-0000-0000B8000000}"/>
    <cellStyle name="Normal 58" xfId="161" xr:uid="{00000000-0005-0000-0000-0000B9000000}"/>
    <cellStyle name="Normal 59" xfId="162" xr:uid="{00000000-0005-0000-0000-0000BA000000}"/>
    <cellStyle name="Normal 6" xfId="163" xr:uid="{00000000-0005-0000-0000-0000BB000000}"/>
    <cellStyle name="Normal 60" xfId="164" xr:uid="{00000000-0005-0000-0000-0000BC000000}"/>
    <cellStyle name="Normal 61" xfId="165" xr:uid="{00000000-0005-0000-0000-0000BD000000}"/>
    <cellStyle name="Normal 62" xfId="166" xr:uid="{00000000-0005-0000-0000-0000BE000000}"/>
    <cellStyle name="Normal 63" xfId="167" xr:uid="{00000000-0005-0000-0000-0000BF000000}"/>
    <cellStyle name="Normal 64" xfId="168" xr:uid="{00000000-0005-0000-0000-0000C0000000}"/>
    <cellStyle name="Normal 65" xfId="169" xr:uid="{00000000-0005-0000-0000-0000C1000000}"/>
    <cellStyle name="Normal 66" xfId="170" xr:uid="{00000000-0005-0000-0000-0000C2000000}"/>
    <cellStyle name="Normal 67" xfId="171" xr:uid="{00000000-0005-0000-0000-0000C3000000}"/>
    <cellStyle name="Normal 68" xfId="172" xr:uid="{00000000-0005-0000-0000-0000C4000000}"/>
    <cellStyle name="Normal 69" xfId="173" xr:uid="{00000000-0005-0000-0000-0000C5000000}"/>
    <cellStyle name="Normal 7" xfId="174" xr:uid="{00000000-0005-0000-0000-0000C6000000}"/>
    <cellStyle name="Normal 70" xfId="175" xr:uid="{00000000-0005-0000-0000-0000C7000000}"/>
    <cellStyle name="Normal 71" xfId="176" xr:uid="{00000000-0005-0000-0000-0000C8000000}"/>
    <cellStyle name="Normal 72" xfId="177" xr:uid="{00000000-0005-0000-0000-0000C9000000}"/>
    <cellStyle name="Normal 73" xfId="178" xr:uid="{00000000-0005-0000-0000-0000CA000000}"/>
    <cellStyle name="Normal 74" xfId="179" xr:uid="{00000000-0005-0000-0000-0000CB000000}"/>
    <cellStyle name="Normal 75" xfId="180" xr:uid="{00000000-0005-0000-0000-0000CC000000}"/>
    <cellStyle name="Normal 76" xfId="181" xr:uid="{00000000-0005-0000-0000-0000CD000000}"/>
    <cellStyle name="Normal 77" xfId="182" xr:uid="{00000000-0005-0000-0000-0000CE000000}"/>
    <cellStyle name="Normal 78" xfId="183" xr:uid="{00000000-0005-0000-0000-0000CF000000}"/>
    <cellStyle name="Normal 79" xfId="184" xr:uid="{00000000-0005-0000-0000-0000D0000000}"/>
    <cellStyle name="Normal 8" xfId="185" xr:uid="{00000000-0005-0000-0000-0000D1000000}"/>
    <cellStyle name="Normal 80" xfId="186" xr:uid="{00000000-0005-0000-0000-0000D2000000}"/>
    <cellStyle name="Normal 81" xfId="187" xr:uid="{00000000-0005-0000-0000-0000D3000000}"/>
    <cellStyle name="Normal 82" xfId="188" xr:uid="{00000000-0005-0000-0000-0000D4000000}"/>
    <cellStyle name="Normal 83" xfId="189" xr:uid="{00000000-0005-0000-0000-0000D5000000}"/>
    <cellStyle name="Normal 84" xfId="190" xr:uid="{00000000-0005-0000-0000-0000D6000000}"/>
    <cellStyle name="Normal 85" xfId="191" xr:uid="{00000000-0005-0000-0000-0000D7000000}"/>
    <cellStyle name="Normal 86" xfId="192" xr:uid="{00000000-0005-0000-0000-0000D8000000}"/>
    <cellStyle name="Normal 87" xfId="193" xr:uid="{00000000-0005-0000-0000-0000D9000000}"/>
    <cellStyle name="Normal 88" xfId="194" xr:uid="{00000000-0005-0000-0000-0000DA000000}"/>
    <cellStyle name="Normal 89" xfId="195" xr:uid="{00000000-0005-0000-0000-0000DB000000}"/>
    <cellStyle name="Normal 9" xfId="196" xr:uid="{00000000-0005-0000-0000-0000DC000000}"/>
    <cellStyle name="Normal 90" xfId="197" xr:uid="{00000000-0005-0000-0000-0000DD000000}"/>
    <cellStyle name="Normal 91" xfId="198" xr:uid="{00000000-0005-0000-0000-0000DE000000}"/>
    <cellStyle name="Normal 92" xfId="199" xr:uid="{00000000-0005-0000-0000-0000DF000000}"/>
    <cellStyle name="Normal 93" xfId="200" xr:uid="{00000000-0005-0000-0000-0000E0000000}"/>
    <cellStyle name="Normal 94" xfId="201" xr:uid="{00000000-0005-0000-0000-0000E1000000}"/>
    <cellStyle name="Normal 95" xfId="202" xr:uid="{00000000-0005-0000-0000-0000E2000000}"/>
    <cellStyle name="Normal 96" xfId="203" xr:uid="{00000000-0005-0000-0000-0000E3000000}"/>
    <cellStyle name="Normal 97" xfId="204" xr:uid="{00000000-0005-0000-0000-0000E4000000}"/>
    <cellStyle name="Normal 98" xfId="205" xr:uid="{00000000-0005-0000-0000-0000E5000000}"/>
    <cellStyle name="Normal 99" xfId="206" xr:uid="{00000000-0005-0000-0000-0000E6000000}"/>
    <cellStyle name="normální_Rezervy_prez_1_12_03" xfId="207" xr:uid="{00000000-0005-0000-0000-0000E7000000}"/>
    <cellStyle name="Normalno" xfId="0" builtinId="0"/>
    <cellStyle name="Normalno 2" xfId="1" xr:uid="{00000000-0005-0000-0000-0000E8000000}"/>
    <cellStyle name="Normalno 2 2" xfId="5" xr:uid="{00000000-0005-0000-0000-0000E9000000}"/>
    <cellStyle name="Normalno 3" xfId="6" xr:uid="{00000000-0005-0000-0000-0000EA000000}"/>
    <cellStyle name="Note 2" xfId="208" xr:uid="{00000000-0005-0000-0000-0000EB000000}"/>
    <cellStyle name="Note 3" xfId="232" xr:uid="{00000000-0005-0000-0000-0000EC000000}"/>
    <cellStyle name="Note 4" xfId="236" xr:uid="{00000000-0005-0000-0000-0000ED000000}"/>
    <cellStyle name="Note 5" xfId="237" xr:uid="{00000000-0005-0000-0000-0000EE000000}"/>
    <cellStyle name="Obično 2" xfId="2" xr:uid="{00000000-0005-0000-0000-0000EF000000}"/>
    <cellStyle name="Obično 2 2" xfId="3" xr:uid="{00000000-0005-0000-0000-0000F0000000}"/>
    <cellStyle name="Obično 3" xfId="7" xr:uid="{00000000-0005-0000-0000-0000F1000000}"/>
    <cellStyle name="Obično 3 2" xfId="216" xr:uid="{00000000-0005-0000-0000-0000F2000000}"/>
    <cellStyle name="Obično 3 2 2" xfId="259" xr:uid="{00000000-0005-0000-0000-0000F3000000}"/>
    <cellStyle name="Obično 3 3" xfId="219" xr:uid="{00000000-0005-0000-0000-0000F4000000}"/>
    <cellStyle name="Obično 3 3 2" xfId="261" xr:uid="{00000000-0005-0000-0000-0000F5000000}"/>
    <cellStyle name="Obično 3 4" xfId="221" xr:uid="{00000000-0005-0000-0000-0000F6000000}"/>
    <cellStyle name="Obično 3 4 2" xfId="263" xr:uid="{00000000-0005-0000-0000-0000F7000000}"/>
    <cellStyle name="Obično 3 5" xfId="223" xr:uid="{00000000-0005-0000-0000-0000F8000000}"/>
    <cellStyle name="Obično 3 5 2" xfId="265" xr:uid="{00000000-0005-0000-0000-0000F9000000}"/>
    <cellStyle name="Obično 3 6" xfId="225" xr:uid="{00000000-0005-0000-0000-0000FA000000}"/>
    <cellStyle name="Obično 3 6 2" xfId="267" xr:uid="{00000000-0005-0000-0000-0000FB000000}"/>
    <cellStyle name="Obično 3 7" xfId="257" xr:uid="{00000000-0005-0000-0000-0000FC000000}"/>
    <cellStyle name="Obično 4" xfId="4" xr:uid="{00000000-0005-0000-0000-0000FD000000}"/>
    <cellStyle name="Obično 4 2" xfId="8" xr:uid="{00000000-0005-0000-0000-0000FE000000}"/>
    <cellStyle name="Obično_12a Izvjestaji drustava za osiguranje" xfId="217" xr:uid="{00000000-0005-0000-0000-0000FF000000}"/>
    <cellStyle name="Output 2" xfId="209" xr:uid="{00000000-0005-0000-0000-000000010000}"/>
    <cellStyle name="Output 2 2" xfId="254" xr:uid="{00000000-0005-0000-0000-000001010000}"/>
    <cellStyle name="Output 2 3" xfId="274" xr:uid="{00000000-0005-0000-0000-000002010000}"/>
    <cellStyle name="Output 2 4" xfId="243" xr:uid="{00000000-0005-0000-0000-000003010000}"/>
    <cellStyle name="Output 3" xfId="233" xr:uid="{00000000-0005-0000-0000-000004010000}"/>
    <cellStyle name="Output 3 2" xfId="252" xr:uid="{00000000-0005-0000-0000-000005010000}"/>
    <cellStyle name="Output 3 3" xfId="272" xr:uid="{00000000-0005-0000-0000-000006010000}"/>
    <cellStyle name="Output 3 4" xfId="241" xr:uid="{00000000-0005-0000-0000-000007010000}"/>
    <cellStyle name="Output 4" xfId="227" xr:uid="{00000000-0005-0000-0000-000008010000}"/>
    <cellStyle name="Percent 2" xfId="251" xr:uid="{00000000-0005-0000-0000-000009010000}"/>
    <cellStyle name="Standard_0103_s Versicherung" xfId="210" xr:uid="{00000000-0005-0000-0000-00000A010000}"/>
    <cellStyle name="Title 2" xfId="211" xr:uid="{00000000-0005-0000-0000-00000B010000}"/>
    <cellStyle name="Total 2" xfId="212" xr:uid="{00000000-0005-0000-0000-00000C010000}"/>
    <cellStyle name="Total 2 2" xfId="255" xr:uid="{00000000-0005-0000-0000-00000D010000}"/>
    <cellStyle name="Total 2 3" xfId="275" xr:uid="{00000000-0005-0000-0000-00000E010000}"/>
    <cellStyle name="Total 2 4" xfId="238" xr:uid="{00000000-0005-0000-0000-00000F010000}"/>
    <cellStyle name="Total 3" xfId="234" xr:uid="{00000000-0005-0000-0000-000010010000}"/>
    <cellStyle name="Total 3 2" xfId="253" xr:uid="{00000000-0005-0000-0000-000011010000}"/>
    <cellStyle name="Total 3 3" xfId="273" xr:uid="{00000000-0005-0000-0000-000012010000}"/>
    <cellStyle name="Total 3 4" xfId="250" xr:uid="{00000000-0005-0000-0000-000013010000}"/>
    <cellStyle name="Total 4" xfId="226" xr:uid="{00000000-0005-0000-0000-000014010000}"/>
    <cellStyle name="Warning Text 2" xfId="213" xr:uid="{00000000-0005-0000-0000-000015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3"/>
  <sheetViews>
    <sheetView showGridLines="0" tabSelected="1" showRuler="0" view="pageLayout" topLeftCell="A10" zoomScaleNormal="70" workbookViewId="0">
      <selection activeCell="E38" sqref="E38"/>
    </sheetView>
  </sheetViews>
  <sheetFormatPr defaultRowHeight="15" x14ac:dyDescent="0.25"/>
  <cols>
    <col min="1" max="1" width="8.7109375" customWidth="1"/>
    <col min="2" max="2" width="53.7109375" customWidth="1"/>
    <col min="3" max="3" width="17.42578125" customWidth="1"/>
    <col min="4" max="4" width="13" customWidth="1"/>
    <col min="5" max="5" width="17.42578125" customWidth="1"/>
    <col min="6" max="6" width="13" customWidth="1"/>
  </cols>
  <sheetData>
    <row r="1" spans="1:6" x14ac:dyDescent="0.25">
      <c r="C1" s="30"/>
      <c r="E1" s="30"/>
    </row>
    <row r="3" spans="1:6" x14ac:dyDescent="0.25">
      <c r="C3" s="33"/>
      <c r="E3" s="33"/>
    </row>
    <row r="4" spans="1:6" x14ac:dyDescent="0.25">
      <c r="C4" s="33"/>
      <c r="E4" s="33"/>
    </row>
    <row r="5" spans="1:6" x14ac:dyDescent="0.25">
      <c r="C5" s="33"/>
      <c r="E5" s="33"/>
    </row>
    <row r="6" spans="1:6" x14ac:dyDescent="0.25">
      <c r="C6" s="33"/>
      <c r="E6" s="33"/>
    </row>
    <row r="7" spans="1:6" x14ac:dyDescent="0.25">
      <c r="A7" s="78" t="s">
        <v>29</v>
      </c>
    </row>
    <row r="8" spans="1:6" x14ac:dyDescent="0.25">
      <c r="A8" s="2"/>
    </row>
    <row r="9" spans="1:6" s="1" customFormat="1" ht="15" customHeight="1" x14ac:dyDescent="0.2">
      <c r="D9" s="2"/>
      <c r="F9" s="2"/>
    </row>
    <row r="10" spans="1:6" s="1" customFormat="1" ht="15" customHeight="1" thickBot="1" x14ac:dyDescent="0.25">
      <c r="D10" s="2"/>
      <c r="F10" s="2"/>
    </row>
    <row r="11" spans="1:6" s="1" customFormat="1" ht="15" customHeight="1" x14ac:dyDescent="0.25">
      <c r="A11" s="58"/>
      <c r="B11" s="59"/>
      <c r="C11" s="94" t="s">
        <v>36</v>
      </c>
      <c r="D11" s="94"/>
      <c r="E11" s="94"/>
      <c r="F11" s="95"/>
    </row>
    <row r="12" spans="1:6" s="1" customFormat="1" ht="26.25" customHeight="1" x14ac:dyDescent="0.2">
      <c r="A12" s="60" t="s">
        <v>32</v>
      </c>
      <c r="B12" s="38" t="s">
        <v>33</v>
      </c>
      <c r="C12" s="55" t="s">
        <v>34</v>
      </c>
      <c r="D12" s="55" t="s">
        <v>35</v>
      </c>
      <c r="E12" s="55" t="s">
        <v>34</v>
      </c>
      <c r="F12" s="61" t="s">
        <v>35</v>
      </c>
    </row>
    <row r="13" spans="1:6" s="1" customFormat="1" ht="24.75" customHeight="1" thickBot="1" x14ac:dyDescent="0.25">
      <c r="A13" s="62"/>
      <c r="B13" s="63"/>
      <c r="C13" s="64" t="s">
        <v>71</v>
      </c>
      <c r="D13" s="84" t="s">
        <v>25</v>
      </c>
      <c r="E13" s="64" t="s">
        <v>72</v>
      </c>
      <c r="F13" s="71" t="s">
        <v>25</v>
      </c>
    </row>
    <row r="14" spans="1:6" s="1" customFormat="1" ht="16.5" customHeight="1" x14ac:dyDescent="0.2">
      <c r="A14" s="18" t="s">
        <v>0</v>
      </c>
      <c r="B14" s="11" t="s">
        <v>41</v>
      </c>
      <c r="C14" s="45">
        <f>FBiH!C14+RS!C14</f>
        <v>54785926</v>
      </c>
      <c r="D14" s="79">
        <f t="shared" ref="D14:D37" si="0">C14/C$38*100</f>
        <v>5.4856420320312713</v>
      </c>
      <c r="E14" s="45">
        <f>FBiH!E14+RS!E14</f>
        <v>62281633</v>
      </c>
      <c r="F14" s="79">
        <f t="shared" ref="F14:F37" si="1">E14/E$38*100</f>
        <v>5.7796988765451784</v>
      </c>
    </row>
    <row r="15" spans="1:6" s="1" customFormat="1" ht="17.100000000000001" customHeight="1" x14ac:dyDescent="0.2">
      <c r="A15" s="21" t="s">
        <v>1</v>
      </c>
      <c r="B15" s="11" t="s">
        <v>42</v>
      </c>
      <c r="C15" s="45">
        <f>FBiH!C15+RS!C15</f>
        <v>19538264</v>
      </c>
      <c r="D15" s="80">
        <f t="shared" si="0"/>
        <v>1.9563404336968484</v>
      </c>
      <c r="E15" s="45">
        <f>FBiH!E15+RS!E15</f>
        <v>21182665</v>
      </c>
      <c r="F15" s="80">
        <f t="shared" si="1"/>
        <v>1.9657388415415002</v>
      </c>
    </row>
    <row r="16" spans="1:6" s="1" customFormat="1" ht="17.100000000000001" customHeight="1" x14ac:dyDescent="0.2">
      <c r="A16" s="21" t="s">
        <v>2</v>
      </c>
      <c r="B16" s="11" t="s">
        <v>43</v>
      </c>
      <c r="C16" s="45">
        <f>FBiH!C16+RS!C16</f>
        <v>99934106</v>
      </c>
      <c r="D16" s="80">
        <f t="shared" si="0"/>
        <v>10.006269352955146</v>
      </c>
      <c r="E16" s="45">
        <f>FBiH!E16+RS!E16</f>
        <v>110502192</v>
      </c>
      <c r="F16" s="80">
        <f t="shared" si="1"/>
        <v>10.254538363793056</v>
      </c>
    </row>
    <row r="17" spans="1:6" s="1" customFormat="1" ht="17.100000000000001" customHeight="1" x14ac:dyDescent="0.2">
      <c r="A17" s="18" t="s">
        <v>3</v>
      </c>
      <c r="B17" s="11" t="s">
        <v>44</v>
      </c>
      <c r="C17" s="45">
        <f>FBiH!C17+RS!C17</f>
        <v>3703036</v>
      </c>
      <c r="D17" s="80">
        <f t="shared" si="0"/>
        <v>0.37078007822163944</v>
      </c>
      <c r="E17" s="45">
        <f>FBiH!E17+RS!E17</f>
        <v>4107865</v>
      </c>
      <c r="F17" s="80">
        <f t="shared" si="1"/>
        <v>0.38120745365650993</v>
      </c>
    </row>
    <row r="18" spans="1:6" s="1" customFormat="1" ht="17.100000000000001" customHeight="1" x14ac:dyDescent="0.2">
      <c r="A18" s="18" t="s">
        <v>4</v>
      </c>
      <c r="B18" s="11" t="s">
        <v>45</v>
      </c>
      <c r="C18" s="45">
        <f>FBiH!C18+RS!C18</f>
        <v>1935951.36</v>
      </c>
      <c r="D18" s="80">
        <f t="shared" si="0"/>
        <v>0.19384423934687359</v>
      </c>
      <c r="E18" s="45">
        <f>FBiH!E18+RS!E18</f>
        <v>3169236</v>
      </c>
      <c r="F18" s="80">
        <f t="shared" si="1"/>
        <v>0.29410323503731084</v>
      </c>
    </row>
    <row r="19" spans="1:6" s="1" customFormat="1" ht="17.100000000000001" customHeight="1" x14ac:dyDescent="0.2">
      <c r="A19" s="18" t="s">
        <v>5</v>
      </c>
      <c r="B19" s="11" t="s">
        <v>46</v>
      </c>
      <c r="C19" s="45">
        <f>FBiH!C19+RS!C19</f>
        <v>12510341</v>
      </c>
      <c r="D19" s="80">
        <f t="shared" si="0"/>
        <v>1.2526438345615283</v>
      </c>
      <c r="E19" s="45">
        <f>FBiH!E19+RS!E19</f>
        <v>14941636</v>
      </c>
      <c r="F19" s="80">
        <f t="shared" si="1"/>
        <v>1.3865750245011557</v>
      </c>
    </row>
    <row r="20" spans="1:6" s="1" customFormat="1" ht="17.100000000000001" customHeight="1" x14ac:dyDescent="0.2">
      <c r="A20" s="18" t="s">
        <v>6</v>
      </c>
      <c r="B20" s="11" t="s">
        <v>47</v>
      </c>
      <c r="C20" s="45">
        <f>FBiH!C20+RS!C20</f>
        <v>3140256</v>
      </c>
      <c r="D20" s="80">
        <f t="shared" si="0"/>
        <v>0.31442966401514122</v>
      </c>
      <c r="E20" s="45">
        <f>FBiH!E20+RS!E20</f>
        <v>3669008</v>
      </c>
      <c r="F20" s="80">
        <f t="shared" si="1"/>
        <v>0.34048178241625859</v>
      </c>
    </row>
    <row r="21" spans="1:6" s="1" customFormat="1" ht="17.100000000000001" customHeight="1" x14ac:dyDescent="0.2">
      <c r="A21" s="18" t="s">
        <v>7</v>
      </c>
      <c r="B21" s="11" t="s">
        <v>48</v>
      </c>
      <c r="C21" s="45">
        <f>FBiH!C21+RS!C21</f>
        <v>39430429</v>
      </c>
      <c r="D21" s="80">
        <f t="shared" si="0"/>
        <v>3.9481165046553155</v>
      </c>
      <c r="E21" s="45">
        <f>FBiH!E21+RS!E21</f>
        <v>40447317</v>
      </c>
      <c r="F21" s="80">
        <f t="shared" si="1"/>
        <v>3.7534872058375011</v>
      </c>
    </row>
    <row r="22" spans="1:6" s="1" customFormat="1" ht="17.100000000000001" customHeight="1" x14ac:dyDescent="0.2">
      <c r="A22" s="18" t="s">
        <v>8</v>
      </c>
      <c r="B22" s="11" t="s">
        <v>49</v>
      </c>
      <c r="C22" s="45">
        <f>FBiH!C22+RS!C22</f>
        <v>40459477</v>
      </c>
      <c r="D22" s="80">
        <f t="shared" si="0"/>
        <v>4.0511537146456646</v>
      </c>
      <c r="E22" s="45">
        <f>FBiH!E22+RS!E22</f>
        <v>41766909</v>
      </c>
      <c r="F22" s="80">
        <f t="shared" si="1"/>
        <v>3.8759445665797601</v>
      </c>
    </row>
    <row r="23" spans="1:6" s="1" customFormat="1" ht="17.100000000000001" customHeight="1" x14ac:dyDescent="0.2">
      <c r="A23" s="18" t="s">
        <v>9</v>
      </c>
      <c r="B23" s="11" t="s">
        <v>50</v>
      </c>
      <c r="C23" s="45">
        <f>FBiH!C23+RS!C23</f>
        <v>464563941</v>
      </c>
      <c r="D23" s="80">
        <f t="shared" si="0"/>
        <v>46.516170618631065</v>
      </c>
      <c r="E23" s="45">
        <f>FBiH!E23+RS!E23</f>
        <v>492871825</v>
      </c>
      <c r="F23" s="80">
        <f t="shared" si="1"/>
        <v>45.738215201153629</v>
      </c>
    </row>
    <row r="24" spans="1:6" s="1" customFormat="1" ht="17.100000000000001" customHeight="1" x14ac:dyDescent="0.2">
      <c r="A24" s="18" t="s">
        <v>10</v>
      </c>
      <c r="B24" s="11" t="s">
        <v>51</v>
      </c>
      <c r="C24" s="45">
        <f>FBiH!C24+RS!C24</f>
        <v>3907142</v>
      </c>
      <c r="D24" s="80">
        <f t="shared" si="0"/>
        <v>0.3912169410135502</v>
      </c>
      <c r="E24" s="45">
        <f>FBiH!E24+RS!E24</f>
        <v>4770024</v>
      </c>
      <c r="F24" s="80">
        <f>E24/E$38*100</f>
        <v>0.44265541903651656</v>
      </c>
    </row>
    <row r="25" spans="1:6" s="1" customFormat="1" ht="17.100000000000001" customHeight="1" x14ac:dyDescent="0.2">
      <c r="A25" s="18" t="s">
        <v>11</v>
      </c>
      <c r="B25" s="11" t="s">
        <v>52</v>
      </c>
      <c r="C25" s="45">
        <f>FBiH!C25+RS!C25</f>
        <v>2246303</v>
      </c>
      <c r="D25" s="80">
        <f t="shared" si="0"/>
        <v>0.22491933701144234</v>
      </c>
      <c r="E25" s="45">
        <f>FBiH!E25+RS!E25</f>
        <v>4181148</v>
      </c>
      <c r="F25" s="80">
        <f t="shared" si="1"/>
        <v>0.38800807291403422</v>
      </c>
    </row>
    <row r="26" spans="1:6" s="1" customFormat="1" ht="17.100000000000001" customHeight="1" x14ac:dyDescent="0.2">
      <c r="A26" s="18" t="s">
        <v>12</v>
      </c>
      <c r="B26" s="11" t="s">
        <v>53</v>
      </c>
      <c r="C26" s="45">
        <f>FBiH!C26+RS!C26</f>
        <v>45307189</v>
      </c>
      <c r="D26" s="80">
        <f t="shared" si="0"/>
        <v>4.5365486809803093</v>
      </c>
      <c r="E26" s="45">
        <f>FBiH!E26+RS!E26</f>
        <v>53346665</v>
      </c>
      <c r="F26" s="80">
        <f t="shared" si="1"/>
        <v>4.950539106255162</v>
      </c>
    </row>
    <row r="27" spans="1:6" s="1" customFormat="1" ht="17.100000000000001" customHeight="1" x14ac:dyDescent="0.2">
      <c r="A27" s="18" t="s">
        <v>13</v>
      </c>
      <c r="B27" s="11" t="s">
        <v>54</v>
      </c>
      <c r="C27" s="45">
        <f>FBiH!C27+RS!C27</f>
        <v>7950714</v>
      </c>
      <c r="D27" s="80">
        <f t="shared" si="0"/>
        <v>0.79609443679129344</v>
      </c>
      <c r="E27" s="45">
        <f>FBiH!E27+RS!E27</f>
        <v>7154207</v>
      </c>
      <c r="F27" s="80">
        <f t="shared" si="1"/>
        <v>0.6639061978428159</v>
      </c>
    </row>
    <row r="28" spans="1:6" s="1" customFormat="1" ht="17.100000000000001" customHeight="1" x14ac:dyDescent="0.2">
      <c r="A28" s="18" t="s">
        <v>14</v>
      </c>
      <c r="B28" s="11" t="s">
        <v>55</v>
      </c>
      <c r="C28" s="45">
        <f>FBiH!C28+RS!C28</f>
        <v>538043</v>
      </c>
      <c r="D28" s="80">
        <f t="shared" si="0"/>
        <v>5.3873531239395339E-2</v>
      </c>
      <c r="E28" s="45">
        <f>FBiH!E28+RS!E28</f>
        <v>478062</v>
      </c>
      <c r="F28" s="80">
        <f t="shared" si="1"/>
        <v>4.4363872159853948E-2</v>
      </c>
    </row>
    <row r="29" spans="1:6" s="1" customFormat="1" ht="17.100000000000001" customHeight="1" x14ac:dyDescent="0.2">
      <c r="A29" s="18" t="s">
        <v>15</v>
      </c>
      <c r="B29" s="11" t="s">
        <v>56</v>
      </c>
      <c r="C29" s="45">
        <f>FBiH!C29+RS!C29</f>
        <v>9241978</v>
      </c>
      <c r="D29" s="80">
        <f t="shared" si="0"/>
        <v>0.92538698672188746</v>
      </c>
      <c r="E29" s="45">
        <f>FBiH!E29+RS!E29</f>
        <v>12258510</v>
      </c>
      <c r="F29" s="80">
        <f t="shared" si="1"/>
        <v>1.1375825112857563</v>
      </c>
    </row>
    <row r="30" spans="1:6" s="1" customFormat="1" ht="17.100000000000001" customHeight="1" x14ac:dyDescent="0.2">
      <c r="A30" s="18" t="s">
        <v>16</v>
      </c>
      <c r="B30" s="11" t="s">
        <v>57</v>
      </c>
      <c r="C30" s="45">
        <f>FBiH!C30+RS!C30</f>
        <v>150049</v>
      </c>
      <c r="D30" s="80">
        <f t="shared" si="0"/>
        <v>1.5024207152476718E-2</v>
      </c>
      <c r="E30" s="45">
        <f>FBiH!E30+RS!E30</f>
        <v>312066</v>
      </c>
      <c r="F30" s="80">
        <f t="shared" si="1"/>
        <v>2.895954108345148E-2</v>
      </c>
    </row>
    <row r="31" spans="1:6" s="1" customFormat="1" ht="17.100000000000001" customHeight="1" x14ac:dyDescent="0.2">
      <c r="A31" s="18" t="s">
        <v>17</v>
      </c>
      <c r="B31" s="11" t="s">
        <v>58</v>
      </c>
      <c r="C31" s="45">
        <f>FBiH!C31+RS!C31</f>
        <v>3445942</v>
      </c>
      <c r="D31" s="80">
        <f t="shared" si="0"/>
        <v>0.34503759734100148</v>
      </c>
      <c r="E31" s="45">
        <f>FBiH!E31+RS!E31</f>
        <v>4253000</v>
      </c>
      <c r="F31" s="80">
        <f t="shared" si="1"/>
        <v>0.39467589621400334</v>
      </c>
    </row>
    <row r="32" spans="1:6" s="1" customFormat="1" ht="17.100000000000001" customHeight="1" x14ac:dyDescent="0.2">
      <c r="A32" s="19" t="s">
        <v>23</v>
      </c>
      <c r="B32" s="5" t="s">
        <v>59</v>
      </c>
      <c r="C32" s="46">
        <f>SUM(C14:C31)-2</f>
        <v>812789085.36000001</v>
      </c>
      <c r="D32" s="81">
        <f t="shared" si="0"/>
        <v>81.383491990754493</v>
      </c>
      <c r="E32" s="46">
        <f>SUM(E14:E31)-3</f>
        <v>881693965</v>
      </c>
      <c r="F32" s="81">
        <f t="shared" si="1"/>
        <v>81.820680889455218</v>
      </c>
    </row>
    <row r="33" spans="1:6" s="1" customFormat="1" ht="17.100000000000001" customHeight="1" x14ac:dyDescent="0.2">
      <c r="A33" s="20" t="s">
        <v>22</v>
      </c>
      <c r="B33" s="3" t="s">
        <v>60</v>
      </c>
      <c r="C33" s="45">
        <f>FBiH!C33+RS!C33</f>
        <v>160899348</v>
      </c>
      <c r="D33" s="80">
        <f t="shared" si="0"/>
        <v>16.110638091892916</v>
      </c>
      <c r="E33" s="45">
        <f>FBiH!E33+RS!E33</f>
        <v>170148873</v>
      </c>
      <c r="F33" s="80">
        <f t="shared" si="1"/>
        <v>15.789715245962293</v>
      </c>
    </row>
    <row r="34" spans="1:6" s="1" customFormat="1" ht="17.100000000000001" customHeight="1" x14ac:dyDescent="0.2">
      <c r="A34" s="20" t="s">
        <v>20</v>
      </c>
      <c r="B34" s="4" t="s">
        <v>61</v>
      </c>
      <c r="C34" s="45">
        <f>FBiH!C34+RS!C34</f>
        <v>419591</v>
      </c>
      <c r="D34" s="80">
        <f t="shared" si="0"/>
        <v>4.2013089746115326E-2</v>
      </c>
      <c r="E34" s="45">
        <f>FBiH!E34+RS!E34</f>
        <v>246432</v>
      </c>
      <c r="F34" s="80">
        <f t="shared" si="1"/>
        <v>2.2868744522880145E-2</v>
      </c>
    </row>
    <row r="35" spans="1:6" s="1" customFormat="1" ht="17.100000000000001" customHeight="1" x14ac:dyDescent="0.2">
      <c r="A35" s="20" t="s">
        <v>21</v>
      </c>
      <c r="B35" s="14" t="s">
        <v>62</v>
      </c>
      <c r="C35" s="45">
        <f>FBiH!C35+RS!C35</f>
        <v>24606907</v>
      </c>
      <c r="D35" s="80">
        <f t="shared" si="0"/>
        <v>2.4638569277351361</v>
      </c>
      <c r="E35" s="45">
        <f>FBiH!E35+RS!E35</f>
        <v>25503774</v>
      </c>
      <c r="F35" s="80">
        <f t="shared" si="1"/>
        <v>2.366735212859016</v>
      </c>
    </row>
    <row r="36" spans="1:6" s="1" customFormat="1" ht="17.100000000000001" customHeight="1" x14ac:dyDescent="0.2">
      <c r="A36" s="18" t="s">
        <v>19</v>
      </c>
      <c r="B36" s="14" t="s">
        <v>63</v>
      </c>
      <c r="C36" s="45">
        <f>FBiH!C36+RS!C36</f>
        <v>0</v>
      </c>
      <c r="D36" s="80">
        <f t="shared" si="0"/>
        <v>0</v>
      </c>
      <c r="E36" s="45">
        <f>FBiH!E36+RS!E36</f>
        <v>0</v>
      </c>
      <c r="F36" s="80">
        <f t="shared" si="1"/>
        <v>0</v>
      </c>
    </row>
    <row r="37" spans="1:6" s="1" customFormat="1" ht="17.100000000000001" customHeight="1" x14ac:dyDescent="0.2">
      <c r="A37" s="19" t="s">
        <v>18</v>
      </c>
      <c r="B37" s="6" t="s">
        <v>64</v>
      </c>
      <c r="C37" s="48">
        <f>SUM(C33:C36)-1</f>
        <v>185925845</v>
      </c>
      <c r="D37" s="81">
        <f t="shared" si="0"/>
        <v>18.616508009245496</v>
      </c>
      <c r="E37" s="48">
        <f>SUM(E33:E36)-1</f>
        <v>195899078</v>
      </c>
      <c r="F37" s="81">
        <f t="shared" si="1"/>
        <v>18.179319110544778</v>
      </c>
    </row>
    <row r="38" spans="1:6" s="1" customFormat="1" ht="17.100000000000001" customHeight="1" x14ac:dyDescent="0.2">
      <c r="A38" s="15" t="s">
        <v>24</v>
      </c>
      <c r="B38" s="16" t="s">
        <v>65</v>
      </c>
      <c r="C38" s="86">
        <f>C32+C37</f>
        <v>998714930.36000001</v>
      </c>
      <c r="D38" s="88">
        <f>D32+D37</f>
        <v>99.999999999999986</v>
      </c>
      <c r="E38" s="86">
        <f>E32+E37</f>
        <v>1077593043</v>
      </c>
      <c r="F38" s="72">
        <f>F32+F37</f>
        <v>100</v>
      </c>
    </row>
    <row r="40" spans="1:6" x14ac:dyDescent="0.25">
      <c r="B40" s="34"/>
      <c r="C40" s="35"/>
      <c r="E40" s="35"/>
    </row>
    <row r="41" spans="1:6" x14ac:dyDescent="0.25">
      <c r="B41" s="34"/>
      <c r="C41" s="35"/>
      <c r="E41" s="35"/>
    </row>
    <row r="42" spans="1:6" x14ac:dyDescent="0.25">
      <c r="C42" s="36"/>
      <c r="E42" s="36"/>
    </row>
    <row r="43" spans="1:6" x14ac:dyDescent="0.25">
      <c r="C43" s="36"/>
      <c r="E43" s="36"/>
    </row>
  </sheetData>
  <mergeCells count="1">
    <mergeCell ref="C11:F11"/>
  </mergeCells>
  <pageMargins left="0.39370078740157483" right="0.39370078740157483" top="0.78740157480314965" bottom="0.78740157480314965" header="0.31496062992125984" footer="0.31496062992125984"/>
  <pageSetup paperSize="9" scale="75" orientation="portrait" r:id="rId1"/>
  <headerFooter>
    <oddHeader>&amp;L&amp;G&amp;CStatistika tržišta osiguranja&amp;RMjesečni izvještaj</oddHeader>
    <oddFooter>&amp;CU izvještaj su uključeni podaci zaključno sa 31.10.2025. godine.</oddFooter>
  </headerFooter>
  <ignoredErrors>
    <ignoredError sqref="A14:A31 A34:A37" numberStoredAsText="1"/>
    <ignoredError sqref="A32:A33 A38" twoDigitTextYear="1" numberStoredAsText="1"/>
    <ignoredError sqref="E14:E31 D32:D37 E33:E36" formula="1"/>
    <ignoredError sqref="F14:F17 F19:F23 F26:F38" evalError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I68"/>
  <sheetViews>
    <sheetView showGridLines="0" showRuler="0" view="pageLayout" topLeftCell="A10" zoomScale="80" zoomScaleNormal="70" zoomScalePageLayoutView="80" workbookViewId="0">
      <selection activeCell="E38" sqref="E38"/>
    </sheetView>
  </sheetViews>
  <sheetFormatPr defaultRowHeight="15" x14ac:dyDescent="0.25"/>
  <cols>
    <col min="1" max="1" width="8.7109375" customWidth="1"/>
    <col min="2" max="2" width="53.7109375" customWidth="1"/>
    <col min="3" max="3" width="17.42578125" customWidth="1"/>
    <col min="4" max="4" width="13" customWidth="1"/>
    <col min="5" max="5" width="17.42578125" customWidth="1"/>
    <col min="6" max="6" width="13" customWidth="1"/>
  </cols>
  <sheetData>
    <row r="1" spans="1:9" x14ac:dyDescent="0.25">
      <c r="C1" s="30"/>
      <c r="E1" s="30"/>
    </row>
    <row r="3" spans="1:9" x14ac:dyDescent="0.25">
      <c r="C3" s="33"/>
      <c r="E3" s="33"/>
    </row>
    <row r="4" spans="1:9" x14ac:dyDescent="0.25">
      <c r="C4" s="33"/>
      <c r="E4" s="33"/>
    </row>
    <row r="5" spans="1:9" x14ac:dyDescent="0.25">
      <c r="C5" s="33"/>
      <c r="E5" s="33"/>
    </row>
    <row r="6" spans="1:9" x14ac:dyDescent="0.25">
      <c r="C6" s="33"/>
      <c r="E6" s="33"/>
    </row>
    <row r="7" spans="1:9" x14ac:dyDescent="0.25">
      <c r="A7" s="2" t="s">
        <v>69</v>
      </c>
    </row>
    <row r="8" spans="1:9" x14ac:dyDescent="0.25">
      <c r="A8" s="2"/>
    </row>
    <row r="9" spans="1:9" s="1" customFormat="1" ht="15" customHeight="1" x14ac:dyDescent="0.2">
      <c r="D9" s="2"/>
      <c r="F9" s="2"/>
    </row>
    <row r="10" spans="1:9" s="1" customFormat="1" ht="15" customHeight="1" thickBot="1" x14ac:dyDescent="0.25">
      <c r="D10" s="2"/>
      <c r="F10" s="2"/>
    </row>
    <row r="11" spans="1:9" s="1" customFormat="1" ht="15" customHeight="1" x14ac:dyDescent="0.25">
      <c r="A11" s="58"/>
      <c r="B11" s="59"/>
      <c r="C11" s="94" t="s">
        <v>36</v>
      </c>
      <c r="D11" s="94"/>
      <c r="E11" s="94"/>
      <c r="F11" s="95"/>
    </row>
    <row r="12" spans="1:9" s="1" customFormat="1" ht="26.25" customHeight="1" x14ac:dyDescent="0.2">
      <c r="A12" s="60" t="s">
        <v>32</v>
      </c>
      <c r="B12" s="38" t="s">
        <v>33</v>
      </c>
      <c r="C12" s="55" t="s">
        <v>34</v>
      </c>
      <c r="D12" s="55" t="s">
        <v>35</v>
      </c>
      <c r="E12" s="55" t="s">
        <v>34</v>
      </c>
      <c r="F12" s="61" t="s">
        <v>35</v>
      </c>
    </row>
    <row r="13" spans="1:9" s="1" customFormat="1" ht="24.75" customHeight="1" thickBot="1" x14ac:dyDescent="0.25">
      <c r="A13" s="65"/>
      <c r="B13" s="13"/>
      <c r="C13" s="64" t="s">
        <v>71</v>
      </c>
      <c r="D13" s="84" t="s">
        <v>25</v>
      </c>
      <c r="E13" s="64" t="s">
        <v>72</v>
      </c>
      <c r="F13" s="71" t="s">
        <v>25</v>
      </c>
    </row>
    <row r="14" spans="1:9" s="1" customFormat="1" ht="16.5" customHeight="1" x14ac:dyDescent="0.2">
      <c r="A14" s="66" t="s">
        <v>0</v>
      </c>
      <c r="B14" s="11" t="s">
        <v>41</v>
      </c>
      <c r="C14" s="45">
        <v>32970226</v>
      </c>
      <c r="D14" s="82">
        <f>C14/C$38*100</f>
        <v>4.7420284179343613</v>
      </c>
      <c r="E14" s="45">
        <v>34910128</v>
      </c>
      <c r="F14" s="82">
        <f>E14/E$38*100</f>
        <v>4.584249267727956</v>
      </c>
      <c r="H14" s="42"/>
      <c r="I14" s="42"/>
    </row>
    <row r="15" spans="1:9" s="1" customFormat="1" ht="17.100000000000001" customHeight="1" x14ac:dyDescent="0.2">
      <c r="A15" s="67" t="s">
        <v>1</v>
      </c>
      <c r="B15" s="11" t="s">
        <v>42</v>
      </c>
      <c r="C15" s="45">
        <v>16593276</v>
      </c>
      <c r="D15" s="80">
        <f t="shared" ref="D15:D36" si="0">C15/C$38*100</f>
        <v>2.3865710334720851</v>
      </c>
      <c r="E15" s="45">
        <v>18639329</v>
      </c>
      <c r="F15" s="80">
        <f t="shared" ref="F15:F37" si="1">E15/E$38*100</f>
        <v>2.447637267877977</v>
      </c>
      <c r="H15" s="42"/>
      <c r="I15" s="42"/>
    </row>
    <row r="16" spans="1:9" s="1" customFormat="1" ht="17.100000000000001" customHeight="1" x14ac:dyDescent="0.2">
      <c r="A16" s="67" t="s">
        <v>2</v>
      </c>
      <c r="B16" s="11" t="s">
        <v>43</v>
      </c>
      <c r="C16" s="45">
        <v>77882804</v>
      </c>
      <c r="D16" s="80">
        <f t="shared" si="0"/>
        <v>11.201696640975769</v>
      </c>
      <c r="E16" s="45">
        <v>87742235</v>
      </c>
      <c r="F16" s="80">
        <f t="shared" si="1"/>
        <v>11.521936457739837</v>
      </c>
      <c r="H16" s="42"/>
      <c r="I16" s="42"/>
    </row>
    <row r="17" spans="1:9" s="1" customFormat="1" ht="17.100000000000001" customHeight="1" x14ac:dyDescent="0.2">
      <c r="A17" s="68" t="s">
        <v>3</v>
      </c>
      <c r="B17" s="11" t="s">
        <v>44</v>
      </c>
      <c r="C17" s="45">
        <v>3677729</v>
      </c>
      <c r="D17" s="80">
        <f t="shared" si="0"/>
        <v>0.52895892892761243</v>
      </c>
      <c r="E17" s="45">
        <v>4102924</v>
      </c>
      <c r="F17" s="80">
        <f t="shared" si="1"/>
        <v>0.53877849839288638</v>
      </c>
      <c r="H17" s="42"/>
      <c r="I17" s="42"/>
    </row>
    <row r="18" spans="1:9" s="1" customFormat="1" ht="17.100000000000001" customHeight="1" x14ac:dyDescent="0.2">
      <c r="A18" s="68" t="s">
        <v>4</v>
      </c>
      <c r="B18" s="11" t="s">
        <v>45</v>
      </c>
      <c r="C18" s="45">
        <v>1934790</v>
      </c>
      <c r="D18" s="80">
        <f t="shared" si="0"/>
        <v>0.2782761987356478</v>
      </c>
      <c r="E18" s="45">
        <v>3165635</v>
      </c>
      <c r="F18" s="80">
        <f t="shared" si="1"/>
        <v>0.41569770041072296</v>
      </c>
      <c r="H18" s="42"/>
      <c r="I18" s="42"/>
    </row>
    <row r="19" spans="1:9" s="1" customFormat="1" ht="17.100000000000001" customHeight="1" x14ac:dyDescent="0.2">
      <c r="A19" s="68" t="s">
        <v>5</v>
      </c>
      <c r="B19" s="11" t="s">
        <v>46</v>
      </c>
      <c r="C19" s="45">
        <v>12509641</v>
      </c>
      <c r="D19" s="80">
        <f t="shared" si="0"/>
        <v>1.7992316194665099</v>
      </c>
      <c r="E19" s="45">
        <v>14939161</v>
      </c>
      <c r="F19" s="80">
        <f t="shared" si="1"/>
        <v>1.9617469713866429</v>
      </c>
      <c r="H19" s="42"/>
      <c r="I19" s="42"/>
    </row>
    <row r="20" spans="1:9" s="1" customFormat="1" ht="17.100000000000001" customHeight="1" x14ac:dyDescent="0.2">
      <c r="A20" s="68" t="s">
        <v>6</v>
      </c>
      <c r="B20" s="11" t="s">
        <v>47</v>
      </c>
      <c r="C20" s="45">
        <v>2313164</v>
      </c>
      <c r="D20" s="80">
        <f t="shared" si="0"/>
        <v>0.33269682237976528</v>
      </c>
      <c r="E20" s="45">
        <v>3021298</v>
      </c>
      <c r="F20" s="80">
        <f t="shared" si="1"/>
        <v>0.39674398054593041</v>
      </c>
      <c r="H20" s="42"/>
      <c r="I20" s="42"/>
    </row>
    <row r="21" spans="1:9" s="1" customFormat="1" ht="17.100000000000001" customHeight="1" x14ac:dyDescent="0.2">
      <c r="A21" s="68" t="s">
        <v>7</v>
      </c>
      <c r="B21" s="11" t="s">
        <v>48</v>
      </c>
      <c r="C21" s="45">
        <v>30665641</v>
      </c>
      <c r="D21" s="80">
        <f t="shared" si="0"/>
        <v>4.4105654925196172</v>
      </c>
      <c r="E21" s="45">
        <v>31026163</v>
      </c>
      <c r="F21" s="80">
        <f t="shared" si="1"/>
        <v>4.0742235322986566</v>
      </c>
      <c r="H21" s="42"/>
      <c r="I21" s="42"/>
    </row>
    <row r="22" spans="1:9" s="1" customFormat="1" ht="17.100000000000001" customHeight="1" x14ac:dyDescent="0.2">
      <c r="A22" s="68" t="s">
        <v>8</v>
      </c>
      <c r="B22" s="11" t="s">
        <v>49</v>
      </c>
      <c r="C22" s="45">
        <v>22200145</v>
      </c>
      <c r="D22" s="80">
        <f t="shared" si="0"/>
        <v>3.1929935352054741</v>
      </c>
      <c r="E22" s="45">
        <v>22303233</v>
      </c>
      <c r="F22" s="80">
        <f t="shared" si="1"/>
        <v>2.9287655303989717</v>
      </c>
      <c r="H22" s="42"/>
      <c r="I22" s="42"/>
    </row>
    <row r="23" spans="1:9" s="1" customFormat="1" ht="17.100000000000001" customHeight="1" x14ac:dyDescent="0.2">
      <c r="A23" s="68" t="s">
        <v>9</v>
      </c>
      <c r="B23" s="11" t="s">
        <v>50</v>
      </c>
      <c r="C23" s="45">
        <v>271622613</v>
      </c>
      <c r="D23" s="80">
        <f t="shared" si="0"/>
        <v>39.066828046601422</v>
      </c>
      <c r="E23" s="45">
        <v>294609021</v>
      </c>
      <c r="F23" s="80">
        <f t="shared" si="1"/>
        <v>38.686801400020656</v>
      </c>
      <c r="H23" s="42"/>
      <c r="I23" s="42"/>
    </row>
    <row r="24" spans="1:9" s="1" customFormat="1" ht="17.100000000000001" customHeight="1" x14ac:dyDescent="0.2">
      <c r="A24" s="68" t="s">
        <v>10</v>
      </c>
      <c r="B24" s="11" t="s">
        <v>51</v>
      </c>
      <c r="C24" s="45">
        <v>3744745</v>
      </c>
      <c r="D24" s="80">
        <f t="shared" si="0"/>
        <v>0.53859767924907798</v>
      </c>
      <c r="E24" s="45">
        <v>4568232</v>
      </c>
      <c r="F24" s="80">
        <f t="shared" si="1"/>
        <v>0.59988076241976029</v>
      </c>
      <c r="H24" s="42"/>
      <c r="I24" s="42"/>
    </row>
    <row r="25" spans="1:9" s="1" customFormat="1" ht="17.100000000000001" customHeight="1" x14ac:dyDescent="0.2">
      <c r="A25" s="68" t="s">
        <v>11</v>
      </c>
      <c r="B25" s="11" t="s">
        <v>52</v>
      </c>
      <c r="C25" s="45">
        <v>2232519</v>
      </c>
      <c r="D25" s="80">
        <f t="shared" si="0"/>
        <v>0.32109784572233152</v>
      </c>
      <c r="E25" s="45">
        <v>4168435</v>
      </c>
      <c r="F25" s="80">
        <f t="shared" si="1"/>
        <v>0.54738112379082615</v>
      </c>
      <c r="H25" s="42"/>
      <c r="I25" s="42"/>
    </row>
    <row r="26" spans="1:9" s="1" customFormat="1" ht="17.100000000000001" customHeight="1" x14ac:dyDescent="0.2">
      <c r="A26" s="68" t="s">
        <v>12</v>
      </c>
      <c r="B26" s="11" t="s">
        <v>53</v>
      </c>
      <c r="C26" s="45">
        <v>41721534</v>
      </c>
      <c r="D26" s="80">
        <f t="shared" si="0"/>
        <v>6.0007080287473515</v>
      </c>
      <c r="E26" s="45">
        <v>49627895</v>
      </c>
      <c r="F26" s="80">
        <f t="shared" si="1"/>
        <v>6.5169237223257941</v>
      </c>
      <c r="H26" s="42"/>
      <c r="I26" s="42"/>
    </row>
    <row r="27" spans="1:9" s="1" customFormat="1" ht="17.100000000000001" customHeight="1" x14ac:dyDescent="0.2">
      <c r="A27" s="68" t="s">
        <v>13</v>
      </c>
      <c r="B27" s="11" t="s">
        <v>54</v>
      </c>
      <c r="C27" s="45">
        <v>4048091</v>
      </c>
      <c r="D27" s="80">
        <f t="shared" si="0"/>
        <v>0.5822272058548924</v>
      </c>
      <c r="E27" s="45">
        <v>4605772</v>
      </c>
      <c r="F27" s="80">
        <f t="shared" si="1"/>
        <v>0.60481035527345894</v>
      </c>
      <c r="H27" s="42"/>
      <c r="I27" s="42"/>
    </row>
    <row r="28" spans="1:9" s="1" customFormat="1" ht="17.100000000000001" customHeight="1" x14ac:dyDescent="0.2">
      <c r="A28" s="68" t="s">
        <v>14</v>
      </c>
      <c r="B28" s="11" t="s">
        <v>55</v>
      </c>
      <c r="C28" s="45">
        <v>521960</v>
      </c>
      <c r="D28" s="80">
        <f t="shared" si="0"/>
        <v>7.5072253160321664E-2</v>
      </c>
      <c r="E28" s="45">
        <v>477662</v>
      </c>
      <c r="F28" s="80">
        <f t="shared" si="1"/>
        <v>6.2724538670309984E-2</v>
      </c>
      <c r="H28" s="42"/>
      <c r="I28" s="42"/>
    </row>
    <row r="29" spans="1:9" s="1" customFormat="1" ht="17.100000000000001" customHeight="1" x14ac:dyDescent="0.2">
      <c r="A29" s="68" t="s">
        <v>15</v>
      </c>
      <c r="B29" s="11" t="s">
        <v>56</v>
      </c>
      <c r="C29" s="45">
        <v>7481328</v>
      </c>
      <c r="D29" s="80">
        <f t="shared" si="0"/>
        <v>1.0760214376415873</v>
      </c>
      <c r="E29" s="45">
        <v>10298031</v>
      </c>
      <c r="F29" s="80">
        <f t="shared" si="1"/>
        <v>1.35229355420266</v>
      </c>
      <c r="H29" s="42"/>
      <c r="I29" s="42"/>
    </row>
    <row r="30" spans="1:9" s="1" customFormat="1" ht="17.100000000000001" customHeight="1" x14ac:dyDescent="0.2">
      <c r="A30" s="68" t="s">
        <v>16</v>
      </c>
      <c r="B30" s="11" t="s">
        <v>57</v>
      </c>
      <c r="C30" s="45">
        <v>124547</v>
      </c>
      <c r="D30" s="80">
        <f t="shared" si="0"/>
        <v>1.7913295873933983E-2</v>
      </c>
      <c r="E30" s="45">
        <v>160609</v>
      </c>
      <c r="F30" s="80">
        <f t="shared" si="1"/>
        <v>2.1090489574845425E-2</v>
      </c>
      <c r="H30" s="42"/>
      <c r="I30" s="42"/>
    </row>
    <row r="31" spans="1:9" s="1" customFormat="1" ht="17.100000000000001" customHeight="1" x14ac:dyDescent="0.2">
      <c r="A31" s="68" t="s">
        <v>17</v>
      </c>
      <c r="B31" s="11" t="s">
        <v>58</v>
      </c>
      <c r="C31" s="45">
        <v>2489967</v>
      </c>
      <c r="D31" s="80">
        <f t="shared" si="0"/>
        <v>0.35812597322562384</v>
      </c>
      <c r="E31" s="45">
        <v>3151205</v>
      </c>
      <c r="F31" s="80">
        <f t="shared" si="1"/>
        <v>0.41380281429247912</v>
      </c>
      <c r="H31" s="42"/>
      <c r="I31" s="42"/>
    </row>
    <row r="32" spans="1:9" s="1" customFormat="1" ht="17.100000000000001" customHeight="1" x14ac:dyDescent="0.2">
      <c r="A32" s="69" t="s">
        <v>23</v>
      </c>
      <c r="B32" s="5" t="s">
        <v>59</v>
      </c>
      <c r="C32" s="46">
        <f>SUM(C14:C31)</f>
        <v>534734720</v>
      </c>
      <c r="D32" s="81">
        <f t="shared" si="0"/>
        <v>76.909610455693382</v>
      </c>
      <c r="E32" s="46">
        <f>SUM(E14:E31)-2</f>
        <v>591516966</v>
      </c>
      <c r="F32" s="81">
        <f t="shared" si="1"/>
        <v>77.67548770471889</v>
      </c>
      <c r="H32" s="42"/>
      <c r="I32" s="42"/>
    </row>
    <row r="33" spans="1:9" s="1" customFormat="1" ht="17.100000000000001" customHeight="1" x14ac:dyDescent="0.2">
      <c r="A33" s="70" t="s">
        <v>22</v>
      </c>
      <c r="B33" s="3" t="s">
        <v>60</v>
      </c>
      <c r="C33" s="47">
        <f>135560528+2775771</f>
        <v>138336299</v>
      </c>
      <c r="D33" s="80">
        <f t="shared" si="0"/>
        <v>19.896577630067348</v>
      </c>
      <c r="E33" s="47">
        <f>143931869+3182443</f>
        <v>147114312</v>
      </c>
      <c r="F33" s="80">
        <f t="shared" si="1"/>
        <v>19.318424643367166</v>
      </c>
      <c r="H33" s="42"/>
      <c r="I33" s="42"/>
    </row>
    <row r="34" spans="1:9" s="1" customFormat="1" ht="17.100000000000001" customHeight="1" x14ac:dyDescent="0.2">
      <c r="A34" s="70" t="s">
        <v>20</v>
      </c>
      <c r="B34" s="4" t="s">
        <v>61</v>
      </c>
      <c r="C34" s="47">
        <v>372675</v>
      </c>
      <c r="D34" s="80">
        <f t="shared" si="0"/>
        <v>5.3600950161933621E-2</v>
      </c>
      <c r="E34" s="47">
        <v>222376</v>
      </c>
      <c r="F34" s="80">
        <f t="shared" si="1"/>
        <v>2.9201468844808363E-2</v>
      </c>
      <c r="H34" s="42"/>
      <c r="I34" s="42"/>
    </row>
    <row r="35" spans="1:9" s="1" customFormat="1" ht="17.100000000000001" customHeight="1" x14ac:dyDescent="0.2">
      <c r="A35" s="70" t="s">
        <v>21</v>
      </c>
      <c r="B35" s="14" t="s">
        <v>62</v>
      </c>
      <c r="C35" s="47">
        <v>21833161</v>
      </c>
      <c r="D35" s="80">
        <f t="shared" si="0"/>
        <v>3.1402111079049382</v>
      </c>
      <c r="E35" s="47">
        <v>22669685</v>
      </c>
      <c r="F35" s="80">
        <f t="shared" si="1"/>
        <v>2.9768864457006128</v>
      </c>
      <c r="H35" s="42"/>
      <c r="I35" s="42"/>
    </row>
    <row r="36" spans="1:9" s="1" customFormat="1" ht="17.100000000000001" customHeight="1" x14ac:dyDescent="0.2">
      <c r="A36" s="68" t="s">
        <v>19</v>
      </c>
      <c r="B36" s="14" t="s">
        <v>63</v>
      </c>
      <c r="C36" s="47">
        <v>0</v>
      </c>
      <c r="D36" s="80">
        <f t="shared" si="0"/>
        <v>0</v>
      </c>
      <c r="E36" s="47">
        <v>0</v>
      </c>
      <c r="F36" s="80">
        <f t="shared" si="1"/>
        <v>0</v>
      </c>
      <c r="H36" s="42"/>
      <c r="I36" s="42"/>
    </row>
    <row r="37" spans="1:9" s="1" customFormat="1" ht="17.100000000000001" customHeight="1" x14ac:dyDescent="0.2">
      <c r="A37" s="69" t="s">
        <v>18</v>
      </c>
      <c r="B37" s="6" t="s">
        <v>64</v>
      </c>
      <c r="C37" s="48">
        <f>SUM(C33:C36)-1</f>
        <v>160542134</v>
      </c>
      <c r="D37" s="83">
        <f>C37/C$38*100</f>
        <v>23.090389544306618</v>
      </c>
      <c r="E37" s="48">
        <f>SUM(E33:E36)-2</f>
        <v>170006371</v>
      </c>
      <c r="F37" s="83">
        <f t="shared" si="1"/>
        <v>22.32451229528111</v>
      </c>
    </row>
    <row r="38" spans="1:9" s="1" customFormat="1" ht="17.100000000000001" customHeight="1" x14ac:dyDescent="0.2">
      <c r="A38" s="74" t="s">
        <v>24</v>
      </c>
      <c r="B38" s="75" t="s">
        <v>65</v>
      </c>
      <c r="C38" s="87">
        <f>C32+C37</f>
        <v>695276854</v>
      </c>
      <c r="D38" s="76">
        <f>D32+D37</f>
        <v>100</v>
      </c>
      <c r="E38" s="87">
        <f>E32+E37</f>
        <v>761523337</v>
      </c>
      <c r="F38" s="76">
        <f>F32+F37</f>
        <v>100</v>
      </c>
    </row>
    <row r="40" spans="1:9" x14ac:dyDescent="0.25">
      <c r="B40" s="34"/>
      <c r="C40" s="35"/>
      <c r="E40" s="35"/>
    </row>
    <row r="41" spans="1:9" x14ac:dyDescent="0.25">
      <c r="A41" s="77" t="s">
        <v>70</v>
      </c>
      <c r="B41" s="34"/>
      <c r="C41" s="35"/>
      <c r="E41" s="35"/>
    </row>
    <row r="42" spans="1:9" x14ac:dyDescent="0.25">
      <c r="C42" s="36"/>
      <c r="E42" s="36"/>
    </row>
    <row r="43" spans="1:9" x14ac:dyDescent="0.25">
      <c r="C43" s="36"/>
      <c r="E43" s="36"/>
    </row>
    <row r="51" spans="3:6" x14ac:dyDescent="0.25">
      <c r="C51" s="42"/>
      <c r="D51" s="42"/>
      <c r="E51" s="42"/>
      <c r="F51" s="42"/>
    </row>
    <row r="52" spans="3:6" x14ac:dyDescent="0.25">
      <c r="C52" s="42"/>
      <c r="D52" s="42"/>
      <c r="E52" s="42"/>
      <c r="F52" s="42"/>
    </row>
    <row r="53" spans="3:6" x14ac:dyDescent="0.25">
      <c r="C53" s="42"/>
      <c r="D53" s="42"/>
      <c r="E53" s="42"/>
      <c r="F53" s="42"/>
    </row>
    <row r="54" spans="3:6" x14ac:dyDescent="0.25">
      <c r="C54" s="42"/>
      <c r="D54" s="42"/>
      <c r="E54" s="42"/>
      <c r="F54" s="42"/>
    </row>
    <row r="55" spans="3:6" x14ac:dyDescent="0.25">
      <c r="C55" s="42"/>
      <c r="D55" s="42"/>
      <c r="E55" s="42"/>
      <c r="F55" s="42"/>
    </row>
    <row r="56" spans="3:6" x14ac:dyDescent="0.25">
      <c r="C56" s="44"/>
      <c r="D56" s="42"/>
      <c r="E56" s="44"/>
      <c r="F56" s="42"/>
    </row>
    <row r="57" spans="3:6" x14ac:dyDescent="0.25">
      <c r="C57" s="44"/>
      <c r="D57" s="42"/>
      <c r="E57" s="44"/>
      <c r="F57" s="42"/>
    </row>
    <row r="58" spans="3:6" x14ac:dyDescent="0.25">
      <c r="C58" s="44"/>
      <c r="D58" s="42"/>
      <c r="E58" s="44"/>
      <c r="F58" s="42"/>
    </row>
    <row r="59" spans="3:6" x14ac:dyDescent="0.25">
      <c r="C59" s="44"/>
      <c r="D59" s="42"/>
      <c r="E59" s="44"/>
      <c r="F59" s="42"/>
    </row>
    <row r="60" spans="3:6" x14ac:dyDescent="0.25">
      <c r="C60" s="44"/>
      <c r="D60" s="42"/>
      <c r="E60" s="44"/>
      <c r="F60" s="42"/>
    </row>
    <row r="61" spans="3:6" x14ac:dyDescent="0.25">
      <c r="C61" s="44"/>
      <c r="D61" s="42"/>
      <c r="E61" s="44"/>
      <c r="F61" s="42"/>
    </row>
    <row r="62" spans="3:6" x14ac:dyDescent="0.25">
      <c r="C62" s="44"/>
      <c r="D62" s="42"/>
      <c r="E62" s="44"/>
      <c r="F62" s="42"/>
    </row>
    <row r="63" spans="3:6" x14ac:dyDescent="0.25">
      <c r="C63" s="44"/>
      <c r="D63" s="42"/>
      <c r="E63" s="44"/>
      <c r="F63" s="42"/>
    </row>
    <row r="64" spans="3:6" x14ac:dyDescent="0.25">
      <c r="C64" s="44"/>
      <c r="D64" s="42"/>
      <c r="E64" s="44"/>
      <c r="F64" s="42"/>
    </row>
    <row r="65" spans="3:6" x14ac:dyDescent="0.25">
      <c r="C65" s="44"/>
      <c r="D65" s="42"/>
      <c r="E65" s="44"/>
      <c r="F65" s="42"/>
    </row>
    <row r="66" spans="3:6" x14ac:dyDescent="0.25">
      <c r="C66" s="44"/>
      <c r="D66" s="42"/>
      <c r="E66" s="44"/>
      <c r="F66" s="42"/>
    </row>
    <row r="67" spans="3:6" x14ac:dyDescent="0.25">
      <c r="C67" s="44"/>
      <c r="D67" s="42"/>
      <c r="E67" s="44"/>
      <c r="F67" s="42"/>
    </row>
    <row r="68" spans="3:6" x14ac:dyDescent="0.25">
      <c r="C68" s="44"/>
      <c r="D68" s="42"/>
      <c r="E68" s="44"/>
      <c r="F68" s="42"/>
    </row>
  </sheetData>
  <mergeCells count="1">
    <mergeCell ref="C11:F11"/>
  </mergeCells>
  <dataValidations disablePrompts="1" count="1">
    <dataValidation type="decimal" allowBlank="1" showInputMessage="1" showErrorMessage="1" errorTitle="Microsoft Excel" error="Neočekivana vrsta podatka!_x000a_Mollimo unesite broj." sqref="C56:F68" xr:uid="{00000000-0002-0000-0100-000000000000}">
      <formula1>-100000000000</formula1>
      <formula2>100000000000</formula2>
    </dataValidation>
  </dataValidations>
  <pageMargins left="0.39370078740157483" right="0.39370078740157483" top="0.78740157480314965" bottom="0.78740157480314965" header="0.31496062992125984" footer="0.31496062992125984"/>
  <pageSetup paperSize="9" scale="75" orientation="portrait" r:id="rId1"/>
  <headerFooter>
    <oddHeader>&amp;L&amp;G&amp;CStatistika tržišta osiguranja&amp;RMjesečni izvještaj</oddHeader>
    <oddFooter>&amp;CU izvještaj su uključeni podaci zaključno sa 31.10.2025. godine.</oddFooter>
  </headerFooter>
  <ignoredErrors>
    <ignoredError sqref="A14:A31 A37" numberStoredAsText="1"/>
    <ignoredError sqref="A32:A33 A38" twoDigitTextYear="1" numberStoredAsText="1"/>
    <ignoredError sqref="F14:F38" evalError="1"/>
    <ignoredError sqref="D32" formula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I64"/>
  <sheetViews>
    <sheetView showGridLines="0" showRuler="0" view="pageLayout" zoomScale="80" zoomScaleNormal="70" zoomScalePageLayoutView="80" workbookViewId="0">
      <selection activeCell="C4" sqref="C4"/>
    </sheetView>
  </sheetViews>
  <sheetFormatPr defaultRowHeight="15" x14ac:dyDescent="0.25"/>
  <cols>
    <col min="1" max="1" width="8.7109375" customWidth="1"/>
    <col min="2" max="2" width="50" customWidth="1"/>
    <col min="3" max="3" width="17.42578125" customWidth="1"/>
    <col min="4" max="4" width="11.28515625" customWidth="1"/>
    <col min="5" max="5" width="17.42578125" customWidth="1"/>
    <col min="6" max="6" width="10.85546875" customWidth="1"/>
    <col min="7" max="7" width="17.42578125" customWidth="1"/>
    <col min="8" max="8" width="14.85546875" customWidth="1"/>
    <col min="9" max="9" width="13.140625" customWidth="1"/>
  </cols>
  <sheetData>
    <row r="1" spans="1:9" x14ac:dyDescent="0.25">
      <c r="C1" s="30"/>
    </row>
    <row r="3" spans="1:9" x14ac:dyDescent="0.25">
      <c r="C3" s="33"/>
    </row>
    <row r="4" spans="1:9" x14ac:dyDescent="0.25">
      <c r="C4" s="33" t="s">
        <v>30</v>
      </c>
    </row>
    <row r="5" spans="1:9" s="1" customFormat="1" ht="15" customHeight="1" x14ac:dyDescent="0.2">
      <c r="D5" s="2"/>
    </row>
    <row r="6" spans="1:9" s="1" customFormat="1" ht="15" customHeight="1" thickBot="1" x14ac:dyDescent="0.25">
      <c r="D6" s="2"/>
    </row>
    <row r="7" spans="1:9" s="1" customFormat="1" ht="15" customHeight="1" x14ac:dyDescent="0.25">
      <c r="A7" s="39"/>
      <c r="B7" s="12"/>
      <c r="C7" s="96" t="s">
        <v>36</v>
      </c>
      <c r="D7" s="96"/>
      <c r="E7" s="96"/>
      <c r="F7" s="96"/>
      <c r="G7" s="96"/>
      <c r="H7" s="96"/>
      <c r="I7" s="97"/>
    </row>
    <row r="8" spans="1:9" s="1" customFormat="1" ht="26.25" customHeight="1" x14ac:dyDescent="0.2">
      <c r="A8" s="37" t="s">
        <v>32</v>
      </c>
      <c r="B8" s="38" t="s">
        <v>33</v>
      </c>
      <c r="C8" s="55" t="s">
        <v>34</v>
      </c>
      <c r="D8" s="55" t="s">
        <v>35</v>
      </c>
      <c r="E8" s="55" t="s">
        <v>34</v>
      </c>
      <c r="F8" s="55" t="s">
        <v>35</v>
      </c>
      <c r="G8" s="98" t="s">
        <v>37</v>
      </c>
      <c r="H8" s="98"/>
      <c r="I8" s="9" t="s">
        <v>38</v>
      </c>
    </row>
    <row r="9" spans="1:9" s="1" customFormat="1" ht="24.75" customHeight="1" thickBot="1" x14ac:dyDescent="0.25">
      <c r="A9" s="40"/>
      <c r="B9" s="13"/>
      <c r="C9" s="10" t="s">
        <v>28</v>
      </c>
      <c r="D9" s="32" t="s">
        <v>25</v>
      </c>
      <c r="E9" s="10" t="s">
        <v>66</v>
      </c>
      <c r="F9" s="10" t="s">
        <v>25</v>
      </c>
      <c r="G9" s="7" t="s">
        <v>39</v>
      </c>
      <c r="H9" s="10" t="s">
        <v>40</v>
      </c>
      <c r="I9" s="8" t="s">
        <v>26</v>
      </c>
    </row>
    <row r="10" spans="1:9" s="1" customFormat="1" ht="16.5" customHeight="1" x14ac:dyDescent="0.2">
      <c r="A10" s="17" t="s">
        <v>0</v>
      </c>
      <c r="B10" s="11" t="s">
        <v>41</v>
      </c>
      <c r="C10" s="45">
        <v>17089219</v>
      </c>
      <c r="D10" s="25">
        <f>C10/C$34*100</f>
        <v>6.3782345224571682</v>
      </c>
      <c r="E10" s="45"/>
      <c r="F10" s="25" t="e">
        <f>E10/E$34*100</f>
        <v>#DIV/0!</v>
      </c>
      <c r="G10" s="49">
        <f>E10-C10</f>
        <v>-17089219</v>
      </c>
      <c r="H10" s="25">
        <f>(E10-C10)/C10</f>
        <v>-1</v>
      </c>
      <c r="I10" s="26" t="e">
        <f>F10-D10</f>
        <v>#DIV/0!</v>
      </c>
    </row>
    <row r="11" spans="1:9" s="1" customFormat="1" ht="17.100000000000001" customHeight="1" x14ac:dyDescent="0.2">
      <c r="A11" s="21" t="s">
        <v>1</v>
      </c>
      <c r="B11" s="11" t="s">
        <v>42</v>
      </c>
      <c r="C11" s="45">
        <v>4496282</v>
      </c>
      <c r="D11" s="25">
        <f t="shared" ref="D11:D33" si="0">C11/C$34*100</f>
        <v>1.6781539914201324</v>
      </c>
      <c r="E11" s="45"/>
      <c r="F11" s="25" t="e">
        <f t="shared" ref="F11:F33" si="1">E11/E$34*100</f>
        <v>#DIV/0!</v>
      </c>
      <c r="G11" s="49">
        <f t="shared" ref="G11:G33" si="2">E11-C11</f>
        <v>-4496282</v>
      </c>
      <c r="H11" s="25">
        <f t="shared" ref="H11:H33" si="3">(E11-C11)/C11</f>
        <v>-1</v>
      </c>
      <c r="I11" s="26" t="e">
        <f t="shared" ref="I11:I28" si="4">F11-D11</f>
        <v>#DIV/0!</v>
      </c>
    </row>
    <row r="12" spans="1:9" s="1" customFormat="1" ht="17.100000000000001" customHeight="1" x14ac:dyDescent="0.2">
      <c r="A12" s="21" t="s">
        <v>2</v>
      </c>
      <c r="B12" s="11" t="s">
        <v>43</v>
      </c>
      <c r="C12" s="45">
        <v>28452891</v>
      </c>
      <c r="D12" s="25">
        <f t="shared" si="0"/>
        <v>10.619514656574468</v>
      </c>
      <c r="E12" s="45"/>
      <c r="F12" s="25" t="e">
        <f t="shared" si="1"/>
        <v>#DIV/0!</v>
      </c>
      <c r="G12" s="49">
        <f t="shared" si="2"/>
        <v>-28452891</v>
      </c>
      <c r="H12" s="25">
        <f t="shared" si="3"/>
        <v>-1</v>
      </c>
      <c r="I12" s="26" t="e">
        <f t="shared" si="4"/>
        <v>#DIV/0!</v>
      </c>
    </row>
    <row r="13" spans="1:9" s="1" customFormat="1" ht="17.100000000000001" customHeight="1" x14ac:dyDescent="0.2">
      <c r="A13" s="18" t="s">
        <v>3</v>
      </c>
      <c r="B13" s="11" t="s">
        <v>44</v>
      </c>
      <c r="C13" s="45">
        <v>0</v>
      </c>
      <c r="D13" s="25">
        <f t="shared" si="0"/>
        <v>0</v>
      </c>
      <c r="E13" s="45"/>
      <c r="F13" s="25" t="e">
        <f t="shared" si="1"/>
        <v>#DIV/0!</v>
      </c>
      <c r="G13" s="49">
        <f t="shared" si="2"/>
        <v>0</v>
      </c>
      <c r="H13" s="25" t="s">
        <v>27</v>
      </c>
      <c r="I13" s="26" t="e">
        <f t="shared" si="4"/>
        <v>#DIV/0!</v>
      </c>
    </row>
    <row r="14" spans="1:9" s="1" customFormat="1" ht="17.100000000000001" customHeight="1" x14ac:dyDescent="0.2">
      <c r="A14" s="18" t="s">
        <v>4</v>
      </c>
      <c r="B14" s="11" t="s">
        <v>45</v>
      </c>
      <c r="C14" s="45">
        <v>0</v>
      </c>
      <c r="D14" s="25">
        <f t="shared" si="0"/>
        <v>0</v>
      </c>
      <c r="E14" s="45"/>
      <c r="F14" s="25" t="e">
        <f t="shared" si="1"/>
        <v>#DIV/0!</v>
      </c>
      <c r="G14" s="49">
        <f t="shared" si="2"/>
        <v>0</v>
      </c>
      <c r="H14" s="25" t="e">
        <f t="shared" si="3"/>
        <v>#DIV/0!</v>
      </c>
      <c r="I14" s="26" t="e">
        <f t="shared" si="4"/>
        <v>#DIV/0!</v>
      </c>
    </row>
    <row r="15" spans="1:9" s="1" customFormat="1" ht="17.100000000000001" customHeight="1" x14ac:dyDescent="0.2">
      <c r="A15" s="18" t="s">
        <v>5</v>
      </c>
      <c r="B15" s="11" t="s">
        <v>46</v>
      </c>
      <c r="C15" s="45">
        <v>8869</v>
      </c>
      <c r="D15" s="25">
        <f t="shared" si="0"/>
        <v>3.3101900080789314E-3</v>
      </c>
      <c r="E15" s="45"/>
      <c r="F15" s="25" t="e">
        <f t="shared" si="1"/>
        <v>#DIV/0!</v>
      </c>
      <c r="G15" s="49">
        <f t="shared" si="2"/>
        <v>-8869</v>
      </c>
      <c r="H15" s="25">
        <f t="shared" si="3"/>
        <v>-1</v>
      </c>
      <c r="I15" s="26" t="e">
        <f t="shared" si="4"/>
        <v>#DIV/0!</v>
      </c>
    </row>
    <row r="16" spans="1:9" s="1" customFormat="1" ht="17.100000000000001" customHeight="1" x14ac:dyDescent="0.2">
      <c r="A16" s="18" t="s">
        <v>6</v>
      </c>
      <c r="B16" s="11" t="s">
        <v>47</v>
      </c>
      <c r="C16" s="45">
        <v>1948920</v>
      </c>
      <c r="D16" s="25">
        <f t="shared" si="0"/>
        <v>0.72739829862951744</v>
      </c>
      <c r="E16" s="45"/>
      <c r="F16" s="25" t="e">
        <f t="shared" si="1"/>
        <v>#DIV/0!</v>
      </c>
      <c r="G16" s="49">
        <f t="shared" si="2"/>
        <v>-1948920</v>
      </c>
      <c r="H16" s="25">
        <f t="shared" si="3"/>
        <v>-1</v>
      </c>
      <c r="I16" s="26" t="e">
        <f t="shared" si="4"/>
        <v>#DIV/0!</v>
      </c>
    </row>
    <row r="17" spans="1:9" s="1" customFormat="1" ht="17.100000000000001" customHeight="1" x14ac:dyDescent="0.2">
      <c r="A17" s="18" t="s">
        <v>7</v>
      </c>
      <c r="B17" s="11" t="s">
        <v>48</v>
      </c>
      <c r="C17" s="45">
        <v>12819500</v>
      </c>
      <c r="D17" s="25">
        <f t="shared" si="0"/>
        <v>4.7846409751457726</v>
      </c>
      <c r="E17" s="45"/>
      <c r="F17" s="25" t="e">
        <f t="shared" si="1"/>
        <v>#DIV/0!</v>
      </c>
      <c r="G17" s="49">
        <f t="shared" si="2"/>
        <v>-12819500</v>
      </c>
      <c r="H17" s="25">
        <f t="shared" si="3"/>
        <v>-1</v>
      </c>
      <c r="I17" s="26" t="e">
        <f t="shared" si="4"/>
        <v>#DIV/0!</v>
      </c>
    </row>
    <row r="18" spans="1:9" s="1" customFormat="1" ht="17.100000000000001" customHeight="1" x14ac:dyDescent="0.2">
      <c r="A18" s="18" t="s">
        <v>8</v>
      </c>
      <c r="B18" s="11" t="s">
        <v>49</v>
      </c>
      <c r="C18" s="45">
        <v>10975436</v>
      </c>
      <c r="D18" s="25">
        <f t="shared" si="0"/>
        <v>4.0963782367245232</v>
      </c>
      <c r="E18" s="45"/>
      <c r="F18" s="25" t="e">
        <f t="shared" si="1"/>
        <v>#DIV/0!</v>
      </c>
      <c r="G18" s="49">
        <f t="shared" si="2"/>
        <v>-10975436</v>
      </c>
      <c r="H18" s="25">
        <f t="shared" si="3"/>
        <v>-1</v>
      </c>
      <c r="I18" s="26" t="e">
        <f t="shared" si="4"/>
        <v>#DIV/0!</v>
      </c>
    </row>
    <row r="19" spans="1:9" s="1" customFormat="1" ht="17.100000000000001" customHeight="1" x14ac:dyDescent="0.2">
      <c r="A19" s="18" t="s">
        <v>9</v>
      </c>
      <c r="B19" s="11" t="s">
        <v>50</v>
      </c>
      <c r="C19" s="45">
        <v>123767556</v>
      </c>
      <c r="D19" s="25">
        <f t="shared" si="0"/>
        <v>46.19394826875066</v>
      </c>
      <c r="E19" s="45"/>
      <c r="F19" s="25" t="e">
        <f t="shared" si="1"/>
        <v>#DIV/0!</v>
      </c>
      <c r="G19" s="49">
        <f t="shared" si="2"/>
        <v>-123767556</v>
      </c>
      <c r="H19" s="25">
        <f t="shared" si="3"/>
        <v>-1</v>
      </c>
      <c r="I19" s="26" t="e">
        <f t="shared" si="4"/>
        <v>#DIV/0!</v>
      </c>
    </row>
    <row r="20" spans="1:9" s="1" customFormat="1" ht="17.100000000000001" customHeight="1" x14ac:dyDescent="0.2">
      <c r="A20" s="18" t="s">
        <v>10</v>
      </c>
      <c r="B20" s="11" t="s">
        <v>51</v>
      </c>
      <c r="C20" s="45">
        <v>15825</v>
      </c>
      <c r="D20" s="25">
        <f t="shared" si="0"/>
        <v>5.9063881923383799E-3</v>
      </c>
      <c r="E20" s="45"/>
      <c r="F20" s="25" t="e">
        <f t="shared" si="1"/>
        <v>#DIV/0!</v>
      </c>
      <c r="G20" s="49">
        <f t="shared" si="2"/>
        <v>-15825</v>
      </c>
      <c r="H20" s="25">
        <f t="shared" si="3"/>
        <v>-1</v>
      </c>
      <c r="I20" s="26" t="e">
        <f t="shared" si="4"/>
        <v>#DIV/0!</v>
      </c>
    </row>
    <row r="21" spans="1:9" s="1" customFormat="1" ht="17.100000000000001" customHeight="1" x14ac:dyDescent="0.2">
      <c r="A21" s="18" t="s">
        <v>11</v>
      </c>
      <c r="B21" s="11" t="s">
        <v>52</v>
      </c>
      <c r="C21" s="45">
        <v>11104</v>
      </c>
      <c r="D21" s="25">
        <f t="shared" si="0"/>
        <v>4.1443623688925983E-3</v>
      </c>
      <c r="E21" s="45"/>
      <c r="F21" s="25" t="e">
        <f t="shared" si="1"/>
        <v>#DIV/0!</v>
      </c>
      <c r="G21" s="49">
        <f t="shared" si="2"/>
        <v>-11104</v>
      </c>
      <c r="H21" s="25">
        <f t="shared" si="3"/>
        <v>-1</v>
      </c>
      <c r="I21" s="26" t="e">
        <f t="shared" si="4"/>
        <v>#DIV/0!</v>
      </c>
    </row>
    <row r="22" spans="1:9" s="1" customFormat="1" ht="17.100000000000001" customHeight="1" x14ac:dyDescent="0.2">
      <c r="A22" s="18" t="s">
        <v>12</v>
      </c>
      <c r="B22" s="11" t="s">
        <v>53</v>
      </c>
      <c r="C22" s="45">
        <v>4019257</v>
      </c>
      <c r="D22" s="25">
        <f t="shared" si="0"/>
        <v>1.5001132440299132</v>
      </c>
      <c r="E22" s="45"/>
      <c r="F22" s="25" t="e">
        <f t="shared" si="1"/>
        <v>#DIV/0!</v>
      </c>
      <c r="G22" s="49">
        <f t="shared" si="2"/>
        <v>-4019257</v>
      </c>
      <c r="H22" s="25">
        <f t="shared" si="3"/>
        <v>-1</v>
      </c>
      <c r="I22" s="26" t="e">
        <f t="shared" si="4"/>
        <v>#DIV/0!</v>
      </c>
    </row>
    <row r="23" spans="1:9" s="1" customFormat="1" ht="17.100000000000001" customHeight="1" x14ac:dyDescent="0.2">
      <c r="A23" s="18" t="s">
        <v>13</v>
      </c>
      <c r="B23" s="11" t="s">
        <v>54</v>
      </c>
      <c r="C23" s="45">
        <v>5856295</v>
      </c>
      <c r="D23" s="25">
        <f t="shared" si="0"/>
        <v>2.1857536580632093</v>
      </c>
      <c r="E23" s="45"/>
      <c r="F23" s="25" t="e">
        <f t="shared" si="1"/>
        <v>#DIV/0!</v>
      </c>
      <c r="G23" s="49">
        <f t="shared" si="2"/>
        <v>-5856295</v>
      </c>
      <c r="H23" s="25">
        <f t="shared" si="3"/>
        <v>-1</v>
      </c>
      <c r="I23" s="26" t="e">
        <f t="shared" si="4"/>
        <v>#DIV/0!</v>
      </c>
    </row>
    <row r="24" spans="1:9" s="1" customFormat="1" ht="17.100000000000001" customHeight="1" x14ac:dyDescent="0.2">
      <c r="A24" s="18" t="s">
        <v>14</v>
      </c>
      <c r="B24" s="11" t="s">
        <v>55</v>
      </c>
      <c r="C24" s="45">
        <v>240775</v>
      </c>
      <c r="D24" s="25">
        <f t="shared" si="0"/>
        <v>8.9864809921660238E-2</v>
      </c>
      <c r="E24" s="45"/>
      <c r="F24" s="25" t="e">
        <f t="shared" si="1"/>
        <v>#DIV/0!</v>
      </c>
      <c r="G24" s="49">
        <f t="shared" si="2"/>
        <v>-240775</v>
      </c>
      <c r="H24" s="25">
        <f t="shared" si="3"/>
        <v>-1</v>
      </c>
      <c r="I24" s="26" t="e">
        <f t="shared" si="4"/>
        <v>#DIV/0!</v>
      </c>
    </row>
    <row r="25" spans="1:9" s="1" customFormat="1" ht="17.100000000000001" customHeight="1" x14ac:dyDescent="0.2">
      <c r="A25" s="18" t="s">
        <v>15</v>
      </c>
      <c r="B25" s="11" t="s">
        <v>56</v>
      </c>
      <c r="C25" s="45">
        <v>649462</v>
      </c>
      <c r="D25" s="25">
        <f t="shared" si="0"/>
        <v>0.24239966433949248</v>
      </c>
      <c r="E25" s="45"/>
      <c r="F25" s="25" t="e">
        <f t="shared" si="1"/>
        <v>#DIV/0!</v>
      </c>
      <c r="G25" s="49">
        <f t="shared" si="2"/>
        <v>-649462</v>
      </c>
      <c r="H25" s="25">
        <f t="shared" si="3"/>
        <v>-1</v>
      </c>
      <c r="I25" s="26" t="e">
        <f t="shared" si="4"/>
        <v>#DIV/0!</v>
      </c>
    </row>
    <row r="26" spans="1:9" s="1" customFormat="1" ht="17.100000000000001" customHeight="1" x14ac:dyDescent="0.2">
      <c r="A26" s="18" t="s">
        <v>16</v>
      </c>
      <c r="B26" s="11" t="s">
        <v>57</v>
      </c>
      <c r="C26" s="45">
        <v>996</v>
      </c>
      <c r="D26" s="25">
        <f t="shared" si="0"/>
        <v>3.717385554230032E-4</v>
      </c>
      <c r="E26" s="45"/>
      <c r="F26" s="25" t="e">
        <f t="shared" si="1"/>
        <v>#DIV/0!</v>
      </c>
      <c r="G26" s="49">
        <f t="shared" si="2"/>
        <v>-996</v>
      </c>
      <c r="H26" s="25">
        <f t="shared" si="3"/>
        <v>-1</v>
      </c>
      <c r="I26" s="26" t="e">
        <f t="shared" si="4"/>
        <v>#DIV/0!</v>
      </c>
    </row>
    <row r="27" spans="1:9" s="1" customFormat="1" ht="17.100000000000001" customHeight="1" x14ac:dyDescent="0.2">
      <c r="A27" s="18" t="s">
        <v>17</v>
      </c>
      <c r="B27" s="11" t="s">
        <v>58</v>
      </c>
      <c r="C27" s="45">
        <v>557043</v>
      </c>
      <c r="D27" s="25">
        <f t="shared" si="0"/>
        <v>0.20790598406475502</v>
      </c>
      <c r="E27" s="45"/>
      <c r="F27" s="25" t="e">
        <f t="shared" si="1"/>
        <v>#DIV/0!</v>
      </c>
      <c r="G27" s="49">
        <f t="shared" si="2"/>
        <v>-557043</v>
      </c>
      <c r="H27" s="25">
        <f t="shared" si="3"/>
        <v>-1</v>
      </c>
      <c r="I27" s="26" t="e">
        <f t="shared" si="4"/>
        <v>#DIV/0!</v>
      </c>
    </row>
    <row r="28" spans="1:9" s="1" customFormat="1" ht="17.100000000000001" customHeight="1" x14ac:dyDescent="0.2">
      <c r="A28" s="19" t="s">
        <v>23</v>
      </c>
      <c r="B28" s="5" t="s">
        <v>59</v>
      </c>
      <c r="C28" s="46">
        <f>SUM(C10:C27)</f>
        <v>210909430</v>
      </c>
      <c r="D28" s="22">
        <f t="shared" si="0"/>
        <v>78.718038989245997</v>
      </c>
      <c r="E28" s="46">
        <f>SUM(E10:E27)</f>
        <v>0</v>
      </c>
      <c r="F28" s="41" t="e">
        <f t="shared" si="1"/>
        <v>#DIV/0!</v>
      </c>
      <c r="G28" s="50">
        <f t="shared" si="2"/>
        <v>-210909430</v>
      </c>
      <c r="H28" s="54">
        <f t="shared" si="3"/>
        <v>-1</v>
      </c>
      <c r="I28" s="27" t="e">
        <f t="shared" si="4"/>
        <v>#DIV/0!</v>
      </c>
    </row>
    <row r="29" spans="1:9" s="1" customFormat="1" ht="17.100000000000001" customHeight="1" x14ac:dyDescent="0.2">
      <c r="A29" s="20" t="s">
        <v>22</v>
      </c>
      <c r="B29" s="3" t="s">
        <v>60</v>
      </c>
      <c r="C29" s="47">
        <v>52704649</v>
      </c>
      <c r="D29" s="25">
        <f t="shared" si="0"/>
        <v>19.671034220217301</v>
      </c>
      <c r="E29" s="47"/>
      <c r="F29" s="25" t="e">
        <f t="shared" si="1"/>
        <v>#DIV/0!</v>
      </c>
      <c r="G29" s="49">
        <f t="shared" si="2"/>
        <v>-52704649</v>
      </c>
      <c r="H29" s="25">
        <f t="shared" si="3"/>
        <v>-1</v>
      </c>
      <c r="I29" s="26" t="e">
        <f>F29-D29</f>
        <v>#DIV/0!</v>
      </c>
    </row>
    <row r="30" spans="1:9" s="1" customFormat="1" ht="17.100000000000001" customHeight="1" x14ac:dyDescent="0.2">
      <c r="A30" s="20" t="s">
        <v>20</v>
      </c>
      <c r="B30" s="4" t="s">
        <v>61</v>
      </c>
      <c r="C30" s="47">
        <v>331210</v>
      </c>
      <c r="D30" s="25">
        <f t="shared" si="0"/>
        <v>0.1236179989374025</v>
      </c>
      <c r="E30" s="47"/>
      <c r="F30" s="25" t="e">
        <f t="shared" si="1"/>
        <v>#DIV/0!</v>
      </c>
      <c r="G30" s="49">
        <f t="shared" si="2"/>
        <v>-331210</v>
      </c>
      <c r="H30" s="25">
        <f t="shared" si="3"/>
        <v>-1</v>
      </c>
      <c r="I30" s="26" t="e">
        <f t="shared" ref="I30:I33" si="5">F30-D30</f>
        <v>#DIV/0!</v>
      </c>
    </row>
    <row r="31" spans="1:9" s="1" customFormat="1" ht="17.100000000000001" customHeight="1" x14ac:dyDescent="0.2">
      <c r="A31" s="20" t="s">
        <v>21</v>
      </c>
      <c r="B31" s="14" t="s">
        <v>62</v>
      </c>
      <c r="C31" s="47">
        <v>3984950</v>
      </c>
      <c r="D31" s="25">
        <f t="shared" si="0"/>
        <v>1.487308791599294</v>
      </c>
      <c r="E31" s="47"/>
      <c r="F31" s="25" t="e">
        <f t="shared" si="1"/>
        <v>#DIV/0!</v>
      </c>
      <c r="G31" s="49">
        <f t="shared" si="2"/>
        <v>-3984950</v>
      </c>
      <c r="H31" s="25">
        <f t="shared" si="3"/>
        <v>-1</v>
      </c>
      <c r="I31" s="26" t="e">
        <f t="shared" si="5"/>
        <v>#DIV/0!</v>
      </c>
    </row>
    <row r="32" spans="1:9" s="1" customFormat="1" ht="17.100000000000001" customHeight="1" x14ac:dyDescent="0.2">
      <c r="A32" s="18" t="s">
        <v>19</v>
      </c>
      <c r="B32" s="14" t="s">
        <v>63</v>
      </c>
      <c r="C32" s="47">
        <v>0</v>
      </c>
      <c r="D32" s="25">
        <f t="shared" si="0"/>
        <v>0</v>
      </c>
      <c r="E32" s="47"/>
      <c r="F32" s="25" t="e">
        <f t="shared" si="1"/>
        <v>#DIV/0!</v>
      </c>
      <c r="G32" s="49">
        <f t="shared" si="2"/>
        <v>0</v>
      </c>
      <c r="H32" s="25" t="s">
        <v>27</v>
      </c>
      <c r="I32" s="26" t="e">
        <f t="shared" si="5"/>
        <v>#DIV/0!</v>
      </c>
    </row>
    <row r="33" spans="1:9" s="1" customFormat="1" ht="17.100000000000001" customHeight="1" x14ac:dyDescent="0.2">
      <c r="A33" s="19" t="s">
        <v>18</v>
      </c>
      <c r="B33" s="6" t="s">
        <v>64</v>
      </c>
      <c r="C33" s="48">
        <f>SUM(C29:C32)</f>
        <v>57020809</v>
      </c>
      <c r="D33" s="23">
        <f t="shared" si="0"/>
        <v>21.281961010753996</v>
      </c>
      <c r="E33" s="48">
        <f>SUM(E29:E32)</f>
        <v>0</v>
      </c>
      <c r="F33" s="23" t="e">
        <f t="shared" si="1"/>
        <v>#DIV/0!</v>
      </c>
      <c r="G33" s="51">
        <f t="shared" si="2"/>
        <v>-57020809</v>
      </c>
      <c r="H33" s="54">
        <f t="shared" si="3"/>
        <v>-1</v>
      </c>
      <c r="I33" s="27" t="e">
        <f t="shared" si="5"/>
        <v>#DIV/0!</v>
      </c>
    </row>
    <row r="34" spans="1:9" s="1" customFormat="1" ht="17.100000000000001" customHeight="1" x14ac:dyDescent="0.2">
      <c r="A34" s="15" t="s">
        <v>24</v>
      </c>
      <c r="B34" s="16" t="s">
        <v>65</v>
      </c>
      <c r="C34" s="24">
        <f>C28+C33</f>
        <v>267930239</v>
      </c>
      <c r="D34" s="24">
        <f>D28+D33</f>
        <v>100</v>
      </c>
      <c r="E34" s="53">
        <f>E28+E33</f>
        <v>0</v>
      </c>
      <c r="F34" s="24" t="e">
        <f>F28+F33</f>
        <v>#DIV/0!</v>
      </c>
      <c r="G34" s="52">
        <f>G28+G33</f>
        <v>-267930239</v>
      </c>
      <c r="H34" s="29"/>
      <c r="I34" s="28"/>
    </row>
    <row r="36" spans="1:9" x14ac:dyDescent="0.25">
      <c r="B36" s="34"/>
      <c r="C36" s="35"/>
      <c r="E36" s="35"/>
      <c r="G36" s="31"/>
    </row>
    <row r="37" spans="1:9" x14ac:dyDescent="0.25">
      <c r="B37" s="34"/>
      <c r="C37" s="35"/>
      <c r="E37" s="35"/>
    </row>
    <row r="38" spans="1:9" x14ac:dyDescent="0.25">
      <c r="C38" s="36"/>
      <c r="E38" s="36"/>
    </row>
    <row r="39" spans="1:9" x14ac:dyDescent="0.25">
      <c r="C39" s="36"/>
      <c r="E39" s="36"/>
    </row>
    <row r="47" spans="1:9" x14ac:dyDescent="0.25">
      <c r="C47" s="42"/>
      <c r="D47" s="42"/>
      <c r="E47" s="43"/>
      <c r="F47" s="43"/>
    </row>
    <row r="48" spans="1:9" x14ac:dyDescent="0.25">
      <c r="C48" s="42"/>
      <c r="D48" s="42"/>
      <c r="E48" s="43"/>
    </row>
    <row r="49" spans="3:5" x14ac:dyDescent="0.25">
      <c r="C49" s="42"/>
      <c r="D49" s="42"/>
      <c r="E49" s="43"/>
    </row>
    <row r="50" spans="3:5" x14ac:dyDescent="0.25">
      <c r="C50" s="42"/>
      <c r="D50" s="42"/>
      <c r="E50" s="43"/>
    </row>
    <row r="51" spans="3:5" x14ac:dyDescent="0.25">
      <c r="C51" s="42"/>
      <c r="D51" s="42"/>
      <c r="E51" s="43"/>
    </row>
    <row r="52" spans="3:5" x14ac:dyDescent="0.25">
      <c r="C52" s="44"/>
      <c r="D52" s="42"/>
      <c r="E52" s="43"/>
    </row>
    <row r="53" spans="3:5" x14ac:dyDescent="0.25">
      <c r="C53" s="44"/>
      <c r="D53" s="42"/>
      <c r="E53" s="43"/>
    </row>
    <row r="54" spans="3:5" x14ac:dyDescent="0.25">
      <c r="C54" s="44"/>
      <c r="D54" s="42"/>
      <c r="E54" s="43"/>
    </row>
    <row r="55" spans="3:5" x14ac:dyDescent="0.25">
      <c r="C55" s="44"/>
      <c r="D55" s="42"/>
      <c r="E55" s="43"/>
    </row>
    <row r="56" spans="3:5" x14ac:dyDescent="0.25">
      <c r="C56" s="44"/>
      <c r="D56" s="42"/>
      <c r="E56" s="43"/>
    </row>
    <row r="57" spans="3:5" x14ac:dyDescent="0.25">
      <c r="C57" s="44"/>
      <c r="D57" s="42"/>
      <c r="E57" s="43"/>
    </row>
    <row r="58" spans="3:5" x14ac:dyDescent="0.25">
      <c r="C58" s="44"/>
      <c r="D58" s="42"/>
      <c r="E58" s="43"/>
    </row>
    <row r="59" spans="3:5" x14ac:dyDescent="0.25">
      <c r="C59" s="44"/>
      <c r="D59" s="42"/>
      <c r="E59" s="43"/>
    </row>
    <row r="60" spans="3:5" x14ac:dyDescent="0.25">
      <c r="C60" s="44"/>
      <c r="D60" s="42"/>
      <c r="E60" s="43"/>
    </row>
    <row r="61" spans="3:5" x14ac:dyDescent="0.25">
      <c r="C61" s="44"/>
      <c r="D61" s="42"/>
      <c r="E61" s="43"/>
    </row>
    <row r="62" spans="3:5" x14ac:dyDescent="0.25">
      <c r="C62" s="44"/>
      <c r="D62" s="42"/>
      <c r="E62" s="43"/>
    </row>
    <row r="63" spans="3:5" x14ac:dyDescent="0.25">
      <c r="C63" s="44"/>
      <c r="D63" s="42"/>
      <c r="E63" s="43"/>
    </row>
    <row r="64" spans="3:5" x14ac:dyDescent="0.25">
      <c r="C64" s="44"/>
      <c r="D64" s="42"/>
      <c r="E64" s="43"/>
    </row>
  </sheetData>
  <mergeCells count="2">
    <mergeCell ref="C7:I7"/>
    <mergeCell ref="G8:H8"/>
  </mergeCells>
  <dataValidations disablePrompts="1" count="1">
    <dataValidation type="decimal" allowBlank="1" showInputMessage="1" showErrorMessage="1" errorTitle="Microsoft Excel" error="Neočekivana vrsta podatka!_x000a_Mollimo unesite broj." sqref="C52:D64" xr:uid="{00000000-0002-0000-0200-000000000000}">
      <formula1>-100000000000</formula1>
      <formula2>100000000000</formula2>
    </dataValidation>
  </dataValidations>
  <pageMargins left="0.39370078740157483" right="0.39370078740157483" top="0.78740157480314965" bottom="0.78740157480314965" header="0.31496062992125984" footer="0.31496062992125984"/>
  <pageSetup paperSize="9" scale="75" orientation="landscape" horizontalDpi="4294967293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F43"/>
  <sheetViews>
    <sheetView showGridLines="0" showRuler="0" view="pageLayout" topLeftCell="A4" zoomScale="80" zoomScaleNormal="70" zoomScalePageLayoutView="80" workbookViewId="0">
      <selection activeCell="B4" sqref="B4"/>
    </sheetView>
  </sheetViews>
  <sheetFormatPr defaultRowHeight="15" x14ac:dyDescent="0.25"/>
  <cols>
    <col min="1" max="1" width="8.7109375" customWidth="1"/>
    <col min="2" max="2" width="53.7109375" customWidth="1"/>
    <col min="3" max="3" width="17.42578125" customWidth="1"/>
    <col min="4" max="4" width="13" customWidth="1"/>
    <col min="5" max="5" width="17.42578125" customWidth="1"/>
    <col min="6" max="6" width="13" customWidth="1"/>
  </cols>
  <sheetData>
    <row r="1" spans="1:6" x14ac:dyDescent="0.25">
      <c r="C1" s="30"/>
      <c r="E1" s="30"/>
    </row>
    <row r="3" spans="1:6" x14ac:dyDescent="0.25">
      <c r="C3" s="33"/>
      <c r="E3" s="33"/>
    </row>
    <row r="4" spans="1:6" x14ac:dyDescent="0.25">
      <c r="C4" s="33"/>
      <c r="E4" s="33"/>
    </row>
    <row r="5" spans="1:6" x14ac:dyDescent="0.25">
      <c r="C5" s="33"/>
      <c r="E5" s="33"/>
    </row>
    <row r="6" spans="1:6" x14ac:dyDescent="0.25">
      <c r="C6" s="33"/>
      <c r="E6" s="33"/>
    </row>
    <row r="7" spans="1:6" x14ac:dyDescent="0.25">
      <c r="A7" s="2" t="s">
        <v>68</v>
      </c>
    </row>
    <row r="8" spans="1:6" x14ac:dyDescent="0.25">
      <c r="A8" s="2"/>
    </row>
    <row r="9" spans="1:6" s="1" customFormat="1" ht="15" customHeight="1" x14ac:dyDescent="0.2">
      <c r="D9" s="2"/>
      <c r="F9" s="2"/>
    </row>
    <row r="10" spans="1:6" s="1" customFormat="1" ht="15" customHeight="1" thickBot="1" x14ac:dyDescent="0.25">
      <c r="D10" s="2"/>
      <c r="F10" s="2"/>
    </row>
    <row r="11" spans="1:6" s="1" customFormat="1" ht="15" customHeight="1" x14ac:dyDescent="0.25">
      <c r="A11" s="58"/>
      <c r="B11" s="59"/>
      <c r="C11" s="94" t="s">
        <v>36</v>
      </c>
      <c r="D11" s="94"/>
      <c r="E11" s="94"/>
      <c r="F11" s="95"/>
    </row>
    <row r="12" spans="1:6" s="1" customFormat="1" ht="26.25" customHeight="1" x14ac:dyDescent="0.2">
      <c r="A12" s="60" t="s">
        <v>32</v>
      </c>
      <c r="B12" s="38" t="s">
        <v>33</v>
      </c>
      <c r="C12" s="55" t="s">
        <v>34</v>
      </c>
      <c r="D12" s="55" t="s">
        <v>35</v>
      </c>
      <c r="E12" s="55" t="s">
        <v>34</v>
      </c>
      <c r="F12" s="61" t="s">
        <v>35</v>
      </c>
    </row>
    <row r="13" spans="1:6" s="1" customFormat="1" ht="24.75" customHeight="1" thickBot="1" x14ac:dyDescent="0.25">
      <c r="A13" s="62"/>
      <c r="B13" s="63"/>
      <c r="C13" s="64" t="s">
        <v>71</v>
      </c>
      <c r="D13" s="84" t="s">
        <v>25</v>
      </c>
      <c r="E13" s="64" t="s">
        <v>72</v>
      </c>
      <c r="F13" s="71" t="s">
        <v>25</v>
      </c>
    </row>
    <row r="14" spans="1:6" s="1" customFormat="1" ht="16.5" customHeight="1" x14ac:dyDescent="0.25">
      <c r="A14" s="18" t="s">
        <v>0</v>
      </c>
      <c r="B14" s="11" t="s">
        <v>41</v>
      </c>
      <c r="C14" s="93">
        <v>21815700</v>
      </c>
      <c r="D14" s="79">
        <f>C14/C$38*100</f>
        <v>7.1895064026911077</v>
      </c>
      <c r="E14" s="85">
        <v>27371505</v>
      </c>
      <c r="F14" s="79">
        <f>E14/E$38*100</f>
        <v>8.6599584101234885</v>
      </c>
    </row>
    <row r="15" spans="1:6" s="1" customFormat="1" ht="17.100000000000001" customHeight="1" x14ac:dyDescent="0.25">
      <c r="A15" s="21" t="s">
        <v>1</v>
      </c>
      <c r="B15" s="11" t="s">
        <v>42</v>
      </c>
      <c r="C15" s="89">
        <v>2944988</v>
      </c>
      <c r="D15" s="80">
        <f t="shared" ref="D15:D37" si="0">C15/C$38*100</f>
        <v>0.97054002767953729</v>
      </c>
      <c r="E15" s="89">
        <v>2543336</v>
      </c>
      <c r="F15" s="80">
        <f t="shared" ref="F15:F37" si="1">E15/E$38*100</f>
        <v>0.80467566481893604</v>
      </c>
    </row>
    <row r="16" spans="1:6" s="1" customFormat="1" ht="17.100000000000001" customHeight="1" x14ac:dyDescent="0.25">
      <c r="A16" s="21" t="s">
        <v>2</v>
      </c>
      <c r="B16" s="11" t="s">
        <v>43</v>
      </c>
      <c r="C16" s="89">
        <v>22051302</v>
      </c>
      <c r="D16" s="80">
        <f t="shared" si="0"/>
        <v>7.2671505803928023</v>
      </c>
      <c r="E16" s="89">
        <v>22759957</v>
      </c>
      <c r="F16" s="80">
        <f t="shared" si="1"/>
        <v>7.2009296177246735</v>
      </c>
    </row>
    <row r="17" spans="1:6" s="1" customFormat="1" ht="17.100000000000001" customHeight="1" x14ac:dyDescent="0.25">
      <c r="A17" s="18" t="s">
        <v>3</v>
      </c>
      <c r="B17" s="11" t="s">
        <v>44</v>
      </c>
      <c r="C17" s="89">
        <v>25307</v>
      </c>
      <c r="D17" s="80">
        <f t="shared" si="0"/>
        <v>8.3400871176677292E-3</v>
      </c>
      <c r="E17" s="89">
        <v>4941</v>
      </c>
      <c r="F17" s="80">
        <f t="shared" si="1"/>
        <v>1.5632627619277843E-3</v>
      </c>
    </row>
    <row r="18" spans="1:6" s="1" customFormat="1" ht="17.100000000000001" customHeight="1" x14ac:dyDescent="0.25">
      <c r="A18" s="18" t="s">
        <v>4</v>
      </c>
      <c r="B18" s="11" t="s">
        <v>45</v>
      </c>
      <c r="C18" s="89">
        <v>1161.3599999999999</v>
      </c>
      <c r="D18" s="80">
        <f t="shared" si="0"/>
        <v>3.8273377227544131E-4</v>
      </c>
      <c r="E18" s="89">
        <v>3601</v>
      </c>
      <c r="F18" s="80">
        <f t="shared" si="1"/>
        <v>1.1393056477842444E-3</v>
      </c>
    </row>
    <row r="19" spans="1:6" s="1" customFormat="1" ht="17.100000000000001" customHeight="1" x14ac:dyDescent="0.25">
      <c r="A19" s="18" t="s">
        <v>5</v>
      </c>
      <c r="B19" s="11" t="s">
        <v>46</v>
      </c>
      <c r="C19" s="89">
        <v>700</v>
      </c>
      <c r="D19" s="80">
        <f t="shared" si="0"/>
        <v>2.3068957135841507E-4</v>
      </c>
      <c r="E19" s="89">
        <v>2475</v>
      </c>
      <c r="F19" s="80">
        <f t="shared" si="1"/>
        <v>7.8305511754123993E-4</v>
      </c>
    </row>
    <row r="20" spans="1:6" s="1" customFormat="1" ht="16.5" customHeight="1" x14ac:dyDescent="0.25">
      <c r="A20" s="18" t="s">
        <v>6</v>
      </c>
      <c r="B20" s="11" t="s">
        <v>47</v>
      </c>
      <c r="C20" s="89">
        <v>827092</v>
      </c>
      <c r="D20" s="80">
        <f t="shared" si="0"/>
        <v>0.27257356993424892</v>
      </c>
      <c r="E20" s="89">
        <v>647710</v>
      </c>
      <c r="F20" s="80">
        <f t="shared" si="1"/>
        <v>0.20492631522530763</v>
      </c>
    </row>
    <row r="21" spans="1:6" s="1" customFormat="1" ht="17.100000000000001" customHeight="1" x14ac:dyDescent="0.25">
      <c r="A21" s="18" t="s">
        <v>7</v>
      </c>
      <c r="B21" s="11" t="s">
        <v>48</v>
      </c>
      <c r="C21" s="89">
        <v>8764788</v>
      </c>
      <c r="D21" s="80">
        <f t="shared" si="0"/>
        <v>2.8884931239534004</v>
      </c>
      <c r="E21" s="89">
        <v>9421154</v>
      </c>
      <c r="F21" s="80">
        <f t="shared" si="1"/>
        <v>2.9807203445834833</v>
      </c>
    </row>
    <row r="22" spans="1:6" s="1" customFormat="1" ht="16.5" customHeight="1" x14ac:dyDescent="0.25">
      <c r="A22" s="18" t="s">
        <v>8</v>
      </c>
      <c r="B22" s="11" t="s">
        <v>49</v>
      </c>
      <c r="C22" s="89">
        <v>18259332</v>
      </c>
      <c r="D22" s="80">
        <f t="shared" si="0"/>
        <v>6.0174821033871311</v>
      </c>
      <c r="E22" s="89">
        <v>19463676</v>
      </c>
      <c r="F22" s="80">
        <f t="shared" si="1"/>
        <v>6.1580327668543875</v>
      </c>
    </row>
    <row r="23" spans="1:6" s="1" customFormat="1" ht="16.5" customHeight="1" x14ac:dyDescent="0.25">
      <c r="A23" s="18" t="s">
        <v>9</v>
      </c>
      <c r="B23" s="11" t="s">
        <v>50</v>
      </c>
      <c r="C23" s="89">
        <v>192941328</v>
      </c>
      <c r="D23" s="80">
        <f t="shared" si="0"/>
        <v>63.585074648061955</v>
      </c>
      <c r="E23" s="89">
        <v>198262804</v>
      </c>
      <c r="F23" s="80">
        <f t="shared" si="1"/>
        <v>62.72755688495991</v>
      </c>
    </row>
    <row r="24" spans="1:6" s="1" customFormat="1" ht="16.5" customHeight="1" x14ac:dyDescent="0.25">
      <c r="A24" s="18" t="s">
        <v>10</v>
      </c>
      <c r="B24" s="11" t="s">
        <v>51</v>
      </c>
      <c r="C24" s="89">
        <v>162397</v>
      </c>
      <c r="D24" s="80">
        <f t="shared" si="0"/>
        <v>5.3518991885560765E-2</v>
      </c>
      <c r="E24" s="89">
        <v>201792</v>
      </c>
      <c r="F24" s="80">
        <f t="shared" si="1"/>
        <v>6.3844144759144184E-2</v>
      </c>
    </row>
    <row r="25" spans="1:6" s="1" customFormat="1" ht="16.5" customHeight="1" x14ac:dyDescent="0.25">
      <c r="A25" s="18" t="s">
        <v>11</v>
      </c>
      <c r="B25" s="11" t="s">
        <v>52</v>
      </c>
      <c r="C25" s="89">
        <v>13784</v>
      </c>
      <c r="D25" s="80">
        <f t="shared" si="0"/>
        <v>4.5426072165777051E-3</v>
      </c>
      <c r="E25" s="89">
        <v>12713</v>
      </c>
      <c r="F25" s="80">
        <f t="shared" si="1"/>
        <v>4.022214023960316E-3</v>
      </c>
    </row>
    <row r="26" spans="1:6" s="1" customFormat="1" ht="17.100000000000001" customHeight="1" x14ac:dyDescent="0.25">
      <c r="A26" s="18" t="s">
        <v>12</v>
      </c>
      <c r="B26" s="11" t="s">
        <v>53</v>
      </c>
      <c r="C26" s="89">
        <v>3585655</v>
      </c>
      <c r="D26" s="80">
        <f t="shared" si="0"/>
        <v>1.1816760214130826</v>
      </c>
      <c r="E26" s="89">
        <v>3718770</v>
      </c>
      <c r="F26" s="80">
        <f t="shared" si="1"/>
        <v>1.1765664159429641</v>
      </c>
    </row>
    <row r="27" spans="1:6" s="1" customFormat="1" ht="17.100000000000001" customHeight="1" x14ac:dyDescent="0.25">
      <c r="A27" s="18" t="s">
        <v>13</v>
      </c>
      <c r="B27" s="11" t="s">
        <v>54</v>
      </c>
      <c r="C27" s="89">
        <v>3902623</v>
      </c>
      <c r="D27" s="80">
        <f t="shared" si="0"/>
        <v>1.2861348957764169</v>
      </c>
      <c r="E27" s="89">
        <v>2548435</v>
      </c>
      <c r="F27" s="80">
        <f t="shared" si="1"/>
        <v>0.80628891655402413</v>
      </c>
    </row>
    <row r="28" spans="1:6" s="1" customFormat="1" ht="17.100000000000001" customHeight="1" x14ac:dyDescent="0.25">
      <c r="A28" s="18" t="s">
        <v>14</v>
      </c>
      <c r="B28" s="11" t="s">
        <v>55</v>
      </c>
      <c r="C28" s="89">
        <v>16083</v>
      </c>
      <c r="D28" s="80">
        <f t="shared" si="0"/>
        <v>5.3002576802248427E-3</v>
      </c>
      <c r="E28" s="89">
        <v>400</v>
      </c>
      <c r="F28" s="80">
        <f t="shared" si="1"/>
        <v>1.2655436243090746E-4</v>
      </c>
    </row>
    <row r="29" spans="1:6" s="1" customFormat="1" ht="17.100000000000001" customHeight="1" x14ac:dyDescent="0.25">
      <c r="A29" s="18" t="s">
        <v>15</v>
      </c>
      <c r="B29" s="11" t="s">
        <v>56</v>
      </c>
      <c r="C29" s="89">
        <v>1760650</v>
      </c>
      <c r="D29" s="80">
        <f t="shared" si="0"/>
        <v>0.58023370544599073</v>
      </c>
      <c r="E29" s="89">
        <v>1960479</v>
      </c>
      <c r="F29" s="80">
        <f t="shared" si="1"/>
        <v>0.62026792476045745</v>
      </c>
    </row>
    <row r="30" spans="1:6" s="1" customFormat="1" ht="17.100000000000001" customHeight="1" x14ac:dyDescent="0.25">
      <c r="A30" s="18" t="s">
        <v>16</v>
      </c>
      <c r="B30" s="11" t="s">
        <v>57</v>
      </c>
      <c r="C30" s="89">
        <v>25502</v>
      </c>
      <c r="D30" s="80">
        <f t="shared" si="0"/>
        <v>8.4043506411175736E-3</v>
      </c>
      <c r="E30" s="89">
        <v>151457</v>
      </c>
      <c r="F30" s="80">
        <f t="shared" si="1"/>
        <v>4.7918860176744869E-2</v>
      </c>
    </row>
    <row r="31" spans="1:6" s="1" customFormat="1" ht="17.100000000000001" customHeight="1" x14ac:dyDescent="0.25">
      <c r="A31" s="18" t="s">
        <v>17</v>
      </c>
      <c r="B31" s="11" t="s">
        <v>58</v>
      </c>
      <c r="C31" s="89">
        <v>955975</v>
      </c>
      <c r="D31" s="80">
        <f t="shared" si="0"/>
        <v>0.3150478042562298</v>
      </c>
      <c r="E31" s="89">
        <v>1101795</v>
      </c>
      <c r="F31" s="80">
        <f t="shared" si="1"/>
        <v>0.34859240938640418</v>
      </c>
    </row>
    <row r="32" spans="1:6" s="1" customFormat="1" ht="17.100000000000001" customHeight="1" x14ac:dyDescent="0.2">
      <c r="A32" s="19" t="s">
        <v>23</v>
      </c>
      <c r="B32" s="5" t="s">
        <v>59</v>
      </c>
      <c r="C32" s="90">
        <f>SUM(C14:C31)-1</f>
        <v>278054366.36000001</v>
      </c>
      <c r="D32" s="81">
        <f t="shared" si="0"/>
        <v>91.634632271320157</v>
      </c>
      <c r="E32" s="90">
        <f>SUM(E14:E31)-1</f>
        <v>290176999</v>
      </c>
      <c r="F32" s="81">
        <f t="shared" si="1"/>
        <v>91.807912751397666</v>
      </c>
    </row>
    <row r="33" spans="1:6" s="1" customFormat="1" ht="17.100000000000001" customHeight="1" x14ac:dyDescent="0.2">
      <c r="A33" s="20" t="s">
        <v>22</v>
      </c>
      <c r="B33" s="3" t="s">
        <v>60</v>
      </c>
      <c r="C33" s="91">
        <v>22563049</v>
      </c>
      <c r="D33" s="80">
        <f t="shared" si="0"/>
        <v>7.4358001462127374</v>
      </c>
      <c r="E33" s="91">
        <v>23034561</v>
      </c>
      <c r="F33" s="80">
        <f t="shared" si="1"/>
        <v>7.2878104530771148</v>
      </c>
    </row>
    <row r="34" spans="1:6" s="1" customFormat="1" ht="17.100000000000001" customHeight="1" x14ac:dyDescent="0.2">
      <c r="A34" s="20" t="s">
        <v>20</v>
      </c>
      <c r="B34" s="4" t="s">
        <v>61</v>
      </c>
      <c r="C34" s="91">
        <v>46916</v>
      </c>
      <c r="D34" s="80">
        <f t="shared" si="0"/>
        <v>1.5461474185502004E-2</v>
      </c>
      <c r="E34" s="91">
        <v>24056</v>
      </c>
      <c r="F34" s="80">
        <f t="shared" si="1"/>
        <v>7.6109793565947732E-3</v>
      </c>
    </row>
    <row r="35" spans="1:6" s="1" customFormat="1" ht="17.100000000000001" customHeight="1" x14ac:dyDescent="0.2">
      <c r="A35" s="20" t="s">
        <v>21</v>
      </c>
      <c r="B35" s="14" t="s">
        <v>62</v>
      </c>
      <c r="C35" s="91">
        <v>2773746</v>
      </c>
      <c r="D35" s="80">
        <f t="shared" si="0"/>
        <v>0.91410610828159766</v>
      </c>
      <c r="E35" s="91">
        <v>2834089</v>
      </c>
      <c r="F35" s="80">
        <f t="shared" si="1"/>
        <v>0.89666581616862018</v>
      </c>
    </row>
    <row r="36" spans="1:6" s="1" customFormat="1" ht="17.100000000000001" customHeight="1" x14ac:dyDescent="0.2">
      <c r="A36" s="18" t="s">
        <v>19</v>
      </c>
      <c r="B36" s="14" t="s">
        <v>63</v>
      </c>
      <c r="C36" s="91">
        <v>0</v>
      </c>
      <c r="D36" s="80">
        <f t="shared" si="0"/>
        <v>0</v>
      </c>
      <c r="E36" s="91">
        <v>0</v>
      </c>
      <c r="F36" s="80">
        <f t="shared" si="1"/>
        <v>0</v>
      </c>
    </row>
    <row r="37" spans="1:6" s="1" customFormat="1" ht="17.100000000000001" customHeight="1" x14ac:dyDescent="0.2">
      <c r="A37" s="19" t="s">
        <v>18</v>
      </c>
      <c r="B37" s="6" t="s">
        <v>64</v>
      </c>
      <c r="C37" s="92">
        <f>SUM(C33:C36)</f>
        <v>25383711</v>
      </c>
      <c r="D37" s="73">
        <f t="shared" si="0"/>
        <v>8.3653677286798374</v>
      </c>
      <c r="E37" s="92">
        <f>SUM(E33:E36)</f>
        <v>25892706</v>
      </c>
      <c r="F37" s="73">
        <f t="shared" si="1"/>
        <v>8.1920872486023288</v>
      </c>
    </row>
    <row r="38" spans="1:6" s="1" customFormat="1" ht="17.100000000000001" customHeight="1" x14ac:dyDescent="0.2">
      <c r="A38" s="15" t="s">
        <v>24</v>
      </c>
      <c r="B38" s="16" t="s">
        <v>65</v>
      </c>
      <c r="C38" s="86">
        <f>C32+C37</f>
        <v>303438077.36000001</v>
      </c>
      <c r="D38" s="72">
        <f>D32+D37</f>
        <v>100</v>
      </c>
      <c r="E38" s="86">
        <f>(E32+E37)</f>
        <v>316069705</v>
      </c>
      <c r="F38" s="72">
        <f>F32+F37</f>
        <v>100</v>
      </c>
    </row>
    <row r="40" spans="1:6" x14ac:dyDescent="0.25">
      <c r="C40" s="35"/>
      <c r="E40" s="35"/>
    </row>
    <row r="41" spans="1:6" x14ac:dyDescent="0.25">
      <c r="A41" s="77" t="s">
        <v>67</v>
      </c>
      <c r="B41" s="34"/>
      <c r="C41" s="35"/>
      <c r="E41" s="35"/>
    </row>
    <row r="42" spans="1:6" x14ac:dyDescent="0.25">
      <c r="C42" s="36"/>
      <c r="E42" s="36"/>
    </row>
    <row r="43" spans="1:6" x14ac:dyDescent="0.25">
      <c r="C43" s="36"/>
      <c r="E43" s="36"/>
    </row>
  </sheetData>
  <mergeCells count="1">
    <mergeCell ref="C11:F11"/>
  </mergeCells>
  <pageMargins left="0.39370078740157483" right="0.39370078740157483" top="0.78740157480314965" bottom="0.78740157480314965" header="0.31496062992125984" footer="0.31496062992125984"/>
  <pageSetup paperSize="9" scale="75" orientation="portrait" r:id="rId1"/>
  <headerFooter>
    <oddHeader>&amp;L&amp;G&amp;CStatistika tržišta osiguranja&amp;RMjesečni izvještaj</oddHeader>
    <oddFooter>&amp;CU izvještaj su uključeni podaci zaključno sa 30.11.2025. godine.</oddFooter>
  </headerFooter>
  <ignoredErrors>
    <ignoredError sqref="A14:A31 A37" numberStoredAsText="1"/>
    <ignoredError sqref="A32:A33 A38" twoDigitTextYear="1" numberStoredAsText="1"/>
    <ignoredError sqref="F14:F38" evalError="1"/>
    <ignoredError sqref="D32 D37" formula="1"/>
  </ignoredError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I39"/>
  <sheetViews>
    <sheetView showGridLines="0" showRuler="0" view="pageLayout" zoomScale="80" zoomScaleNormal="70" zoomScalePageLayoutView="80" workbookViewId="0">
      <selection activeCell="C4" sqref="C4"/>
    </sheetView>
  </sheetViews>
  <sheetFormatPr defaultRowHeight="15" x14ac:dyDescent="0.25"/>
  <cols>
    <col min="1" max="1" width="8.7109375" customWidth="1"/>
    <col min="2" max="2" width="50" customWidth="1"/>
    <col min="3" max="3" width="17.42578125" customWidth="1"/>
    <col min="4" max="4" width="11.28515625" customWidth="1"/>
    <col min="5" max="5" width="17.42578125" customWidth="1"/>
    <col min="6" max="6" width="10.85546875" customWidth="1"/>
    <col min="7" max="7" width="17.42578125" customWidth="1"/>
    <col min="8" max="8" width="14.85546875" customWidth="1"/>
    <col min="9" max="9" width="13.140625" customWidth="1"/>
  </cols>
  <sheetData>
    <row r="1" spans="1:9" x14ac:dyDescent="0.25">
      <c r="C1" s="30"/>
    </row>
    <row r="3" spans="1:9" x14ac:dyDescent="0.25">
      <c r="C3" s="33"/>
    </row>
    <row r="4" spans="1:9" x14ac:dyDescent="0.25">
      <c r="C4" s="33" t="s">
        <v>31</v>
      </c>
    </row>
    <row r="5" spans="1:9" s="1" customFormat="1" ht="15" customHeight="1" x14ac:dyDescent="0.2">
      <c r="D5" s="2"/>
    </row>
    <row r="6" spans="1:9" s="1" customFormat="1" ht="15" customHeight="1" thickBot="1" x14ac:dyDescent="0.25">
      <c r="D6" s="2"/>
    </row>
    <row r="7" spans="1:9" s="1" customFormat="1" ht="15" customHeight="1" x14ac:dyDescent="0.25">
      <c r="A7" s="39"/>
      <c r="B7" s="12"/>
      <c r="C7" s="96" t="s">
        <v>36</v>
      </c>
      <c r="D7" s="96"/>
      <c r="E7" s="96"/>
      <c r="F7" s="96"/>
      <c r="G7" s="96"/>
      <c r="H7" s="96"/>
      <c r="I7" s="97"/>
    </row>
    <row r="8" spans="1:9" s="1" customFormat="1" ht="26.25" customHeight="1" x14ac:dyDescent="0.2">
      <c r="A8" s="37" t="s">
        <v>32</v>
      </c>
      <c r="B8" s="38" t="s">
        <v>33</v>
      </c>
      <c r="C8" s="55" t="s">
        <v>34</v>
      </c>
      <c r="D8" s="55" t="s">
        <v>35</v>
      </c>
      <c r="E8" s="55" t="s">
        <v>34</v>
      </c>
      <c r="F8" s="55" t="s">
        <v>35</v>
      </c>
      <c r="G8" s="98" t="s">
        <v>37</v>
      </c>
      <c r="H8" s="98"/>
      <c r="I8" s="9" t="s">
        <v>38</v>
      </c>
    </row>
    <row r="9" spans="1:9" s="1" customFormat="1" ht="24.75" customHeight="1" thickBot="1" x14ac:dyDescent="0.25">
      <c r="A9" s="40"/>
      <c r="B9" s="13"/>
      <c r="C9" s="10" t="s">
        <v>28</v>
      </c>
      <c r="D9" s="32" t="s">
        <v>25</v>
      </c>
      <c r="E9" s="10" t="s">
        <v>66</v>
      </c>
      <c r="F9" s="10" t="s">
        <v>25</v>
      </c>
      <c r="G9" s="7" t="s">
        <v>39</v>
      </c>
      <c r="H9" s="10" t="s">
        <v>40</v>
      </c>
      <c r="I9" s="8" t="s">
        <v>26</v>
      </c>
    </row>
    <row r="10" spans="1:9" s="1" customFormat="1" ht="16.5" customHeight="1" x14ac:dyDescent="0.2">
      <c r="A10" s="17" t="s">
        <v>0</v>
      </c>
      <c r="B10" s="11" t="s">
        <v>41</v>
      </c>
      <c r="C10" s="45">
        <v>10622113.77</v>
      </c>
      <c r="D10" s="25">
        <f>C10/C$34*100</f>
        <v>7.612941218711601</v>
      </c>
      <c r="E10" s="45"/>
      <c r="F10" s="25" t="e">
        <f>E10/E$34*100</f>
        <v>#DIV/0!</v>
      </c>
      <c r="G10" s="49">
        <f>E10-C10</f>
        <v>-10622113.77</v>
      </c>
      <c r="H10" s="25">
        <f>(E10-C10)/C10</f>
        <v>-1</v>
      </c>
      <c r="I10" s="26" t="e">
        <f>F10-D10</f>
        <v>#DIV/0!</v>
      </c>
    </row>
    <row r="11" spans="1:9" s="1" customFormat="1" ht="17.100000000000001" customHeight="1" x14ac:dyDescent="0.2">
      <c r="A11" s="21" t="s">
        <v>1</v>
      </c>
      <c r="B11" s="11" t="s">
        <v>42</v>
      </c>
      <c r="C11" s="45">
        <v>1303860.1000000001</v>
      </c>
      <c r="D11" s="25">
        <f t="shared" ref="D11:D33" si="0">C11/C$34*100</f>
        <v>0.9344854059799278</v>
      </c>
      <c r="E11" s="45"/>
      <c r="F11" s="25" t="e">
        <f t="shared" ref="F11:F33" si="1">E11/E$34*100</f>
        <v>#DIV/0!</v>
      </c>
      <c r="G11" s="49">
        <f t="shared" ref="G11:G33" si="2">E11-C11</f>
        <v>-1303860.1000000001</v>
      </c>
      <c r="H11" s="25">
        <f t="shared" ref="H11:H33" si="3">(E11-C11)/C11</f>
        <v>-1</v>
      </c>
      <c r="I11" s="26" t="e">
        <f t="shared" ref="I11:I28" si="4">F11-D11</f>
        <v>#DIV/0!</v>
      </c>
    </row>
    <row r="12" spans="1:9" s="1" customFormat="1" ht="17.100000000000001" customHeight="1" x14ac:dyDescent="0.2">
      <c r="A12" s="21" t="s">
        <v>2</v>
      </c>
      <c r="B12" s="11" t="s">
        <v>43</v>
      </c>
      <c r="C12" s="45">
        <v>10700112.989999998</v>
      </c>
      <c r="D12" s="25">
        <f t="shared" si="0"/>
        <v>7.6688437904428923</v>
      </c>
      <c r="E12" s="45"/>
      <c r="F12" s="25" t="e">
        <f t="shared" si="1"/>
        <v>#DIV/0!</v>
      </c>
      <c r="G12" s="49">
        <f t="shared" si="2"/>
        <v>-10700112.989999998</v>
      </c>
      <c r="H12" s="25">
        <f t="shared" si="3"/>
        <v>-1</v>
      </c>
      <c r="I12" s="26" t="e">
        <f t="shared" si="4"/>
        <v>#DIV/0!</v>
      </c>
    </row>
    <row r="13" spans="1:9" s="1" customFormat="1" ht="17.100000000000001" customHeight="1" x14ac:dyDescent="0.2">
      <c r="A13" s="18" t="s">
        <v>3</v>
      </c>
      <c r="B13" s="11" t="s">
        <v>44</v>
      </c>
      <c r="C13" s="45">
        <v>0</v>
      </c>
      <c r="D13" s="25">
        <f t="shared" si="0"/>
        <v>0</v>
      </c>
      <c r="E13" s="45"/>
      <c r="F13" s="25" t="e">
        <f t="shared" si="1"/>
        <v>#DIV/0!</v>
      </c>
      <c r="G13" s="49">
        <f t="shared" si="2"/>
        <v>0</v>
      </c>
      <c r="H13" s="25" t="s">
        <v>27</v>
      </c>
      <c r="I13" s="26" t="e">
        <f t="shared" si="4"/>
        <v>#DIV/0!</v>
      </c>
    </row>
    <row r="14" spans="1:9" s="1" customFormat="1" ht="17.100000000000001" customHeight="1" x14ac:dyDescent="0.2">
      <c r="A14" s="18" t="s">
        <v>4</v>
      </c>
      <c r="B14" s="11" t="s">
        <v>45</v>
      </c>
      <c r="C14" s="45">
        <v>0</v>
      </c>
      <c r="D14" s="25">
        <f t="shared" si="0"/>
        <v>0</v>
      </c>
      <c r="E14" s="45"/>
      <c r="F14" s="25" t="e">
        <f t="shared" si="1"/>
        <v>#DIV/0!</v>
      </c>
      <c r="G14" s="49">
        <f t="shared" si="2"/>
        <v>0</v>
      </c>
      <c r="H14" s="25" t="s">
        <v>27</v>
      </c>
      <c r="I14" s="26" t="e">
        <f t="shared" si="4"/>
        <v>#DIV/0!</v>
      </c>
    </row>
    <row r="15" spans="1:9" s="1" customFormat="1" ht="17.100000000000001" customHeight="1" x14ac:dyDescent="0.2">
      <c r="A15" s="18" t="s">
        <v>5</v>
      </c>
      <c r="B15" s="11" t="s">
        <v>46</v>
      </c>
      <c r="C15" s="45">
        <v>5583.7</v>
      </c>
      <c r="D15" s="25">
        <f t="shared" si="0"/>
        <v>4.0018757851169179E-3</v>
      </c>
      <c r="E15" s="45"/>
      <c r="F15" s="25" t="e">
        <f t="shared" si="1"/>
        <v>#DIV/0!</v>
      </c>
      <c r="G15" s="49">
        <f t="shared" si="2"/>
        <v>-5583.7</v>
      </c>
      <c r="H15" s="25">
        <f t="shared" si="3"/>
        <v>-1</v>
      </c>
      <c r="I15" s="26" t="e">
        <f t="shared" si="4"/>
        <v>#DIV/0!</v>
      </c>
    </row>
    <row r="16" spans="1:9" s="1" customFormat="1" ht="16.5" customHeight="1" x14ac:dyDescent="0.2">
      <c r="A16" s="18" t="s">
        <v>6</v>
      </c>
      <c r="B16" s="11" t="s">
        <v>47</v>
      </c>
      <c r="C16" s="45">
        <v>959428.42</v>
      </c>
      <c r="D16" s="25">
        <f t="shared" si="0"/>
        <v>0.687628877187346</v>
      </c>
      <c r="E16" s="45"/>
      <c r="F16" s="25" t="e">
        <f t="shared" si="1"/>
        <v>#DIV/0!</v>
      </c>
      <c r="G16" s="49">
        <f t="shared" si="2"/>
        <v>-959428.42</v>
      </c>
      <c r="H16" s="25">
        <f t="shared" si="3"/>
        <v>-1</v>
      </c>
      <c r="I16" s="26" t="e">
        <f t="shared" si="4"/>
        <v>#DIV/0!</v>
      </c>
    </row>
    <row r="17" spans="1:9" s="1" customFormat="1" ht="17.100000000000001" customHeight="1" x14ac:dyDescent="0.2">
      <c r="A17" s="18" t="s">
        <v>7</v>
      </c>
      <c r="B17" s="11" t="s">
        <v>48</v>
      </c>
      <c r="C17" s="45">
        <v>5272288.2799999993</v>
      </c>
      <c r="D17" s="25">
        <f t="shared" si="0"/>
        <v>3.7786848863455633</v>
      </c>
      <c r="E17" s="45"/>
      <c r="F17" s="25" t="e">
        <f t="shared" si="1"/>
        <v>#DIV/0!</v>
      </c>
      <c r="G17" s="49">
        <f t="shared" si="2"/>
        <v>-5272288.2799999993</v>
      </c>
      <c r="H17" s="25">
        <f t="shared" si="3"/>
        <v>-1</v>
      </c>
      <c r="I17" s="26" t="e">
        <f t="shared" si="4"/>
        <v>#DIV/0!</v>
      </c>
    </row>
    <row r="18" spans="1:9" s="1" customFormat="1" ht="16.5" customHeight="1" x14ac:dyDescent="0.2">
      <c r="A18" s="18" t="s">
        <v>8</v>
      </c>
      <c r="B18" s="11" t="s">
        <v>49</v>
      </c>
      <c r="C18" s="45">
        <v>6742852.8200000012</v>
      </c>
      <c r="D18" s="25">
        <f t="shared" si="0"/>
        <v>4.8326484988386422</v>
      </c>
      <c r="E18" s="45"/>
      <c r="F18" s="25" t="e">
        <f t="shared" si="1"/>
        <v>#DIV/0!</v>
      </c>
      <c r="G18" s="49">
        <f t="shared" si="2"/>
        <v>-6742852.8200000012</v>
      </c>
      <c r="H18" s="25">
        <f t="shared" si="3"/>
        <v>-1</v>
      </c>
      <c r="I18" s="26" t="e">
        <f t="shared" si="4"/>
        <v>#DIV/0!</v>
      </c>
    </row>
    <row r="19" spans="1:9" s="1" customFormat="1" ht="17.100000000000001" customHeight="1" x14ac:dyDescent="0.2">
      <c r="A19" s="18" t="s">
        <v>9</v>
      </c>
      <c r="B19" s="11" t="s">
        <v>50</v>
      </c>
      <c r="C19" s="45">
        <v>81031436.239999995</v>
      </c>
      <c r="D19" s="25">
        <f t="shared" si="0"/>
        <v>58.075781743664855</v>
      </c>
      <c r="E19" s="45"/>
      <c r="F19" s="25" t="e">
        <f t="shared" si="1"/>
        <v>#DIV/0!</v>
      </c>
      <c r="G19" s="49">
        <f t="shared" si="2"/>
        <v>-81031436.239999995</v>
      </c>
      <c r="H19" s="25">
        <f t="shared" si="3"/>
        <v>-1</v>
      </c>
      <c r="I19" s="26" t="e">
        <f t="shared" si="4"/>
        <v>#DIV/0!</v>
      </c>
    </row>
    <row r="20" spans="1:9" s="1" customFormat="1" ht="16.5" customHeight="1" x14ac:dyDescent="0.2">
      <c r="A20" s="18" t="s">
        <v>10</v>
      </c>
      <c r="B20" s="11" t="s">
        <v>51</v>
      </c>
      <c r="C20" s="45">
        <v>11921.19</v>
      </c>
      <c r="D20" s="25">
        <f t="shared" si="0"/>
        <v>8.5439979925099763E-3</v>
      </c>
      <c r="E20" s="45"/>
      <c r="F20" s="25" t="e">
        <f t="shared" si="1"/>
        <v>#DIV/0!</v>
      </c>
      <c r="G20" s="49">
        <f t="shared" si="2"/>
        <v>-11921.19</v>
      </c>
      <c r="H20" s="25">
        <f t="shared" si="3"/>
        <v>-1</v>
      </c>
      <c r="I20" s="26" t="e">
        <f t="shared" si="4"/>
        <v>#DIV/0!</v>
      </c>
    </row>
    <row r="21" spans="1:9" s="1" customFormat="1" ht="16.5" customHeight="1" x14ac:dyDescent="0.2">
      <c r="A21" s="18" t="s">
        <v>11</v>
      </c>
      <c r="B21" s="11" t="s">
        <v>52</v>
      </c>
      <c r="C21" s="45">
        <v>1349</v>
      </c>
      <c r="D21" s="25">
        <f t="shared" si="0"/>
        <v>9.6683747947108947E-4</v>
      </c>
      <c r="E21" s="45"/>
      <c r="F21" s="25" t="e">
        <f t="shared" si="1"/>
        <v>#DIV/0!</v>
      </c>
      <c r="G21" s="49">
        <f t="shared" si="2"/>
        <v>-1349</v>
      </c>
      <c r="H21" s="25" t="s">
        <v>27</v>
      </c>
      <c r="I21" s="26" t="e">
        <f t="shared" si="4"/>
        <v>#DIV/0!</v>
      </c>
    </row>
    <row r="22" spans="1:9" s="1" customFormat="1" ht="17.100000000000001" customHeight="1" x14ac:dyDescent="0.2">
      <c r="A22" s="18" t="s">
        <v>12</v>
      </c>
      <c r="B22" s="11" t="s">
        <v>53</v>
      </c>
      <c r="C22" s="45">
        <v>1408534.5899999999</v>
      </c>
      <c r="D22" s="25">
        <f t="shared" si="0"/>
        <v>1.0095063252360594</v>
      </c>
      <c r="E22" s="45"/>
      <c r="F22" s="25" t="e">
        <f t="shared" si="1"/>
        <v>#DIV/0!</v>
      </c>
      <c r="G22" s="49">
        <f t="shared" si="2"/>
        <v>-1408534.5899999999</v>
      </c>
      <c r="H22" s="25">
        <f t="shared" si="3"/>
        <v>-1</v>
      </c>
      <c r="I22" s="26" t="e">
        <f t="shared" si="4"/>
        <v>#DIV/0!</v>
      </c>
    </row>
    <row r="23" spans="1:9" s="1" customFormat="1" ht="17.100000000000001" customHeight="1" x14ac:dyDescent="0.2">
      <c r="A23" s="18" t="s">
        <v>13</v>
      </c>
      <c r="B23" s="11" t="s">
        <v>54</v>
      </c>
      <c r="C23" s="45">
        <v>374355.72</v>
      </c>
      <c r="D23" s="25">
        <f t="shared" si="0"/>
        <v>0.26830329188316149</v>
      </c>
      <c r="E23" s="45"/>
      <c r="F23" s="25" t="e">
        <f t="shared" si="1"/>
        <v>#DIV/0!</v>
      </c>
      <c r="G23" s="49">
        <f t="shared" si="2"/>
        <v>-374355.72</v>
      </c>
      <c r="H23" s="25">
        <f t="shared" si="3"/>
        <v>-1</v>
      </c>
      <c r="I23" s="26" t="e">
        <f t="shared" si="4"/>
        <v>#DIV/0!</v>
      </c>
    </row>
    <row r="24" spans="1:9" s="1" customFormat="1" ht="17.100000000000001" customHeight="1" x14ac:dyDescent="0.2">
      <c r="A24" s="18" t="s">
        <v>14</v>
      </c>
      <c r="B24" s="11" t="s">
        <v>55</v>
      </c>
      <c r="C24" s="45">
        <v>60647.6</v>
      </c>
      <c r="D24" s="25">
        <f t="shared" si="0"/>
        <v>4.3466547605612187E-2</v>
      </c>
      <c r="E24" s="45"/>
      <c r="F24" s="25" t="e">
        <f t="shared" si="1"/>
        <v>#DIV/0!</v>
      </c>
      <c r="G24" s="49">
        <f t="shared" si="2"/>
        <v>-60647.6</v>
      </c>
      <c r="H24" s="25">
        <f t="shared" si="3"/>
        <v>-1</v>
      </c>
      <c r="I24" s="26" t="e">
        <f t="shared" si="4"/>
        <v>#DIV/0!</v>
      </c>
    </row>
    <row r="25" spans="1:9" s="1" customFormat="1" ht="17.100000000000001" customHeight="1" x14ac:dyDescent="0.2">
      <c r="A25" s="18" t="s">
        <v>15</v>
      </c>
      <c r="B25" s="11" t="s">
        <v>56</v>
      </c>
      <c r="C25" s="45">
        <v>535941.59000000008</v>
      </c>
      <c r="D25" s="25">
        <f t="shared" si="0"/>
        <v>0.38411298444724101</v>
      </c>
      <c r="E25" s="45"/>
      <c r="F25" s="25" t="e">
        <f t="shared" si="1"/>
        <v>#DIV/0!</v>
      </c>
      <c r="G25" s="49">
        <f t="shared" si="2"/>
        <v>-535941.59000000008</v>
      </c>
      <c r="H25" s="25">
        <f t="shared" si="3"/>
        <v>-1</v>
      </c>
      <c r="I25" s="26" t="e">
        <f t="shared" si="4"/>
        <v>#DIV/0!</v>
      </c>
    </row>
    <row r="26" spans="1:9" s="1" customFormat="1" ht="17.100000000000001" customHeight="1" x14ac:dyDescent="0.2">
      <c r="A26" s="18" t="s">
        <v>16</v>
      </c>
      <c r="B26" s="11" t="s">
        <v>57</v>
      </c>
      <c r="C26" s="45">
        <v>0</v>
      </c>
      <c r="D26" s="25">
        <f t="shared" si="0"/>
        <v>0</v>
      </c>
      <c r="E26" s="45"/>
      <c r="F26" s="25" t="e">
        <f t="shared" si="1"/>
        <v>#DIV/0!</v>
      </c>
      <c r="G26" s="49">
        <f t="shared" si="2"/>
        <v>0</v>
      </c>
      <c r="H26" s="25" t="s">
        <v>27</v>
      </c>
      <c r="I26" s="26" t="e">
        <f t="shared" si="4"/>
        <v>#DIV/0!</v>
      </c>
    </row>
    <row r="27" spans="1:9" s="1" customFormat="1" ht="17.100000000000001" customHeight="1" x14ac:dyDescent="0.2">
      <c r="A27" s="18" t="s">
        <v>17</v>
      </c>
      <c r="B27" s="11" t="s">
        <v>58</v>
      </c>
      <c r="C27" s="45">
        <v>101078.1</v>
      </c>
      <c r="D27" s="25">
        <f t="shared" si="0"/>
        <v>7.2443362070961248E-2</v>
      </c>
      <c r="E27" s="45"/>
      <c r="F27" s="25" t="e">
        <f t="shared" si="1"/>
        <v>#DIV/0!</v>
      </c>
      <c r="G27" s="49">
        <f t="shared" si="2"/>
        <v>-101078.1</v>
      </c>
      <c r="H27" s="25">
        <f t="shared" si="3"/>
        <v>-1</v>
      </c>
      <c r="I27" s="26" t="e">
        <f t="shared" si="4"/>
        <v>#DIV/0!</v>
      </c>
    </row>
    <row r="28" spans="1:9" s="1" customFormat="1" ht="17.100000000000001" customHeight="1" x14ac:dyDescent="0.2">
      <c r="A28" s="19" t="s">
        <v>23</v>
      </c>
      <c r="B28" s="5" t="s">
        <v>59</v>
      </c>
      <c r="C28" s="46">
        <f>SUM(C10:C27)</f>
        <v>119131504.10999998</v>
      </c>
      <c r="D28" s="22">
        <f t="shared" si="0"/>
        <v>85.382359643670952</v>
      </c>
      <c r="E28" s="46">
        <f>SUM(E10:E27)</f>
        <v>0</v>
      </c>
      <c r="F28" s="41" t="e">
        <f t="shared" si="1"/>
        <v>#DIV/0!</v>
      </c>
      <c r="G28" s="50">
        <f t="shared" si="2"/>
        <v>-119131504.10999998</v>
      </c>
      <c r="H28" s="54">
        <f t="shared" si="3"/>
        <v>-1</v>
      </c>
      <c r="I28" s="27" t="e">
        <f t="shared" si="4"/>
        <v>#DIV/0!</v>
      </c>
    </row>
    <row r="29" spans="1:9" s="1" customFormat="1" ht="17.100000000000001" customHeight="1" x14ac:dyDescent="0.2">
      <c r="A29" s="20" t="s">
        <v>22</v>
      </c>
      <c r="B29" s="3" t="s">
        <v>60</v>
      </c>
      <c r="C29" s="47">
        <v>18251361.810000002</v>
      </c>
      <c r="D29" s="25">
        <f t="shared" si="0"/>
        <v>13.080875203332321</v>
      </c>
      <c r="E29" s="47"/>
      <c r="F29" s="25" t="e">
        <f t="shared" si="1"/>
        <v>#DIV/0!</v>
      </c>
      <c r="G29" s="49">
        <f t="shared" si="2"/>
        <v>-18251361.810000002</v>
      </c>
      <c r="H29" s="25">
        <f t="shared" si="3"/>
        <v>-1</v>
      </c>
      <c r="I29" s="26" t="e">
        <f>F29-D29</f>
        <v>#DIV/0!</v>
      </c>
    </row>
    <row r="30" spans="1:9" s="1" customFormat="1" ht="17.100000000000001" customHeight="1" x14ac:dyDescent="0.2">
      <c r="A30" s="20" t="s">
        <v>20</v>
      </c>
      <c r="B30" s="4" t="s">
        <v>61</v>
      </c>
      <c r="C30" s="47">
        <v>3057.6499999999996</v>
      </c>
      <c r="D30" s="25">
        <f t="shared" si="0"/>
        <v>2.1914385612340818E-3</v>
      </c>
      <c r="E30" s="47"/>
      <c r="F30" s="25" t="e">
        <f t="shared" si="1"/>
        <v>#DIV/0!</v>
      </c>
      <c r="G30" s="49">
        <f t="shared" si="2"/>
        <v>-3057.6499999999996</v>
      </c>
      <c r="H30" s="25">
        <f t="shared" si="3"/>
        <v>-1</v>
      </c>
      <c r="I30" s="26" t="e">
        <f t="shared" ref="I30:I33" si="5">F30-D30</f>
        <v>#DIV/0!</v>
      </c>
    </row>
    <row r="31" spans="1:9" s="1" customFormat="1" ht="17.100000000000001" customHeight="1" x14ac:dyDescent="0.2">
      <c r="A31" s="20" t="s">
        <v>21</v>
      </c>
      <c r="B31" s="14" t="s">
        <v>62</v>
      </c>
      <c r="C31" s="47">
        <v>2024474.72</v>
      </c>
      <c r="D31" s="25">
        <f t="shared" si="0"/>
        <v>1.4509548076632612</v>
      </c>
      <c r="E31" s="47"/>
      <c r="F31" s="25" t="e">
        <f t="shared" si="1"/>
        <v>#DIV/0!</v>
      </c>
      <c r="G31" s="49">
        <f t="shared" si="2"/>
        <v>-2024474.72</v>
      </c>
      <c r="H31" s="25">
        <f t="shared" si="3"/>
        <v>-1</v>
      </c>
      <c r="I31" s="26" t="e">
        <f t="shared" si="5"/>
        <v>#DIV/0!</v>
      </c>
    </row>
    <row r="32" spans="1:9" s="1" customFormat="1" ht="17.100000000000001" customHeight="1" x14ac:dyDescent="0.2">
      <c r="A32" s="18" t="s">
        <v>19</v>
      </c>
      <c r="B32" s="14" t="s">
        <v>63</v>
      </c>
      <c r="C32" s="47">
        <v>116671.01000000001</v>
      </c>
      <c r="D32" s="25">
        <f t="shared" si="0"/>
        <v>8.3618906772235935E-2</v>
      </c>
      <c r="E32" s="47"/>
      <c r="F32" s="25" t="e">
        <f t="shared" si="1"/>
        <v>#DIV/0!</v>
      </c>
      <c r="G32" s="49">
        <f t="shared" si="2"/>
        <v>-116671.01000000001</v>
      </c>
      <c r="H32" s="25">
        <f t="shared" si="3"/>
        <v>-1</v>
      </c>
      <c r="I32" s="26" t="e">
        <f t="shared" si="5"/>
        <v>#DIV/0!</v>
      </c>
    </row>
    <row r="33" spans="1:9" s="1" customFormat="1" ht="17.100000000000001" customHeight="1" x14ac:dyDescent="0.2">
      <c r="A33" s="19" t="s">
        <v>18</v>
      </c>
      <c r="B33" s="6" t="s">
        <v>64</v>
      </c>
      <c r="C33" s="48">
        <f>SUM(C29:C32)</f>
        <v>20395565.190000001</v>
      </c>
      <c r="D33" s="23">
        <f t="shared" si="0"/>
        <v>14.617640356329053</v>
      </c>
      <c r="E33" s="48">
        <f>SUM(E29:E32)</f>
        <v>0</v>
      </c>
      <c r="F33" s="23" t="e">
        <f t="shared" si="1"/>
        <v>#DIV/0!</v>
      </c>
      <c r="G33" s="51">
        <f t="shared" si="2"/>
        <v>-20395565.190000001</v>
      </c>
      <c r="H33" s="54">
        <f t="shared" si="3"/>
        <v>-1</v>
      </c>
      <c r="I33" s="27" t="e">
        <f t="shared" si="5"/>
        <v>#DIV/0!</v>
      </c>
    </row>
    <row r="34" spans="1:9" s="1" customFormat="1" ht="17.100000000000001" customHeight="1" x14ac:dyDescent="0.2">
      <c r="A34" s="15" t="s">
        <v>24</v>
      </c>
      <c r="B34" s="16" t="s">
        <v>65</v>
      </c>
      <c r="C34" s="24">
        <f>C28+C33</f>
        <v>139527069.29999998</v>
      </c>
      <c r="D34" s="24">
        <f>D28+D33</f>
        <v>100</v>
      </c>
      <c r="E34" s="53">
        <f>E28+E33</f>
        <v>0</v>
      </c>
      <c r="F34" s="24" t="e">
        <f>F28+F33</f>
        <v>#DIV/0!</v>
      </c>
      <c r="G34" s="52">
        <f>G28+G33</f>
        <v>-139527069.29999998</v>
      </c>
      <c r="H34" s="29"/>
      <c r="I34" s="28"/>
    </row>
    <row r="36" spans="1:9" x14ac:dyDescent="0.25">
      <c r="B36" s="34"/>
      <c r="C36" s="35"/>
      <c r="E36" s="56"/>
      <c r="F36" s="43"/>
      <c r="G36" s="31"/>
    </row>
    <row r="37" spans="1:9" x14ac:dyDescent="0.25">
      <c r="B37" s="34"/>
      <c r="C37" s="35"/>
      <c r="E37" s="57"/>
    </row>
    <row r="38" spans="1:9" x14ac:dyDescent="0.25">
      <c r="C38" s="36"/>
      <c r="E38" s="36"/>
    </row>
    <row r="39" spans="1:9" x14ac:dyDescent="0.25">
      <c r="C39" s="36"/>
      <c r="E39" s="36"/>
    </row>
  </sheetData>
  <mergeCells count="2">
    <mergeCell ref="C7:I7"/>
    <mergeCell ref="G8:H8"/>
  </mergeCells>
  <pageMargins left="0.39370078740157483" right="0.39370078740157483" top="0.78740157480314965" bottom="0.78740157480314965" header="0.31496062992125984" footer="0.31496062992125984"/>
  <pageSetup paperSize="9" scale="75" orientation="landscape" horizontalDpi="4294967293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BiH</vt:lpstr>
      <vt:lpstr>FBiH</vt:lpstr>
      <vt:lpstr>Teritorija FBiH</vt:lpstr>
      <vt:lpstr>RS</vt:lpstr>
      <vt:lpstr>Teritorija 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Lenovo</cp:lastModifiedBy>
  <cp:lastPrinted>2025-12-05T14:00:51Z</cp:lastPrinted>
  <dcterms:created xsi:type="dcterms:W3CDTF">2018-01-08T12:56:16Z</dcterms:created>
  <dcterms:modified xsi:type="dcterms:W3CDTF">2026-01-29T10:43:43Z</dcterms:modified>
</cp:coreProperties>
</file>