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 - 2025\Jezici\"/>
    </mc:Choice>
  </mc:AlternateContent>
  <xr:revisionPtr revIDLastSave="0" documentId="13_ncr:1_{A0211138-E34A-4BD9-A8DD-0C6392A69FB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1" l="1"/>
  <c r="C32" i="21"/>
  <c r="E32" i="21"/>
  <c r="E37" i="22"/>
  <c r="E32" i="22"/>
  <c r="C37" i="22"/>
  <c r="E33" i="22"/>
  <c r="C33" i="22"/>
  <c r="C32" i="22"/>
  <c r="C37" i="23"/>
  <c r="C32" i="23"/>
  <c r="E38" i="23"/>
  <c r="E37" i="23"/>
  <c r="E32" i="23"/>
  <c r="E34" i="21" l="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C38" i="23" l="1"/>
  <c r="C38" i="22"/>
  <c r="D37" i="22" s="1"/>
  <c r="E33" i="21"/>
  <c r="E38" i="22"/>
  <c r="F32" i="22" s="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C37" i="21" l="1"/>
  <c r="C38" i="21" s="1"/>
  <c r="F24" i="2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F38" i="21" l="1"/>
  <c r="D14" i="22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<sst xmlns="http://schemas.openxmlformats.org/spreadsheetml/2006/main" count="328" uniqueCount="73">
  <si>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</si>
  <si>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</si>
  <si>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</si>
  <si>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</si>
  <si>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</si>
  <si>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</si>
  <si>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</si>
  <si>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</si>
  <si>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</si>
  <si>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</si>
  <si>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</si>
  <si>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</si>
  <si>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</si>
  <si>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</si>
  <si>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</si>
  <si>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</si>
  <si>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</si>
  <si>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</si>
  <si>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</si>
  <si>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</si>
  <si>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</si>
  <si>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</si>
  <si>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</si>
  <si>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</si>
  <si>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</si>
  <si>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</si>
  <si>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</si>
  <si>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</si>
  <si>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</si>
  <si>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</si>
  <si>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</si>
  <si>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</si>
  <si>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</si>
  <si>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</si>
  <si>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</si>
  <si>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</si>
  <si>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</si>
  <si>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</si>
  <si>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</si>
  <si>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</si>
  <si>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</si>
  <si>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</si>
  <si>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</si>
  <si>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</si>
  <si>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</si>
  <si>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</si>
  <si>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</si>
  <si>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</si>
  <si>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</si>
  <si>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</si>
  <si>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</si>
  <si>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</si>
  <si>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</si>
  <si>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</si>
  <si>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</si>
  <si>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</si>
  <si>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</si>
  <si>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</si>
  <si>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</si>
  <si>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</si>
  <si>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</si>
  <si>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</si>
  <si>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</si>
  <si>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</si>
  <si>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</si>
  <si>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</si>
  <si>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</si>
  <si>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</si>
  <si>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</si>
  <si>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</si>
  <si>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</si>
  <si>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I-XI-2024</t>
  </si>
  <si>
    <t>I-XI-2025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</si>
</sst>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9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44" fillId="4" borderId="6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3" fontId="45" fillId="0" borderId="0" xfId="0" applyNumberFormat="1" applyFont="1"/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/>
    <xf numFmtId="3" fontId="39" fillId="3" borderId="0" xfId="0" applyNumberFormat="1" applyFont="1" applyFill="1" applyAlignment="1">
      <alignment horizontal="right" vertical="center"/>
    </xf>
    <xf numFmtId="3" fontId="45" fillId="0" borderId="61" xfId="0" applyNumberFormat="1" applyFont="1" applyBorder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topLeftCell="A10" zoomScaleNormal="70" workbookViewId="0">
      <selection activeCell="E38" sqref="E38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78" t="s">
        <v>29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4" t="s">
        <v>36</v>
      </c>
      <c r="D11" s="94"/>
      <c r="E11" s="94"/>
      <c r="F11" s="95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4" t="s">
        <v>25</v>
      </c>
      <c r="E13" s="64" t="s">
        <v>72</v>
      </c>
      <c r="F13" s="71" t="s">
        <v>25</v>
      </c>
    </row>
    <row r="14" spans="1:6" s="1" customFormat="1" ht="16.5" customHeight="1" x14ac:dyDescent="0.2">
      <c r="A14" s="18" t="s">
        <v>0</v>
      </c>
      <c r="B14" s="11" t="s">
        <v>41</v>
      </c>
      <c r="C14" s="45">
        <f>FBiH!C14+RS!C14</f>
        <v>54785926</v>
      </c>
      <c r="D14" s="79">
        <f t="shared" ref="D14:D37" si="0">C14/C$38*100</f>
        <v>5.4856420320312713</v>
      </c>
      <c r="E14" s="45">
        <f>FBiH!E14+RS!E14</f>
        <v>62281633</v>
      </c>
      <c r="F14" s="79">
        <f t="shared" ref="F14:F37" si="1">E14/E$38*100</f>
        <v>5.7796988765451784</v>
      </c>
    </row>
    <row r="15" spans="1:6" s="1" customFormat="1" ht="17.100000000000001" customHeight="1" x14ac:dyDescent="0.2">
      <c r="A15" s="21" t="s">
        <v>1</v>
      </c>
      <c r="B15" s="11" t="s">
        <v>42</v>
      </c>
      <c r="C15" s="45">
        <f>FBiH!C15+RS!C15</f>
        <v>19538264</v>
      </c>
      <c r="D15" s="80">
        <f t="shared" si="0"/>
        <v>1.9563404336968484</v>
      </c>
      <c r="E15" s="45">
        <f>FBiH!E15+RS!E15</f>
        <v>21182665</v>
      </c>
      <c r="F15" s="80">
        <f t="shared" si="1"/>
        <v>1.9657388415415002</v>
      </c>
    </row>
    <row r="16" spans="1:6" s="1" customFormat="1" ht="17.100000000000001" customHeight="1" x14ac:dyDescent="0.2">
      <c r="A16" s="21" t="s">
        <v>2</v>
      </c>
      <c r="B16" s="11" t="s">
        <v>43</v>
      </c>
      <c r="C16" s="45">
        <f>FBiH!C16+RS!C16</f>
        <v>99934106</v>
      </c>
      <c r="D16" s="80">
        <f t="shared" si="0"/>
        <v>10.006269352955146</v>
      </c>
      <c r="E16" s="45">
        <f>FBiH!E16+RS!E16</f>
        <v>110502192</v>
      </c>
      <c r="F16" s="80">
        <f t="shared" si="1"/>
        <v>10.254538363793056</v>
      </c>
    </row>
    <row r="17" spans="1:6" s="1" customFormat="1" ht="17.100000000000001" customHeight="1" x14ac:dyDescent="0.2">
      <c r="A17" s="18" t="s">
        <v>3</v>
      </c>
      <c r="B17" s="11" t="s">
        <v>44</v>
      </c>
      <c r="C17" s="45">
        <f>FBiH!C17+RS!C17</f>
        <v>3703036</v>
      </c>
      <c r="D17" s="80">
        <f t="shared" si="0"/>
        <v>0.37078007822163944</v>
      </c>
      <c r="E17" s="45">
        <f>FBiH!E17+RS!E17</f>
        <v>4107865</v>
      </c>
      <c r="F17" s="80">
        <f t="shared" si="1"/>
        <v>0.38120745365650993</v>
      </c>
    </row>
    <row r="18" spans="1:6" s="1" customFormat="1" ht="17.100000000000001" customHeight="1" x14ac:dyDescent="0.2">
      <c r="A18" s="18" t="s">
        <v>4</v>
      </c>
      <c r="B18" s="11" t="s">
        <v>45</v>
      </c>
      <c r="C18" s="45">
        <f>FBiH!C18+RS!C18</f>
        <v>1935951.36</v>
      </c>
      <c r="D18" s="80">
        <f t="shared" si="0"/>
        <v>0.19384423934687359</v>
      </c>
      <c r="E18" s="45">
        <f>FBiH!E18+RS!E18</f>
        <v>3169236</v>
      </c>
      <c r="F18" s="80">
        <f t="shared" si="1"/>
        <v>0.29410323503731084</v>
      </c>
    </row>
    <row r="19" spans="1:6" s="1" customFormat="1" ht="17.100000000000001" customHeight="1" x14ac:dyDescent="0.2">
      <c r="A19" s="18" t="s">
        <v>5</v>
      </c>
      <c r="B19" s="11" t="s">
        <v>46</v>
      </c>
      <c r="C19" s="45">
        <f>FBiH!C19+RS!C19</f>
        <v>12510341</v>
      </c>
      <c r="D19" s="80">
        <f t="shared" si="0"/>
        <v>1.2526438345615283</v>
      </c>
      <c r="E19" s="45">
        <f>FBiH!E19+RS!E19</f>
        <v>14941636</v>
      </c>
      <c r="F19" s="80">
        <f t="shared" si="1"/>
        <v>1.3865750245011557</v>
      </c>
    </row>
    <row r="20" spans="1:6" s="1" customFormat="1" ht="17.100000000000001" customHeight="1" x14ac:dyDescent="0.2">
      <c r="A20" s="18" t="s">
        <v>6</v>
      </c>
      <c r="B20" s="11" t="s">
        <v>47</v>
      </c>
      <c r="C20" s="45">
        <f>FBiH!C20+RS!C20</f>
        <v>3140256</v>
      </c>
      <c r="D20" s="80">
        <f t="shared" si="0"/>
        <v>0.31442966401514122</v>
      </c>
      <c r="E20" s="45">
        <f>FBiH!E20+RS!E20</f>
        <v>3669008</v>
      </c>
      <c r="F20" s="80">
        <f t="shared" si="1"/>
        <v>0.34048178241625859</v>
      </c>
    </row>
    <row r="21" spans="1:6" s="1" customFormat="1" ht="17.100000000000001" customHeight="1" x14ac:dyDescent="0.2">
      <c r="A21" s="18" t="s">
        <v>7</v>
      </c>
      <c r="B21" s="11" t="s">
        <v>48</v>
      </c>
      <c r="C21" s="45">
        <f>FBiH!C21+RS!C21</f>
        <v>39430429</v>
      </c>
      <c r="D21" s="80">
        <f t="shared" si="0"/>
        <v>3.9481165046553155</v>
      </c>
      <c r="E21" s="45">
        <f>FBiH!E21+RS!E21</f>
        <v>40447317</v>
      </c>
      <c r="F21" s="80">
        <f t="shared" si="1"/>
        <v>3.7534872058375011</v>
      </c>
    </row>
    <row r="22" spans="1:6" s="1" customFormat="1" ht="17.100000000000001" customHeight="1" x14ac:dyDescent="0.2">
      <c r="A22" s="18" t="s">
        <v>8</v>
      </c>
      <c r="B22" s="11" t="s">
        <v>49</v>
      </c>
      <c r="C22" s="45">
        <f>FBiH!C22+RS!C22</f>
        <v>40459477</v>
      </c>
      <c r="D22" s="80">
        <f t="shared" si="0"/>
        <v>4.0511537146456646</v>
      </c>
      <c r="E22" s="45">
        <f>FBiH!E22+RS!E22</f>
        <v>41766909</v>
      </c>
      <c r="F22" s="80">
        <f t="shared" si="1"/>
        <v>3.8759445665797601</v>
      </c>
    </row>
    <row r="23" spans="1:6" s="1" customFormat="1" ht="17.100000000000001" customHeight="1" x14ac:dyDescent="0.2">
      <c r="A23" s="18" t="s">
        <v>9</v>
      </c>
      <c r="B23" s="11" t="s">
        <v>50</v>
      </c>
      <c r="C23" s="45">
        <f>FBiH!C23+RS!C23</f>
        <v>464563941</v>
      </c>
      <c r="D23" s="80">
        <f t="shared" si="0"/>
        <v>46.516170618631065</v>
      </c>
      <c r="E23" s="45">
        <f>FBiH!E23+RS!E23</f>
        <v>492871825</v>
      </c>
      <c r="F23" s="80">
        <f t="shared" si="1"/>
        <v>45.738215201153629</v>
      </c>
    </row>
    <row r="24" spans="1:6" s="1" customFormat="1" ht="17.100000000000001" customHeight="1" x14ac:dyDescent="0.2">
      <c r="A24" s="18" t="s">
        <v>10</v>
      </c>
      <c r="B24" s="11" t="s">
        <v>51</v>
      </c>
      <c r="C24" s="45">
        <f>FBiH!C24+RS!C24</f>
        <v>3907142</v>
      </c>
      <c r="D24" s="80">
        <f t="shared" si="0"/>
        <v>0.3912169410135502</v>
      </c>
      <c r="E24" s="45">
        <f>FBiH!E24+RS!E24</f>
        <v>4770024</v>
      </c>
      <c r="F24" s="80">
        <f>E24/E$38*100</f>
        <v>0.44265541903651656</v>
      </c>
    </row>
    <row r="25" spans="1:6" s="1" customFormat="1" ht="17.100000000000001" customHeight="1" x14ac:dyDescent="0.2">
      <c r="A25" s="18" t="s">
        <v>11</v>
      </c>
      <c r="B25" s="11" t="s">
        <v>52</v>
      </c>
      <c r="C25" s="45">
        <f>FBiH!C25+RS!C25</f>
        <v>2246303</v>
      </c>
      <c r="D25" s="80">
        <f t="shared" si="0"/>
        <v>0.22491933701144234</v>
      </c>
      <c r="E25" s="45">
        <f>FBiH!E25+RS!E25</f>
        <v>4181148</v>
      </c>
      <c r="F25" s="80">
        <f t="shared" si="1"/>
        <v>0.38800807291403422</v>
      </c>
    </row>
    <row r="26" spans="1:6" s="1" customFormat="1" ht="17.100000000000001" customHeight="1" x14ac:dyDescent="0.2">
      <c r="A26" s="18" t="s">
        <v>12</v>
      </c>
      <c r="B26" s="11" t="s">
        <v>53</v>
      </c>
      <c r="C26" s="45">
        <f>FBiH!C26+RS!C26</f>
        <v>45307189</v>
      </c>
      <c r="D26" s="80">
        <f t="shared" si="0"/>
        <v>4.5365486809803093</v>
      </c>
      <c r="E26" s="45">
        <f>FBiH!E26+RS!E26</f>
        <v>53346665</v>
      </c>
      <c r="F26" s="80">
        <f t="shared" si="1"/>
        <v>4.950539106255162</v>
      </c>
    </row>
    <row r="27" spans="1:6" s="1" customFormat="1" ht="17.100000000000001" customHeight="1" x14ac:dyDescent="0.2">
      <c r="A27" s="18" t="s">
        <v>13</v>
      </c>
      <c r="B27" s="11" t="s">
        <v>54</v>
      </c>
      <c r="C27" s="45">
        <f>FBiH!C27+RS!C27</f>
        <v>7950714</v>
      </c>
      <c r="D27" s="80">
        <f t="shared" si="0"/>
        <v>0.79609443679129344</v>
      </c>
      <c r="E27" s="45">
        <f>FBiH!E27+RS!E27</f>
        <v>7154207</v>
      </c>
      <c r="F27" s="80">
        <f t="shared" si="1"/>
        <v>0.6639061978428159</v>
      </c>
    </row>
    <row r="28" spans="1:6" s="1" customFormat="1" ht="17.100000000000001" customHeight="1" x14ac:dyDescent="0.2">
      <c r="A28" s="18" t="s">
        <v>14</v>
      </c>
      <c r="B28" s="11" t="s">
        <v>55</v>
      </c>
      <c r="C28" s="45">
        <f>FBiH!C28+RS!C28</f>
        <v>538043</v>
      </c>
      <c r="D28" s="80">
        <f t="shared" si="0"/>
        <v>5.3873531239395339E-2</v>
      </c>
      <c r="E28" s="45">
        <f>FBiH!E28+RS!E28</f>
        <v>478062</v>
      </c>
      <c r="F28" s="80">
        <f t="shared" si="1"/>
        <v>4.4363872159853948E-2</v>
      </c>
    </row>
    <row r="29" spans="1:6" s="1" customFormat="1" ht="17.100000000000001" customHeight="1" x14ac:dyDescent="0.2">
      <c r="A29" s="18" t="s">
        <v>15</v>
      </c>
      <c r="B29" s="11" t="s">
        <v>56</v>
      </c>
      <c r="C29" s="45">
        <f>FBiH!C29+RS!C29</f>
        <v>9241978</v>
      </c>
      <c r="D29" s="80">
        <f t="shared" si="0"/>
        <v>0.92538698672188746</v>
      </c>
      <c r="E29" s="45">
        <f>FBiH!E29+RS!E29</f>
        <v>12258510</v>
      </c>
      <c r="F29" s="80">
        <f t="shared" si="1"/>
        <v>1.1375825112857563</v>
      </c>
    </row>
    <row r="30" spans="1:6" s="1" customFormat="1" ht="17.100000000000001" customHeight="1" x14ac:dyDescent="0.2">
      <c r="A30" s="18" t="s">
        <v>16</v>
      </c>
      <c r="B30" s="11" t="s">
        <v>57</v>
      </c>
      <c r="C30" s="45">
        <f>FBiH!C30+RS!C30</f>
        <v>150049</v>
      </c>
      <c r="D30" s="80">
        <f t="shared" si="0"/>
        <v>1.5024207152476718E-2</v>
      </c>
      <c r="E30" s="45">
        <f>FBiH!E30+RS!E30</f>
        <v>312066</v>
      </c>
      <c r="F30" s="80">
        <f t="shared" si="1"/>
        <v>2.895954108345148E-2</v>
      </c>
    </row>
    <row r="31" spans="1:6" s="1" customFormat="1" ht="17.100000000000001" customHeight="1" x14ac:dyDescent="0.2">
      <c r="A31" s="18" t="s">
        <v>17</v>
      </c>
      <c r="B31" s="11" t="s">
        <v>58</v>
      </c>
      <c r="C31" s="45">
        <f>FBiH!C31+RS!C31</f>
        <v>3445942</v>
      </c>
      <c r="D31" s="80">
        <f t="shared" si="0"/>
        <v>0.34503759734100148</v>
      </c>
      <c r="E31" s="45">
        <f>FBiH!E31+RS!E31</f>
        <v>4253000</v>
      </c>
      <c r="F31" s="80">
        <f t="shared" si="1"/>
        <v>0.39467589621400334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SUM(C14:C31)-2</f>
        <v>812789085.36000001</v>
      </c>
      <c r="D32" s="81">
        <f t="shared" si="0"/>
        <v>81.383491990754493</v>
      </c>
      <c r="E32" s="46">
        <f>SUM(E14:E31)-3</f>
        <v>881693965</v>
      </c>
      <c r="F32" s="81">
        <f t="shared" si="1"/>
        <v>81.820680889455218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45">
        <f>FBiH!C33+RS!C33</f>
        <v>160899348</v>
      </c>
      <c r="D33" s="80">
        <f t="shared" si="0"/>
        <v>16.110638091892916</v>
      </c>
      <c r="E33" s="45">
        <f>FBiH!E33+RS!E33</f>
        <v>170148873</v>
      </c>
      <c r="F33" s="80">
        <f t="shared" si="1"/>
        <v>15.789715245962293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45">
        <f>FBiH!C34+RS!C34</f>
        <v>419591</v>
      </c>
      <c r="D34" s="80">
        <f t="shared" si="0"/>
        <v>4.2013089746115326E-2</v>
      </c>
      <c r="E34" s="45">
        <f>FBiH!E34+RS!E34</f>
        <v>246432</v>
      </c>
      <c r="F34" s="80">
        <f t="shared" si="1"/>
        <v>2.2868744522880145E-2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45">
        <f>FBiH!C35+RS!C35</f>
        <v>24606907</v>
      </c>
      <c r="D35" s="80">
        <f t="shared" si="0"/>
        <v>2.4638569277351361</v>
      </c>
      <c r="E35" s="45">
        <f>FBiH!E35+RS!E35</f>
        <v>25503774</v>
      </c>
      <c r="F35" s="80">
        <f t="shared" si="1"/>
        <v>2.366735212859016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45">
        <f>FBiH!C36+RS!C36</f>
        <v>0</v>
      </c>
      <c r="D36" s="80">
        <f t="shared" si="0"/>
        <v>0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SUM(C33:C36)-1</f>
        <v>185925845</v>
      </c>
      <c r="D37" s="81">
        <f t="shared" si="0"/>
        <v>18.616508009245496</v>
      </c>
      <c r="E37" s="48">
        <f>SUM(E33:E36)-1</f>
        <v>195899078</v>
      </c>
      <c r="F37" s="81">
        <f t="shared" si="1"/>
        <v>18.179319110544778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6">
        <f>C32+C37</f>
        <v>998714930.36000001</v>
      </c>
      <c r="D38" s="88">
        <f>D32+D37</f>
        <v>99.999999999999986</v>
      </c>
      <c r="E38" s="86">
        <f>E32+E37</f>
        <v>1077593043</v>
      </c>
      <c r="F38" s="72">
        <f>F32+F37</f>
        <v>100</v>
      </c>
    </row>
    <row r="40" spans="1:6" x14ac:dyDescent="0.25">
      <c r="B40" s="34"/>
      <c r="C40" s="35"/>
      <c r="E40" s="35"/>
    </row>
    <row r="41" spans="1:6" x14ac:dyDescent="0.25"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4:A31 A34:A37" numberStoredAsText="1"/>
    <ignoredError sqref="A32:A33 A38" twoDigitTextYear="1" numberStoredAsText="1"/>
    <ignoredError sqref="E14:E31 D32:D37 E33:E36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68"/>
  <sheetViews>
    <sheetView showGridLines="0" showRuler="0" view="pageLayout" topLeftCell="A10" zoomScale="80" zoomScaleNormal="70" zoomScalePageLayoutView="80" workbookViewId="0">
      <selection activeCell="E38" sqref="E38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0"/>
      <c r="E1" s="30"/>
    </row>
    <row r="3" spans="1:9" x14ac:dyDescent="0.25">
      <c r="C3" s="33"/>
      <c r="E3" s="33"/>
    </row>
    <row r="4" spans="1:9" x14ac:dyDescent="0.25">
      <c r="C4" s="33"/>
      <c r="E4" s="33"/>
    </row>
    <row r="5" spans="1:9" x14ac:dyDescent="0.25">
      <c r="C5" s="33"/>
      <c r="E5" s="33"/>
    </row>
    <row r="6" spans="1:9" x14ac:dyDescent="0.25">
      <c r="C6" s="33"/>
      <c r="E6" s="33"/>
    </row>
    <row r="7" spans="1:9" x14ac:dyDescent="0.25">
      <c r="A7" s="2" t="s">
        <v>69</v>
      </c>
    </row>
    <row r="8" spans="1:9" x14ac:dyDescent="0.25">
      <c r="A8" s="2"/>
    </row>
    <row r="9" spans="1:9" s="1" customFormat="1" ht="15" customHeight="1" x14ac:dyDescent="0.2">
      <c r="D9" s="2"/>
      <c r="F9" s="2"/>
    </row>
    <row r="10" spans="1:9" s="1" customFormat="1" ht="15" customHeight="1" thickBot="1" x14ac:dyDescent="0.25">
      <c r="D10" s="2"/>
      <c r="F10" s="2"/>
    </row>
    <row r="11" spans="1:9" s="1" customFormat="1" ht="15" customHeight="1" x14ac:dyDescent="0.25">
      <c r="A11" s="58"/>
      <c r="B11" s="59"/>
      <c r="C11" s="94" t="s">
        <v>36</v>
      </c>
      <c r="D11" s="94"/>
      <c r="E11" s="94"/>
      <c r="F11" s="95"/>
    </row>
    <row r="12" spans="1:9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25">
      <c r="A13" s="65"/>
      <c r="B13" s="13"/>
      <c r="C13" s="64" t="s">
        <v>71</v>
      </c>
      <c r="D13" s="84" t="s">
        <v>25</v>
      </c>
      <c r="E13" s="64" t="s">
        <v>72</v>
      </c>
      <c r="F13" s="71" t="s">
        <v>25</v>
      </c>
    </row>
    <row r="14" spans="1:9" s="1" customFormat="1" ht="16.5" customHeight="1" x14ac:dyDescent="0.2">
      <c r="A14" s="66" t="s">
        <v>0</v>
      </c>
      <c r="B14" s="11" t="s">
        <v>41</v>
      </c>
      <c r="C14" s="45">
        <v>32970226</v>
      </c>
      <c r="D14" s="82">
        <f>C14/C$38*100</f>
        <v>4.7420284179343613</v>
      </c>
      <c r="E14" s="45">
        <v>34910128</v>
      </c>
      <c r="F14" s="82">
        <f>E14/E$38*100</f>
        <v>4.584249267727956</v>
      </c>
      <c r="H14" s="42"/>
      <c r="I14" s="42"/>
    </row>
    <row r="15" spans="1:9" s="1" customFormat="1" ht="17.100000000000001" customHeight="1" x14ac:dyDescent="0.2">
      <c r="A15" s="67" t="s">
        <v>1</v>
      </c>
      <c r="B15" s="11" t="s">
        <v>42</v>
      </c>
      <c r="C15" s="45">
        <v>16593276</v>
      </c>
      <c r="D15" s="80">
        <f t="shared" ref="D15:D36" si="0">C15/C$38*100</f>
        <v>2.3865710334720851</v>
      </c>
      <c r="E15" s="45">
        <v>18639329</v>
      </c>
      <c r="F15" s="80">
        <f t="shared" ref="F15:F37" si="1">E15/E$38*100</f>
        <v>2.447637267877977</v>
      </c>
      <c r="H15" s="42"/>
      <c r="I15" s="42"/>
    </row>
    <row r="16" spans="1:9" s="1" customFormat="1" ht="17.100000000000001" customHeight="1" x14ac:dyDescent="0.2">
      <c r="A16" s="67" t="s">
        <v>2</v>
      </c>
      <c r="B16" s="11" t="s">
        <v>43</v>
      </c>
      <c r="C16" s="45">
        <v>77882804</v>
      </c>
      <c r="D16" s="80">
        <f t="shared" si="0"/>
        <v>11.201696640975769</v>
      </c>
      <c r="E16" s="45">
        <v>87742235</v>
      </c>
      <c r="F16" s="80">
        <f t="shared" si="1"/>
        <v>11.521936457739837</v>
      </c>
      <c r="H16" s="42"/>
      <c r="I16" s="42"/>
    </row>
    <row r="17" spans="1:9" s="1" customFormat="1" ht="17.100000000000001" customHeight="1" x14ac:dyDescent="0.2">
      <c r="A17" s="68" t="s">
        <v>3</v>
      </c>
      <c r="B17" s="11" t="s">
        <v>44</v>
      </c>
      <c r="C17" s="45">
        <v>3677729</v>
      </c>
      <c r="D17" s="80">
        <f t="shared" si="0"/>
        <v>0.52895892892761243</v>
      </c>
      <c r="E17" s="45">
        <v>4102924</v>
      </c>
      <c r="F17" s="80">
        <f t="shared" si="1"/>
        <v>0.53877849839288638</v>
      </c>
      <c r="H17" s="42"/>
      <c r="I17" s="42"/>
    </row>
    <row r="18" spans="1:9" s="1" customFormat="1" ht="17.100000000000001" customHeight="1" x14ac:dyDescent="0.2">
      <c r="A18" s="68" t="s">
        <v>4</v>
      </c>
      <c r="B18" s="11" t="s">
        <v>45</v>
      </c>
      <c r="C18" s="45">
        <v>1934790</v>
      </c>
      <c r="D18" s="80">
        <f t="shared" si="0"/>
        <v>0.2782761987356478</v>
      </c>
      <c r="E18" s="45">
        <v>3165635</v>
      </c>
      <c r="F18" s="80">
        <f t="shared" si="1"/>
        <v>0.41569770041072296</v>
      </c>
      <c r="H18" s="42"/>
      <c r="I18" s="42"/>
    </row>
    <row r="19" spans="1:9" s="1" customFormat="1" ht="17.100000000000001" customHeight="1" x14ac:dyDescent="0.2">
      <c r="A19" s="68" t="s">
        <v>5</v>
      </c>
      <c r="B19" s="11" t="s">
        <v>46</v>
      </c>
      <c r="C19" s="45">
        <v>12509641</v>
      </c>
      <c r="D19" s="80">
        <f t="shared" si="0"/>
        <v>1.7992316194665099</v>
      </c>
      <c r="E19" s="45">
        <v>14939161</v>
      </c>
      <c r="F19" s="80">
        <f t="shared" si="1"/>
        <v>1.9617469713866429</v>
      </c>
      <c r="H19" s="42"/>
      <c r="I19" s="42"/>
    </row>
    <row r="20" spans="1:9" s="1" customFormat="1" ht="17.100000000000001" customHeight="1" x14ac:dyDescent="0.2">
      <c r="A20" s="68" t="s">
        <v>6</v>
      </c>
      <c r="B20" s="11" t="s">
        <v>47</v>
      </c>
      <c r="C20" s="45">
        <v>2313164</v>
      </c>
      <c r="D20" s="80">
        <f t="shared" si="0"/>
        <v>0.33269682237976528</v>
      </c>
      <c r="E20" s="45">
        <v>3021298</v>
      </c>
      <c r="F20" s="80">
        <f t="shared" si="1"/>
        <v>0.39674398054593041</v>
      </c>
      <c r="H20" s="42"/>
      <c r="I20" s="42"/>
    </row>
    <row r="21" spans="1:9" s="1" customFormat="1" ht="17.100000000000001" customHeight="1" x14ac:dyDescent="0.2">
      <c r="A21" s="68" t="s">
        <v>7</v>
      </c>
      <c r="B21" s="11" t="s">
        <v>48</v>
      </c>
      <c r="C21" s="45">
        <v>30665641</v>
      </c>
      <c r="D21" s="80">
        <f t="shared" si="0"/>
        <v>4.4105654925196172</v>
      </c>
      <c r="E21" s="45">
        <v>31026163</v>
      </c>
      <c r="F21" s="80">
        <f t="shared" si="1"/>
        <v>4.0742235322986566</v>
      </c>
      <c r="H21" s="42"/>
      <c r="I21" s="42"/>
    </row>
    <row r="22" spans="1:9" s="1" customFormat="1" ht="17.100000000000001" customHeight="1" x14ac:dyDescent="0.2">
      <c r="A22" s="68" t="s">
        <v>8</v>
      </c>
      <c r="B22" s="11" t="s">
        <v>49</v>
      </c>
      <c r="C22" s="45">
        <v>22200145</v>
      </c>
      <c r="D22" s="80">
        <f t="shared" si="0"/>
        <v>3.1929935352054741</v>
      </c>
      <c r="E22" s="45">
        <v>22303233</v>
      </c>
      <c r="F22" s="80">
        <f t="shared" si="1"/>
        <v>2.9287655303989717</v>
      </c>
      <c r="H22" s="42"/>
      <c r="I22" s="42"/>
    </row>
    <row r="23" spans="1:9" s="1" customFormat="1" ht="17.100000000000001" customHeight="1" x14ac:dyDescent="0.2">
      <c r="A23" s="68" t="s">
        <v>9</v>
      </c>
      <c r="B23" s="11" t="s">
        <v>50</v>
      </c>
      <c r="C23" s="45">
        <v>271622613</v>
      </c>
      <c r="D23" s="80">
        <f t="shared" si="0"/>
        <v>39.066828046601422</v>
      </c>
      <c r="E23" s="45">
        <v>294609021</v>
      </c>
      <c r="F23" s="80">
        <f t="shared" si="1"/>
        <v>38.686801400020656</v>
      </c>
      <c r="H23" s="42"/>
      <c r="I23" s="42"/>
    </row>
    <row r="24" spans="1:9" s="1" customFormat="1" ht="17.100000000000001" customHeight="1" x14ac:dyDescent="0.2">
      <c r="A24" s="68" t="s">
        <v>10</v>
      </c>
      <c r="B24" s="11" t="s">
        <v>51</v>
      </c>
      <c r="C24" s="45">
        <v>3744745</v>
      </c>
      <c r="D24" s="80">
        <f t="shared" si="0"/>
        <v>0.53859767924907798</v>
      </c>
      <c r="E24" s="45">
        <v>4568232</v>
      </c>
      <c r="F24" s="80">
        <f t="shared" si="1"/>
        <v>0.59988076241976029</v>
      </c>
      <c r="H24" s="42"/>
      <c r="I24" s="42"/>
    </row>
    <row r="25" spans="1:9" s="1" customFormat="1" ht="17.100000000000001" customHeight="1" x14ac:dyDescent="0.2">
      <c r="A25" s="68" t="s">
        <v>11</v>
      </c>
      <c r="B25" s="11" t="s">
        <v>52</v>
      </c>
      <c r="C25" s="45">
        <v>2232519</v>
      </c>
      <c r="D25" s="80">
        <f t="shared" si="0"/>
        <v>0.32109784572233152</v>
      </c>
      <c r="E25" s="45">
        <v>4168435</v>
      </c>
      <c r="F25" s="80">
        <f t="shared" si="1"/>
        <v>0.54738112379082615</v>
      </c>
      <c r="H25" s="42"/>
      <c r="I25" s="42"/>
    </row>
    <row r="26" spans="1:9" s="1" customFormat="1" ht="17.100000000000001" customHeight="1" x14ac:dyDescent="0.2">
      <c r="A26" s="68" t="s">
        <v>12</v>
      </c>
      <c r="B26" s="11" t="s">
        <v>53</v>
      </c>
      <c r="C26" s="45">
        <v>41721534</v>
      </c>
      <c r="D26" s="80">
        <f t="shared" si="0"/>
        <v>6.0007080287473515</v>
      </c>
      <c r="E26" s="45">
        <v>49627895</v>
      </c>
      <c r="F26" s="80">
        <f t="shared" si="1"/>
        <v>6.5169237223257941</v>
      </c>
      <c r="H26" s="42"/>
      <c r="I26" s="42"/>
    </row>
    <row r="27" spans="1:9" s="1" customFormat="1" ht="17.100000000000001" customHeight="1" x14ac:dyDescent="0.2">
      <c r="A27" s="68" t="s">
        <v>13</v>
      </c>
      <c r="B27" s="11" t="s">
        <v>54</v>
      </c>
      <c r="C27" s="45">
        <v>4048091</v>
      </c>
      <c r="D27" s="80">
        <f t="shared" si="0"/>
        <v>0.5822272058548924</v>
      </c>
      <c r="E27" s="45">
        <v>4605772</v>
      </c>
      <c r="F27" s="80">
        <f t="shared" si="1"/>
        <v>0.60481035527345894</v>
      </c>
      <c r="H27" s="42"/>
      <c r="I27" s="42"/>
    </row>
    <row r="28" spans="1:9" s="1" customFormat="1" ht="17.100000000000001" customHeight="1" x14ac:dyDescent="0.2">
      <c r="A28" s="68" t="s">
        <v>14</v>
      </c>
      <c r="B28" s="11" t="s">
        <v>55</v>
      </c>
      <c r="C28" s="45">
        <v>521960</v>
      </c>
      <c r="D28" s="80">
        <f t="shared" si="0"/>
        <v>7.5072253160321664E-2</v>
      </c>
      <c r="E28" s="45">
        <v>477662</v>
      </c>
      <c r="F28" s="80">
        <f t="shared" si="1"/>
        <v>6.2724538670309984E-2</v>
      </c>
      <c r="H28" s="42"/>
      <c r="I28" s="42"/>
    </row>
    <row r="29" spans="1:9" s="1" customFormat="1" ht="17.100000000000001" customHeight="1" x14ac:dyDescent="0.2">
      <c r="A29" s="68" t="s">
        <v>15</v>
      </c>
      <c r="B29" s="11" t="s">
        <v>56</v>
      </c>
      <c r="C29" s="45">
        <v>7481328</v>
      </c>
      <c r="D29" s="80">
        <f t="shared" si="0"/>
        <v>1.0760214376415873</v>
      </c>
      <c r="E29" s="45">
        <v>10298031</v>
      </c>
      <c r="F29" s="80">
        <f t="shared" si="1"/>
        <v>1.35229355420266</v>
      </c>
      <c r="H29" s="42"/>
      <c r="I29" s="42"/>
    </row>
    <row r="30" spans="1:9" s="1" customFormat="1" ht="17.100000000000001" customHeight="1" x14ac:dyDescent="0.2">
      <c r="A30" s="68" t="s">
        <v>16</v>
      </c>
      <c r="B30" s="11" t="s">
        <v>57</v>
      </c>
      <c r="C30" s="45">
        <v>124547</v>
      </c>
      <c r="D30" s="80">
        <f t="shared" si="0"/>
        <v>1.7913295873933983E-2</v>
      </c>
      <c r="E30" s="45">
        <v>160609</v>
      </c>
      <c r="F30" s="80">
        <f t="shared" si="1"/>
        <v>2.1090489574845425E-2</v>
      </c>
      <c r="H30" s="42"/>
      <c r="I30" s="42"/>
    </row>
    <row r="31" spans="1:9" s="1" customFormat="1" ht="17.100000000000001" customHeight="1" x14ac:dyDescent="0.2">
      <c r="A31" s="68" t="s">
        <v>17</v>
      </c>
      <c r="B31" s="11" t="s">
        <v>58</v>
      </c>
      <c r="C31" s="45">
        <v>2489967</v>
      </c>
      <c r="D31" s="80">
        <f t="shared" si="0"/>
        <v>0.35812597322562384</v>
      </c>
      <c r="E31" s="45">
        <v>3151205</v>
      </c>
      <c r="F31" s="80">
        <f t="shared" si="1"/>
        <v>0.41380281429247912</v>
      </c>
      <c r="H31" s="42"/>
      <c r="I31" s="42"/>
    </row>
    <row r="32" spans="1:9" s="1" customFormat="1" ht="17.100000000000001" customHeight="1" x14ac:dyDescent="0.2">
      <c r="A32" s="69" t="s">
        <v>23</v>
      </c>
      <c r="B32" s="5" t="s">
        <v>59</v>
      </c>
      <c r="C32" s="46">
        <f>SUM(C14:C31)</f>
        <v>534734720</v>
      </c>
      <c r="D32" s="81">
        <f t="shared" si="0"/>
        <v>76.909610455693382</v>
      </c>
      <c r="E32" s="46">
        <f>SUM(E14:E31)-2</f>
        <v>591516966</v>
      </c>
      <c r="F32" s="81">
        <f t="shared" si="1"/>
        <v>77.67548770471889</v>
      </c>
      <c r="H32" s="42"/>
      <c r="I32" s="42"/>
    </row>
    <row r="33" spans="1:9" s="1" customFormat="1" ht="17.100000000000001" customHeight="1" x14ac:dyDescent="0.2">
      <c r="A33" s="70" t="s">
        <v>22</v>
      </c>
      <c r="B33" s="3" t="s">
        <v>60</v>
      </c>
      <c r="C33" s="47">
        <f>135560528+2775771</f>
        <v>138336299</v>
      </c>
      <c r="D33" s="80">
        <f t="shared" si="0"/>
        <v>19.896577630067348</v>
      </c>
      <c r="E33" s="47">
        <f>143931869+3182443</f>
        <v>147114312</v>
      </c>
      <c r="F33" s="80">
        <f t="shared" si="1"/>
        <v>19.318424643367166</v>
      </c>
      <c r="H33" s="42"/>
      <c r="I33" s="42"/>
    </row>
    <row r="34" spans="1:9" s="1" customFormat="1" ht="17.100000000000001" customHeight="1" x14ac:dyDescent="0.2">
      <c r="A34" s="70" t="s">
        <v>20</v>
      </c>
      <c r="B34" s="4" t="s">
        <v>61</v>
      </c>
      <c r="C34" s="47">
        <v>372675</v>
      </c>
      <c r="D34" s="80">
        <f t="shared" si="0"/>
        <v>5.3600950161933621E-2</v>
      </c>
      <c r="E34" s="47">
        <v>222376</v>
      </c>
      <c r="F34" s="80">
        <f t="shared" si="1"/>
        <v>2.9201468844808363E-2</v>
      </c>
      <c r="H34" s="42"/>
      <c r="I34" s="42"/>
    </row>
    <row r="35" spans="1:9" s="1" customFormat="1" ht="17.100000000000001" customHeight="1" x14ac:dyDescent="0.2">
      <c r="A35" s="70" t="s">
        <v>21</v>
      </c>
      <c r="B35" s="14" t="s">
        <v>62</v>
      </c>
      <c r="C35" s="47">
        <v>21833161</v>
      </c>
      <c r="D35" s="80">
        <f t="shared" si="0"/>
        <v>3.1402111079049382</v>
      </c>
      <c r="E35" s="47">
        <v>22669685</v>
      </c>
      <c r="F35" s="80">
        <f t="shared" si="1"/>
        <v>2.9768864457006128</v>
      </c>
      <c r="H35" s="42"/>
      <c r="I35" s="42"/>
    </row>
    <row r="36" spans="1:9" s="1" customFormat="1" ht="17.100000000000001" customHeight="1" x14ac:dyDescent="0.2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47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">
      <c r="A37" s="69" t="s">
        <v>18</v>
      </c>
      <c r="B37" s="6" t="s">
        <v>64</v>
      </c>
      <c r="C37" s="48">
        <f>SUM(C33:C36)-1</f>
        <v>160542134</v>
      </c>
      <c r="D37" s="83">
        <f>C37/C$38*100</f>
        <v>23.090389544306618</v>
      </c>
      <c r="E37" s="48">
        <f>SUM(E33:E36)-2</f>
        <v>170006371</v>
      </c>
      <c r="F37" s="83">
        <f t="shared" si="1"/>
        <v>22.32451229528111</v>
      </c>
    </row>
    <row r="38" spans="1:9" s="1" customFormat="1" ht="17.100000000000001" customHeight="1" x14ac:dyDescent="0.2">
      <c r="A38" s="74" t="s">
        <v>24</v>
      </c>
      <c r="B38" s="75" t="s">
        <v>65</v>
      </c>
      <c r="C38" s="87">
        <f>C32+C37</f>
        <v>695276854</v>
      </c>
      <c r="D38" s="76">
        <f>D32+D37</f>
        <v>100</v>
      </c>
      <c r="E38" s="87">
        <f>E32+E37</f>
        <v>761523337</v>
      </c>
      <c r="F38" s="76">
        <f>F32+F37</f>
        <v>100</v>
      </c>
    </row>
    <row r="40" spans="1:9" x14ac:dyDescent="0.25">
      <c r="B40" s="34"/>
      <c r="C40" s="35"/>
      <c r="E40" s="35"/>
    </row>
    <row r="41" spans="1:9" x14ac:dyDescent="0.25">
      <c r="A41" s="77" t="s">
        <v>70</v>
      </c>
      <c r="B41" s="34"/>
      <c r="C41" s="35"/>
      <c r="E41" s="35"/>
    </row>
    <row r="42" spans="1:9" x14ac:dyDescent="0.25">
      <c r="C42" s="36"/>
      <c r="E42" s="36"/>
    </row>
    <row r="43" spans="1:9" x14ac:dyDescent="0.25">
      <c r="C43" s="36"/>
      <c r="E43" s="36"/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  <row r="54" spans="3:6" x14ac:dyDescent="0.25">
      <c r="C54" s="42"/>
      <c r="D54" s="42"/>
      <c r="E54" s="42"/>
      <c r="F54" s="42"/>
    </row>
    <row r="55" spans="3:6" x14ac:dyDescent="0.25">
      <c r="C55" s="42"/>
      <c r="D55" s="42"/>
      <c r="E55" s="42"/>
      <c r="F55" s="42"/>
    </row>
    <row r="56" spans="3:6" x14ac:dyDescent="0.25">
      <c r="C56" s="44"/>
      <c r="D56" s="42"/>
      <c r="E56" s="44"/>
      <c r="F56" s="42"/>
    </row>
    <row r="57" spans="3:6" x14ac:dyDescent="0.25">
      <c r="C57" s="44"/>
      <c r="D57" s="42"/>
      <c r="E57" s="44"/>
      <c r="F57" s="42"/>
    </row>
    <row r="58" spans="3:6" x14ac:dyDescent="0.25">
      <c r="C58" s="44"/>
      <c r="D58" s="42"/>
      <c r="E58" s="44"/>
      <c r="F58" s="42"/>
    </row>
    <row r="59" spans="3:6" x14ac:dyDescent="0.25">
      <c r="C59" s="44"/>
      <c r="D59" s="42"/>
      <c r="E59" s="44"/>
      <c r="F59" s="42"/>
    </row>
    <row r="60" spans="3:6" x14ac:dyDescent="0.25">
      <c r="C60" s="44"/>
      <c r="D60" s="42"/>
      <c r="E60" s="44"/>
      <c r="F60" s="42"/>
    </row>
    <row r="61" spans="3:6" x14ac:dyDescent="0.25">
      <c r="C61" s="44"/>
      <c r="D61" s="42"/>
      <c r="E61" s="44"/>
      <c r="F61" s="42"/>
    </row>
    <row r="62" spans="3:6" x14ac:dyDescent="0.25">
      <c r="C62" s="44"/>
      <c r="D62" s="42"/>
      <c r="E62" s="44"/>
      <c r="F62" s="42"/>
    </row>
    <row r="63" spans="3:6" x14ac:dyDescent="0.25">
      <c r="C63" s="44"/>
      <c r="D63" s="42"/>
      <c r="E63" s="44"/>
      <c r="F63" s="42"/>
    </row>
    <row r="64" spans="3:6" x14ac:dyDescent="0.25">
      <c r="C64" s="44"/>
      <c r="D64" s="42"/>
      <c r="E64" s="44"/>
      <c r="F64" s="42"/>
    </row>
    <row r="65" spans="3:6" x14ac:dyDescent="0.25">
      <c r="C65" s="44"/>
      <c r="D65" s="42"/>
      <c r="E65" s="44"/>
      <c r="F65" s="42"/>
    </row>
    <row r="66" spans="3:6" x14ac:dyDescent="0.25">
      <c r="C66" s="44"/>
      <c r="D66" s="42"/>
      <c r="E66" s="44"/>
      <c r="F66" s="42"/>
    </row>
    <row r="67" spans="3:6" x14ac:dyDescent="0.25">
      <c r="C67" s="44"/>
      <c r="D67" s="42"/>
      <c r="E67" s="44"/>
      <c r="F67" s="42"/>
    </row>
    <row r="68" spans="3:6" x14ac:dyDescent="0.25">
      <c r="C68" s="44"/>
      <c r="D68" s="42"/>
      <c r="E68" s="44"/>
      <c r="F68" s="42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30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8" t="s">
        <v>37</v>
      </c>
      <c r="H8" s="98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25">
      <c r="B36" s="34"/>
      <c r="C36" s="35"/>
      <c r="E36" s="35"/>
      <c r="G36" s="31"/>
    </row>
    <row r="37" spans="1:9" x14ac:dyDescent="0.25">
      <c r="B37" s="34"/>
      <c r="C37" s="35"/>
      <c r="E37" s="35"/>
    </row>
    <row r="38" spans="1:9" x14ac:dyDescent="0.25">
      <c r="C38" s="36"/>
      <c r="E38" s="36"/>
    </row>
    <row r="39" spans="1:9" x14ac:dyDescent="0.25">
      <c r="C39" s="36"/>
      <c r="E39" s="36"/>
    </row>
    <row r="47" spans="1:9" x14ac:dyDescent="0.25">
      <c r="C47" s="42"/>
      <c r="D47" s="42"/>
      <c r="E47" s="43"/>
      <c r="F47" s="43"/>
    </row>
    <row r="48" spans="1:9" x14ac:dyDescent="0.25">
      <c r="C48" s="42"/>
      <c r="D48" s="42"/>
      <c r="E48" s="43"/>
    </row>
    <row r="49" spans="3:5" x14ac:dyDescent="0.25">
      <c r="C49" s="42"/>
      <c r="D49" s="42"/>
      <c r="E49" s="43"/>
    </row>
    <row r="50" spans="3:5" x14ac:dyDescent="0.25">
      <c r="C50" s="42"/>
      <c r="D50" s="42"/>
      <c r="E50" s="43"/>
    </row>
    <row r="51" spans="3:5" x14ac:dyDescent="0.25">
      <c r="C51" s="42"/>
      <c r="D51" s="42"/>
      <c r="E51" s="43"/>
    </row>
    <row r="52" spans="3:5" x14ac:dyDescent="0.25">
      <c r="C52" s="44"/>
      <c r="D52" s="42"/>
      <c r="E52" s="43"/>
    </row>
    <row r="53" spans="3:5" x14ac:dyDescent="0.25">
      <c r="C53" s="44"/>
      <c r="D53" s="42"/>
      <c r="E53" s="43"/>
    </row>
    <row r="54" spans="3:5" x14ac:dyDescent="0.25">
      <c r="C54" s="44"/>
      <c r="D54" s="42"/>
      <c r="E54" s="43"/>
    </row>
    <row r="55" spans="3:5" x14ac:dyDescent="0.25">
      <c r="C55" s="44"/>
      <c r="D55" s="42"/>
      <c r="E55" s="43"/>
    </row>
    <row r="56" spans="3:5" x14ac:dyDescent="0.25">
      <c r="C56" s="44"/>
      <c r="D56" s="42"/>
      <c r="E56" s="43"/>
    </row>
    <row r="57" spans="3:5" x14ac:dyDescent="0.25">
      <c r="C57" s="44"/>
      <c r="D57" s="42"/>
      <c r="E57" s="43"/>
    </row>
    <row r="58" spans="3:5" x14ac:dyDescent="0.25">
      <c r="C58" s="44"/>
      <c r="D58" s="42"/>
      <c r="E58" s="43"/>
    </row>
    <row r="59" spans="3:5" x14ac:dyDescent="0.25">
      <c r="C59" s="44"/>
      <c r="D59" s="42"/>
      <c r="E59" s="43"/>
    </row>
    <row r="60" spans="3:5" x14ac:dyDescent="0.25">
      <c r="C60" s="44"/>
      <c r="D60" s="42"/>
      <c r="E60" s="43"/>
    </row>
    <row r="61" spans="3:5" x14ac:dyDescent="0.25">
      <c r="C61" s="44"/>
      <c r="D61" s="42"/>
      <c r="E61" s="43"/>
    </row>
    <row r="62" spans="3:5" x14ac:dyDescent="0.25">
      <c r="C62" s="44"/>
      <c r="D62" s="42"/>
      <c r="E62" s="43"/>
    </row>
    <row r="63" spans="3:5" x14ac:dyDescent="0.25">
      <c r="C63" s="44"/>
      <c r="D63" s="42"/>
      <c r="E63" s="43"/>
    </row>
    <row r="64" spans="3:5" x14ac:dyDescent="0.25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43"/>
  <sheetViews>
    <sheetView showGridLines="0" showRuler="0" view="pageLayout" topLeftCell="A4" zoomScale="80" zoomScaleNormal="70" zoomScalePageLayoutView="80" workbookViewId="0">
      <selection activeCell="B4" sqref="B4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2" t="s">
        <v>68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4" t="s">
        <v>36</v>
      </c>
      <c r="D11" s="94"/>
      <c r="E11" s="94"/>
      <c r="F11" s="95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4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93">
        <v>21815700</v>
      </c>
      <c r="D14" s="79">
        <f>C14/C$38*100</f>
        <v>7.1895064026911077</v>
      </c>
      <c r="E14" s="85">
        <v>27371505</v>
      </c>
      <c r="F14" s="79">
        <f>E14/E$38*100</f>
        <v>8.6599584101234885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89">
        <v>2944988</v>
      </c>
      <c r="D15" s="80">
        <f t="shared" ref="D15:D37" si="0">C15/C$38*100</f>
        <v>0.97054002767953729</v>
      </c>
      <c r="E15" s="89">
        <v>2543336</v>
      </c>
      <c r="F15" s="80">
        <f t="shared" ref="F15:F37" si="1">E15/E$38*100</f>
        <v>0.80467566481893604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89">
        <v>22051302</v>
      </c>
      <c r="D16" s="80">
        <f t="shared" si="0"/>
        <v>7.2671505803928023</v>
      </c>
      <c r="E16" s="89">
        <v>22759957</v>
      </c>
      <c r="F16" s="80">
        <f t="shared" si="1"/>
        <v>7.2009296177246735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89">
        <v>25307</v>
      </c>
      <c r="D17" s="80">
        <f t="shared" si="0"/>
        <v>8.3400871176677292E-3</v>
      </c>
      <c r="E17" s="89">
        <v>4941</v>
      </c>
      <c r="F17" s="80">
        <f t="shared" si="1"/>
        <v>1.5632627619277843E-3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89">
        <v>1161.3599999999999</v>
      </c>
      <c r="D18" s="80">
        <f t="shared" si="0"/>
        <v>3.8273377227544131E-4</v>
      </c>
      <c r="E18" s="89">
        <v>3601</v>
      </c>
      <c r="F18" s="80">
        <f t="shared" si="1"/>
        <v>1.1393056477842444E-3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89">
        <v>700</v>
      </c>
      <c r="D19" s="80">
        <f t="shared" si="0"/>
        <v>2.3068957135841507E-4</v>
      </c>
      <c r="E19" s="89">
        <v>2475</v>
      </c>
      <c r="F19" s="80">
        <f t="shared" si="1"/>
        <v>7.8305511754123993E-4</v>
      </c>
    </row>
    <row r="20" spans="1:6" s="1" customFormat="1" ht="16.5" customHeight="1" x14ac:dyDescent="0.25">
      <c r="A20" s="18" t="s">
        <v>6</v>
      </c>
      <c r="B20" s="11" t="s">
        <v>47</v>
      </c>
      <c r="C20" s="89">
        <v>827092</v>
      </c>
      <c r="D20" s="80">
        <f t="shared" si="0"/>
        <v>0.27257356993424892</v>
      </c>
      <c r="E20" s="89">
        <v>647710</v>
      </c>
      <c r="F20" s="80">
        <f t="shared" si="1"/>
        <v>0.20492631522530763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89">
        <v>8764788</v>
      </c>
      <c r="D21" s="80">
        <f t="shared" si="0"/>
        <v>2.8884931239534004</v>
      </c>
      <c r="E21" s="89">
        <v>9421154</v>
      </c>
      <c r="F21" s="80">
        <f t="shared" si="1"/>
        <v>2.9807203445834833</v>
      </c>
    </row>
    <row r="22" spans="1:6" s="1" customFormat="1" ht="16.5" customHeight="1" x14ac:dyDescent="0.25">
      <c r="A22" s="18" t="s">
        <v>8</v>
      </c>
      <c r="B22" s="11" t="s">
        <v>49</v>
      </c>
      <c r="C22" s="89">
        <v>18259332</v>
      </c>
      <c r="D22" s="80">
        <f t="shared" si="0"/>
        <v>6.0174821033871311</v>
      </c>
      <c r="E22" s="89">
        <v>19463676</v>
      </c>
      <c r="F22" s="80">
        <f t="shared" si="1"/>
        <v>6.1580327668543875</v>
      </c>
    </row>
    <row r="23" spans="1:6" s="1" customFormat="1" ht="16.5" customHeight="1" x14ac:dyDescent="0.25">
      <c r="A23" s="18" t="s">
        <v>9</v>
      </c>
      <c r="B23" s="11" t="s">
        <v>50</v>
      </c>
      <c r="C23" s="89">
        <v>192941328</v>
      </c>
      <c r="D23" s="80">
        <f t="shared" si="0"/>
        <v>63.585074648061955</v>
      </c>
      <c r="E23" s="89">
        <v>198262804</v>
      </c>
      <c r="F23" s="80">
        <f t="shared" si="1"/>
        <v>62.72755688495991</v>
      </c>
    </row>
    <row r="24" spans="1:6" s="1" customFormat="1" ht="16.5" customHeight="1" x14ac:dyDescent="0.25">
      <c r="A24" s="18" t="s">
        <v>10</v>
      </c>
      <c r="B24" s="11" t="s">
        <v>51</v>
      </c>
      <c r="C24" s="89">
        <v>162397</v>
      </c>
      <c r="D24" s="80">
        <f t="shared" si="0"/>
        <v>5.3518991885560765E-2</v>
      </c>
      <c r="E24" s="89">
        <v>201792</v>
      </c>
      <c r="F24" s="80">
        <f t="shared" si="1"/>
        <v>6.3844144759144184E-2</v>
      </c>
    </row>
    <row r="25" spans="1:6" s="1" customFormat="1" ht="16.5" customHeight="1" x14ac:dyDescent="0.25">
      <c r="A25" s="18" t="s">
        <v>11</v>
      </c>
      <c r="B25" s="11" t="s">
        <v>52</v>
      </c>
      <c r="C25" s="89">
        <v>13784</v>
      </c>
      <c r="D25" s="80">
        <f t="shared" si="0"/>
        <v>4.5426072165777051E-3</v>
      </c>
      <c r="E25" s="89">
        <v>12713</v>
      </c>
      <c r="F25" s="80">
        <f t="shared" si="1"/>
        <v>4.022214023960316E-3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89">
        <v>3585655</v>
      </c>
      <c r="D26" s="80">
        <f t="shared" si="0"/>
        <v>1.1816760214130826</v>
      </c>
      <c r="E26" s="89">
        <v>3718770</v>
      </c>
      <c r="F26" s="80">
        <f t="shared" si="1"/>
        <v>1.1765664159429641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89">
        <v>3902623</v>
      </c>
      <c r="D27" s="80">
        <f t="shared" si="0"/>
        <v>1.2861348957764169</v>
      </c>
      <c r="E27" s="89">
        <v>2548435</v>
      </c>
      <c r="F27" s="80">
        <f t="shared" si="1"/>
        <v>0.80628891655402413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89">
        <v>16083</v>
      </c>
      <c r="D28" s="80">
        <f t="shared" si="0"/>
        <v>5.3002576802248427E-3</v>
      </c>
      <c r="E28" s="89">
        <v>400</v>
      </c>
      <c r="F28" s="80">
        <f t="shared" si="1"/>
        <v>1.2655436243090746E-4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89">
        <v>1760650</v>
      </c>
      <c r="D29" s="80">
        <f t="shared" si="0"/>
        <v>0.58023370544599073</v>
      </c>
      <c r="E29" s="89">
        <v>1960479</v>
      </c>
      <c r="F29" s="80">
        <f t="shared" si="1"/>
        <v>0.62026792476045745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89">
        <v>25502</v>
      </c>
      <c r="D30" s="80">
        <f t="shared" si="0"/>
        <v>8.4043506411175736E-3</v>
      </c>
      <c r="E30" s="89">
        <v>151457</v>
      </c>
      <c r="F30" s="80">
        <f t="shared" si="1"/>
        <v>4.7918860176744869E-2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89">
        <v>955975</v>
      </c>
      <c r="D31" s="80">
        <f t="shared" si="0"/>
        <v>0.3150478042562298</v>
      </c>
      <c r="E31" s="89">
        <v>1101795</v>
      </c>
      <c r="F31" s="80">
        <f t="shared" si="1"/>
        <v>0.34859240938640418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90">
        <f>SUM(C14:C31)-1</f>
        <v>278054366.36000001</v>
      </c>
      <c r="D32" s="81">
        <f t="shared" si="0"/>
        <v>91.634632271320157</v>
      </c>
      <c r="E32" s="90">
        <f>SUM(E14:E31)-1</f>
        <v>290176999</v>
      </c>
      <c r="F32" s="81">
        <f t="shared" si="1"/>
        <v>91.807912751397666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91">
        <v>22563049</v>
      </c>
      <c r="D33" s="80">
        <f t="shared" si="0"/>
        <v>7.4358001462127374</v>
      </c>
      <c r="E33" s="91">
        <v>23034561</v>
      </c>
      <c r="F33" s="80">
        <f t="shared" si="1"/>
        <v>7.2878104530771148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91">
        <v>46916</v>
      </c>
      <c r="D34" s="80">
        <f t="shared" si="0"/>
        <v>1.5461474185502004E-2</v>
      </c>
      <c r="E34" s="91">
        <v>24056</v>
      </c>
      <c r="F34" s="80">
        <f t="shared" si="1"/>
        <v>7.6109793565947732E-3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91">
        <v>2773746</v>
      </c>
      <c r="D35" s="80">
        <f t="shared" si="0"/>
        <v>0.91410610828159766</v>
      </c>
      <c r="E35" s="91">
        <v>2834089</v>
      </c>
      <c r="F35" s="80">
        <f t="shared" si="1"/>
        <v>0.89666581616862018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91">
        <v>0</v>
      </c>
      <c r="D36" s="80">
        <f t="shared" si="0"/>
        <v>0</v>
      </c>
      <c r="E36" s="91"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92">
        <f>SUM(C33:C36)</f>
        <v>25383711</v>
      </c>
      <c r="D37" s="73">
        <f t="shared" si="0"/>
        <v>8.3653677286798374</v>
      </c>
      <c r="E37" s="92">
        <f>SUM(E33:E36)</f>
        <v>25892706</v>
      </c>
      <c r="F37" s="73">
        <f t="shared" si="1"/>
        <v>8.1920872486023288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6">
        <f>C32+C37</f>
        <v>303438077.36000001</v>
      </c>
      <c r="D38" s="72">
        <f>D32+D37</f>
        <v>100</v>
      </c>
      <c r="E38" s="86">
        <f>(E32+E37)</f>
        <v>316069705</v>
      </c>
      <c r="F38" s="72">
        <f>F32+F37</f>
        <v>100</v>
      </c>
    </row>
    <row r="40" spans="1:6" x14ac:dyDescent="0.25">
      <c r="C40" s="35"/>
      <c r="E40" s="35"/>
    </row>
    <row r="41" spans="1:6" x14ac:dyDescent="0.25">
      <c r="A41" s="77" t="s">
        <v>67</v>
      </c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31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6" t="s">
        <v>36</v>
      </c>
      <c r="D7" s="96"/>
      <c r="E7" s="96"/>
      <c r="F7" s="96"/>
      <c r="G7" s="96"/>
      <c r="H7" s="96"/>
      <c r="I7" s="97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8" t="s">
        <v>37</v>
      </c>
      <c r="H8" s="98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25">
      <c r="B36" s="34"/>
      <c r="C36" s="35"/>
      <c r="E36" s="56"/>
      <c r="F36" s="43"/>
      <c r="G36" s="31"/>
    </row>
    <row r="37" spans="1:9" x14ac:dyDescent="0.25">
      <c r="B37" s="34"/>
      <c r="C37" s="35"/>
      <c r="E37" s="57"/>
    </row>
    <row r="38" spans="1:9" x14ac:dyDescent="0.25">
      <c r="C38" s="36"/>
      <c r="E38" s="36"/>
    </row>
    <row r="39" spans="1:9" x14ac:dyDescent="0.25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2025-12-05T14:00:51Z</cp:lastPrinted>
  <dcterms:created xsi:type="dcterms:W3CDTF">2018-01-08T12:56:16Z</dcterms:created>
  <dcterms:modified xsi:type="dcterms:W3CDTF">2026-01-29T10:43:43Z</dcterms:modified>
</cp:coreProperties>
</file>