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 - 2025\Jezici\"/>
    </mc:Choice>
  </mc:AlternateContent>
  <xr:revisionPtr revIDLastSave="0" documentId="13_ncr:1_{FA9A1398-3FCD-456A-9E17-A68CD5287BD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4" l="1"/>
  <c r="C25" i="24"/>
  <c r="K25" i="24"/>
  <c r="M25" i="24"/>
  <c r="M24" i="24"/>
  <c r="M15" i="24"/>
  <c r="G15" i="24"/>
  <c r="M12" i="23"/>
  <c r="E21" i="23" l="1"/>
  <c r="F19" i="23" s="1"/>
  <c r="C21" i="23"/>
  <c r="D19" i="23" s="1"/>
  <c r="G20" i="23"/>
  <c r="G19" i="23"/>
  <c r="G18" i="23"/>
  <c r="G17" i="23"/>
  <c r="G16" i="23"/>
  <c r="G15" i="23"/>
  <c r="G14" i="23"/>
  <c r="G13" i="23"/>
  <c r="G12" i="23"/>
  <c r="G11" i="23"/>
  <c r="E25" i="24"/>
  <c r="F22" i="24" s="1"/>
  <c r="D24" i="24"/>
  <c r="G24" i="24"/>
  <c r="G23" i="24"/>
  <c r="G22" i="24"/>
  <c r="G21" i="24"/>
  <c r="G20" i="24"/>
  <c r="G19" i="24"/>
  <c r="G18" i="24"/>
  <c r="G17" i="24"/>
  <c r="G16" i="24"/>
  <c r="G14" i="24"/>
  <c r="G13" i="24"/>
  <c r="G12" i="24"/>
  <c r="G11" i="24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H12" i="24" l="1"/>
  <c r="F24" i="24"/>
  <c r="F18" i="24"/>
  <c r="F19" i="24"/>
  <c r="F12" i="24"/>
  <c r="F11" i="24"/>
  <c r="F13" i="24"/>
  <c r="F17" i="24"/>
  <c r="F23" i="24"/>
  <c r="F14" i="24"/>
  <c r="F20" i="24"/>
  <c r="F21" i="24"/>
  <c r="F15" i="24"/>
  <c r="F16" i="24"/>
  <c r="D17" i="24"/>
  <c r="D22" i="24"/>
  <c r="D13" i="24"/>
  <c r="D21" i="24"/>
  <c r="D14" i="24"/>
  <c r="D18" i="24"/>
  <c r="D11" i="24"/>
  <c r="D15" i="24"/>
  <c r="D19" i="24"/>
  <c r="D23" i="24"/>
  <c r="D12" i="24"/>
  <c r="D16" i="24"/>
  <c r="D20" i="24"/>
  <c r="D12" i="23"/>
  <c r="D17" i="23"/>
  <c r="D18" i="23"/>
  <c r="D13" i="23"/>
  <c r="D14" i="23"/>
  <c r="D20" i="23"/>
  <c r="G21" i="23"/>
  <c r="H16" i="23" s="1"/>
  <c r="D15" i="23"/>
  <c r="F12" i="23"/>
  <c r="F14" i="23"/>
  <c r="F17" i="23"/>
  <c r="F20" i="23"/>
  <c r="F13" i="23"/>
  <c r="F15" i="23"/>
  <c r="F18" i="23"/>
  <c r="D11" i="23"/>
  <c r="D16" i="23"/>
  <c r="F11" i="23"/>
  <c r="F16" i="23"/>
  <c r="G11" i="25"/>
  <c r="M11" i="25"/>
  <c r="L20" i="24"/>
  <c r="I25" i="24"/>
  <c r="J23" i="24" s="1"/>
  <c r="M23" i="24"/>
  <c r="M22" i="24"/>
  <c r="M21" i="24"/>
  <c r="M20" i="24"/>
  <c r="M19" i="24"/>
  <c r="M18" i="24"/>
  <c r="M17" i="24"/>
  <c r="M16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1" i="23"/>
  <c r="M34" i="25"/>
  <c r="M32" i="25"/>
  <c r="M30" i="25"/>
  <c r="M24" i="25"/>
  <c r="M22" i="25"/>
  <c r="M18" i="25"/>
  <c r="M16" i="25"/>
  <c r="M13" i="25"/>
  <c r="N18" i="24" l="1"/>
  <c r="F25" i="24"/>
  <c r="H13" i="24"/>
  <c r="H18" i="24"/>
  <c r="H21" i="24"/>
  <c r="H16" i="24"/>
  <c r="H20" i="24"/>
  <c r="H11" i="24"/>
  <c r="H23" i="24"/>
  <c r="H17" i="24"/>
  <c r="H15" i="24"/>
  <c r="H22" i="24"/>
  <c r="H19" i="24"/>
  <c r="H24" i="24"/>
  <c r="H14" i="24"/>
  <c r="D25" i="24"/>
  <c r="H15" i="23"/>
  <c r="H20" i="23"/>
  <c r="H14" i="23"/>
  <c r="H13" i="23"/>
  <c r="H19" i="23"/>
  <c r="H11" i="23"/>
  <c r="H18" i="23"/>
  <c r="H12" i="23"/>
  <c r="H17" i="23"/>
  <c r="F21" i="23"/>
  <c r="D21" i="23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H25" i="24" l="1"/>
  <c r="H21" i="23"/>
  <c r="M35" i="25"/>
  <c r="N30" i="25" s="1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<sst xmlns="http://schemas.openxmlformats.org/spreadsheetml/2006/main" count="333" uniqueCount="90">
  <si>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</si>
  <si>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</si>
  <si>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</si>
  <si>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</si>
  <si>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</si>
  <si>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</si>
  <si>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</si>
  <si>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</si>
  <si>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</si>
  <si>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</si>
  <si>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</si>
  <si>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</si>
  <si>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</si>
  <si>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</si>
  <si>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</si>
  <si>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</si>
  <si>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</si>
  <si>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</si>
  <si>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</si>
  <si>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</si>
  <si>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</si>
  <si>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</si>
  <si>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</si>
  <si>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</si>
  <si>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</si>
  <si>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</si>
  <si>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</si>
  <si>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</si>
  <si>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</si>
  <si>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</si>
  <si>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</si>
  <si>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</si>
  <si>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</si>
  <si>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</si>
  <si>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</si>
  <si>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</si>
  <si>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</si>
  <si>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</si>
  <si>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</si>
  <si>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</si>
  <si>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</si>
  <si>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</si>
  <si>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</si>
  <si>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</si>
  <si>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</si>
  <si>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</si>
  <si>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</si>
  <si>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</si>
  <si>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</si>
  <si>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</si>
  <si>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</si>
  <si>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</si>
  <si>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</si>
  <si>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</si>
  <si>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</si>
  <si>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</si>
  <si>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</si>
  <si>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</si>
  <si>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</si>
  <si>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</si>
  <si>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</si>
  <si>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</si>
  <si>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</si>
  <si>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</si>
  <si>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</si>
  <si>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</si>
  <si>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</si>
  <si>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</si>
  <si>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</si>
  <si>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</si>
  <si>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</si>
  <si>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</si>
  <si>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</si>
  <si>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</si>
  <si>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</si>
  <si>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</si>
  <si>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</si>
  <si>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</si>
  <si>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</si>
  <si>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</si>
  <si>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</si>
  <si>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</si>
  <si>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</si>
  <si>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</si>
  <si>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</si>
  <si>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</si>
  <si>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</si>
  <si>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</si>
  <si>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I-XI-2024</t>
  </si>
  <si>
    <t>I-XI-2025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</si>
</sst>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mbria"/>
      <family val="1"/>
      <scheme val="major"/>
    </font>
    <font>
      <sz val="10.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0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13" xfId="0" applyFont="1" applyFill="1" applyBorder="1" applyAlignment="1">
      <alignment horizontal="center" vertical="center" wrapText="1"/>
    </xf>
    <xf numFmtId="169" fontId="2" fillId="0" borderId="0" xfId="6" applyNumberFormat="1" applyFont="1" applyBorder="1" applyAlignment="1">
      <alignment horizontal="right" vertical="center"/>
    </xf>
    <xf numFmtId="165" fontId="2" fillId="0" borderId="4" xfId="6" applyNumberFormat="1" applyFont="1" applyFill="1" applyBorder="1" applyAlignment="1">
      <alignment horizontal="right" vertical="center"/>
    </xf>
    <xf numFmtId="165" fontId="2" fillId="0" borderId="6" xfId="6" applyNumberFormat="1" applyFont="1" applyBorder="1" applyAlignment="1">
      <alignment horizontal="right" vertical="center"/>
    </xf>
    <xf numFmtId="0" fontId="33" fillId="0" borderId="0" xfId="0" applyFont="1"/>
    <xf numFmtId="169" fontId="34" fillId="3" borderId="2" xfId="6" applyNumberFormat="1" applyFont="1" applyFill="1" applyBorder="1" applyAlignment="1">
      <alignment horizontal="right" vertical="center"/>
    </xf>
    <xf numFmtId="169" fontId="34" fillId="3" borderId="3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4" fontId="33" fillId="0" borderId="0" xfId="0" applyNumberFormat="1" applyFont="1"/>
    <xf numFmtId="165" fontId="2" fillId="0" borderId="0" xfId="6" applyNumberFormat="1" applyFont="1" applyFill="1" applyBorder="1" applyAlignment="1">
      <alignment horizontal="left" vertical="center"/>
    </xf>
    <xf numFmtId="169" fontId="35" fillId="0" borderId="0" xfId="1" applyNumberFormat="1" applyFont="1" applyAlignment="1">
      <alignment vertical="center" wrapText="1"/>
    </xf>
    <xf numFmtId="169" fontId="33" fillId="0" borderId="0" xfId="0" applyNumberFormat="1" applyFont="1"/>
    <xf numFmtId="169" fontId="9" fillId="0" borderId="0" xfId="1" applyNumberFormat="1" applyFont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showRuler="0" view="pageLayout" topLeftCell="A4" zoomScale="75" zoomScaleNormal="70" zoomScalePageLayoutView="75" workbookViewId="0">
      <selection activeCell="K11" sqref="K11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2"/>
    </row>
    <row r="2" spans="1:14" ht="15" customHeight="1" x14ac:dyDescent="0.25">
      <c r="A2" s="62"/>
    </row>
    <row r="3" spans="1:14" ht="15" customHeight="1" x14ac:dyDescent="0.25">
      <c r="A3" s="62"/>
    </row>
    <row r="4" spans="1:14" ht="15" customHeight="1" x14ac:dyDescent="0.25">
      <c r="A4" s="62"/>
    </row>
    <row r="5" spans="1:14" ht="15" customHeight="1" x14ac:dyDescent="0.25">
      <c r="A5" s="62"/>
      <c r="C5" s="53" t="s">
        <v>58</v>
      </c>
      <c r="I5" s="53"/>
    </row>
    <row r="6" spans="1:14" ht="15" customHeight="1" x14ac:dyDescent="0.25">
      <c r="A6" s="62"/>
      <c r="C6" s="1"/>
      <c r="D6" s="1"/>
      <c r="I6" s="1"/>
      <c r="J6" s="1"/>
    </row>
    <row r="7" spans="1:14" ht="15" customHeight="1" thickBot="1" x14ac:dyDescent="0.3">
      <c r="A7" s="63"/>
      <c r="B7" s="61"/>
      <c r="C7" s="61"/>
      <c r="D7" s="61"/>
      <c r="E7" s="61"/>
      <c r="F7" s="61"/>
      <c r="G7" s="61"/>
      <c r="H7" s="61"/>
    </row>
    <row r="8" spans="1:14" ht="24.75" customHeight="1" x14ac:dyDescent="0.25">
      <c r="A8" s="81" t="s">
        <v>59</v>
      </c>
      <c r="B8" s="84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79"/>
    </row>
    <row r="9" spans="1:14" ht="21.75" customHeight="1" x14ac:dyDescent="0.25">
      <c r="A9" s="82"/>
      <c r="B9" s="80"/>
      <c r="C9" s="80" t="s">
        <v>88</v>
      </c>
      <c r="D9" s="80"/>
      <c r="E9" s="80" t="s">
        <v>88</v>
      </c>
      <c r="F9" s="80"/>
      <c r="G9" s="80" t="s">
        <v>88</v>
      </c>
      <c r="H9" s="80"/>
      <c r="I9" s="80" t="s">
        <v>89</v>
      </c>
      <c r="J9" s="80"/>
      <c r="K9" s="80" t="s">
        <v>89</v>
      </c>
      <c r="L9" s="80"/>
      <c r="M9" s="80" t="s">
        <v>89</v>
      </c>
      <c r="N9" s="80"/>
    </row>
    <row r="10" spans="1:14" ht="18.75" customHeight="1" thickBot="1" x14ac:dyDescent="0.3">
      <c r="A10" s="83"/>
      <c r="B10" s="85"/>
      <c r="C10" s="55" t="s">
        <v>26</v>
      </c>
      <c r="D10" s="42" t="s">
        <v>76</v>
      </c>
      <c r="E10" s="55" t="s">
        <v>26</v>
      </c>
      <c r="F10" s="42" t="s">
        <v>76</v>
      </c>
      <c r="G10" s="55" t="s">
        <v>26</v>
      </c>
      <c r="H10" s="42" t="s">
        <v>76</v>
      </c>
      <c r="I10" s="55" t="s">
        <v>26</v>
      </c>
      <c r="J10" s="42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4" x14ac:dyDescent="0.25">
      <c r="A11" s="14" t="s">
        <v>27</v>
      </c>
      <c r="B11" s="6" t="s">
        <v>63</v>
      </c>
      <c r="C11" s="52">
        <f>FBiH!C11</f>
        <v>93659415</v>
      </c>
      <c r="D11" s="57">
        <f t="shared" ref="D11:D26" si="0">C11/C$35*100</f>
        <v>11.523212691764924</v>
      </c>
      <c r="E11" s="52">
        <f>FBiH!E11</f>
        <v>7379680</v>
      </c>
      <c r="F11" s="58">
        <f t="shared" ref="F11:F34" si="1">E11/E$35*100</f>
        <v>3.9691523252186918</v>
      </c>
      <c r="G11" s="52">
        <f>C11+E11</f>
        <v>101039095</v>
      </c>
      <c r="H11" s="58">
        <f t="shared" ref="H11:H34" si="2">G11/G$35*100</f>
        <v>10.116910438096685</v>
      </c>
      <c r="I11" s="52">
        <f>FBiH!I11</f>
        <v>105801621</v>
      </c>
      <c r="J11" s="57">
        <f t="shared" ref="J11:J34" si="3">I11/I$35*100</f>
        <v>11.999812315830019</v>
      </c>
      <c r="K11" s="52">
        <f>FBiH!K11</f>
        <v>7641964</v>
      </c>
      <c r="L11" s="58">
        <f t="shared" ref="L11:L34" si="4">K11/K$35*100</f>
        <v>3.9009698657183058</v>
      </c>
      <c r="M11" s="52">
        <f t="shared" ref="M11:M34" si="5">I11+K11</f>
        <v>113443585</v>
      </c>
      <c r="N11" s="58">
        <f t="shared" ref="N11:N34" si="6">M11/M$35*100</f>
        <v>10.527497902563946</v>
      </c>
    </row>
    <row r="12" spans="1:14" x14ac:dyDescent="0.25">
      <c r="A12" s="14" t="s">
        <v>28</v>
      </c>
      <c r="B12" s="6" t="s">
        <v>84</v>
      </c>
      <c r="C12" s="52">
        <f>FBiH!C12</f>
        <v>118189114</v>
      </c>
      <c r="D12" s="57">
        <f t="shared" si="0"/>
        <v>14.54117878563785</v>
      </c>
      <c r="E12" s="52">
        <f>FBiH!E12</f>
        <v>0</v>
      </c>
      <c r="F12" s="58">
        <f t="shared" si="1"/>
        <v>0</v>
      </c>
      <c r="G12" s="52">
        <f t="shared" ref="G12:G34" si="7">C12+E12</f>
        <v>118189114</v>
      </c>
      <c r="H12" s="58">
        <f t="shared" si="2"/>
        <v>11.834119071395078</v>
      </c>
      <c r="I12" s="52">
        <f>FBiH!I12</f>
        <v>136515830</v>
      </c>
      <c r="J12" s="57">
        <f t="shared" si="3"/>
        <v>15.483357652334618</v>
      </c>
      <c r="K12" s="52">
        <f>FBiH!K12</f>
        <v>0</v>
      </c>
      <c r="L12" s="58">
        <f t="shared" si="4"/>
        <v>0</v>
      </c>
      <c r="M12" s="52">
        <f t="shared" si="5"/>
        <v>136515830</v>
      </c>
      <c r="N12" s="58">
        <f t="shared" si="6"/>
        <v>12.668588655689753</v>
      </c>
    </row>
    <row r="13" spans="1:14" ht="14.25" customHeight="1" x14ac:dyDescent="0.25">
      <c r="A13" s="14" t="s">
        <v>29</v>
      </c>
      <c r="B13" s="6" t="s">
        <v>12</v>
      </c>
      <c r="C13" s="52">
        <f>RS!C11</f>
        <v>16272580</v>
      </c>
      <c r="D13" s="57">
        <f t="shared" si="0"/>
        <v>2.0020667477344385</v>
      </c>
      <c r="E13" s="52">
        <f>RS!E11</f>
        <v>0</v>
      </c>
      <c r="F13" s="58">
        <f t="shared" si="1"/>
        <v>0</v>
      </c>
      <c r="G13" s="52">
        <f t="shared" si="7"/>
        <v>16272580</v>
      </c>
      <c r="H13" s="58">
        <f t="shared" si="2"/>
        <v>1.6293518311576656</v>
      </c>
      <c r="I13" s="52">
        <f>RS!I11</f>
        <v>18470707</v>
      </c>
      <c r="J13" s="57">
        <f t="shared" si="3"/>
        <v>2.0949113562323181</v>
      </c>
      <c r="K13" s="52">
        <f>RS!K11</f>
        <v>0</v>
      </c>
      <c r="L13" s="58">
        <f t="shared" si="4"/>
        <v>0</v>
      </c>
      <c r="M13" s="52">
        <f t="shared" si="5"/>
        <v>18470707</v>
      </c>
      <c r="N13" s="58">
        <f t="shared" si="6"/>
        <v>1.7140707356998033</v>
      </c>
    </row>
    <row r="14" spans="1:14" ht="15.75" customHeight="1" x14ac:dyDescent="0.25">
      <c r="A14" s="14" t="s">
        <v>30</v>
      </c>
      <c r="B14" s="6" t="s">
        <v>1</v>
      </c>
      <c r="C14" s="52">
        <f>FBiH!C13</f>
        <v>27673997</v>
      </c>
      <c r="D14" s="57">
        <f t="shared" si="0"/>
        <v>3.4048189758847465</v>
      </c>
      <c r="E14" s="52">
        <f>FBiH!E13</f>
        <v>0</v>
      </c>
      <c r="F14" s="58">
        <f t="shared" si="1"/>
        <v>0</v>
      </c>
      <c r="G14" s="52">
        <f t="shared" si="7"/>
        <v>27673997</v>
      </c>
      <c r="H14" s="58">
        <f t="shared" si="2"/>
        <v>2.7709605783103695</v>
      </c>
      <c r="I14" s="52">
        <f>FBiH!I13</f>
        <v>32879166</v>
      </c>
      <c r="J14" s="57">
        <f t="shared" si="3"/>
        <v>3.7290905127154863</v>
      </c>
      <c r="K14" s="52">
        <f>FBiH!K13</f>
        <v>0</v>
      </c>
      <c r="L14" s="58">
        <f t="shared" si="4"/>
        <v>0</v>
      </c>
      <c r="M14" s="52">
        <f t="shared" si="5"/>
        <v>32879166</v>
      </c>
      <c r="N14" s="58">
        <f t="shared" si="6"/>
        <v>3.0511672484878876</v>
      </c>
    </row>
    <row r="15" spans="1:14" ht="15" customHeight="1" x14ac:dyDescent="0.25">
      <c r="A15" s="14" t="s">
        <v>31</v>
      </c>
      <c r="B15" s="6" t="s">
        <v>2</v>
      </c>
      <c r="C15" s="52">
        <f>FBiH!C14</f>
        <v>40031327</v>
      </c>
      <c r="D15" s="57">
        <f t="shared" si="0"/>
        <v>4.9251801898889918</v>
      </c>
      <c r="E15" s="52">
        <f>FBiH!E14</f>
        <v>8815218</v>
      </c>
      <c r="F15" s="58">
        <f t="shared" si="1"/>
        <v>4.7412547728369878</v>
      </c>
      <c r="G15" s="52">
        <f t="shared" si="7"/>
        <v>48846545</v>
      </c>
      <c r="H15" s="58">
        <f t="shared" si="2"/>
        <v>4.8909396998801249</v>
      </c>
      <c r="I15" s="52">
        <f>FBiH!I14</f>
        <v>43214158</v>
      </c>
      <c r="J15" s="57">
        <f t="shared" si="3"/>
        <v>4.9012650324764335</v>
      </c>
      <c r="K15" s="52">
        <f>FBiH!K14</f>
        <v>8932865</v>
      </c>
      <c r="L15" s="58">
        <f t="shared" si="4"/>
        <v>4.5599321299511173</v>
      </c>
      <c r="M15" s="52">
        <f t="shared" si="5"/>
        <v>52147023</v>
      </c>
      <c r="N15" s="58">
        <f t="shared" si="6"/>
        <v>4.839213034897071</v>
      </c>
    </row>
    <row r="16" spans="1:14" ht="15.75" customHeight="1" x14ac:dyDescent="0.25">
      <c r="A16" s="14" t="s">
        <v>32</v>
      </c>
      <c r="B16" s="6" t="s">
        <v>13</v>
      </c>
      <c r="C16" s="52">
        <f>RS!C12</f>
        <v>25284652</v>
      </c>
      <c r="D16" s="57">
        <f t="shared" si="0"/>
        <v>3.1108503382522663</v>
      </c>
      <c r="E16" s="52">
        <f>RS!E12</f>
        <v>0</v>
      </c>
      <c r="F16" s="58">
        <f t="shared" si="1"/>
        <v>0</v>
      </c>
      <c r="G16" s="52">
        <f t="shared" si="7"/>
        <v>25284652</v>
      </c>
      <c r="H16" s="58">
        <f t="shared" si="2"/>
        <v>2.5317186356671368</v>
      </c>
      <c r="I16" s="52">
        <f>RS!I12</f>
        <v>24566648</v>
      </c>
      <c r="J16" s="57">
        <f t="shared" si="3"/>
        <v>2.7863010267967523</v>
      </c>
      <c r="K16" s="52">
        <f>RS!K12</f>
        <v>0</v>
      </c>
      <c r="L16" s="58">
        <f t="shared" si="4"/>
        <v>0</v>
      </c>
      <c r="M16" s="52">
        <f t="shared" si="5"/>
        <v>24566648</v>
      </c>
      <c r="N16" s="58">
        <f t="shared" si="6"/>
        <v>2.2797704717549849</v>
      </c>
    </row>
    <row r="17" spans="1:15" x14ac:dyDescent="0.25">
      <c r="A17" s="14" t="s">
        <v>33</v>
      </c>
      <c r="B17" s="6" t="s">
        <v>14</v>
      </c>
      <c r="C17" s="52">
        <f>RS!C13</f>
        <v>30515783</v>
      </c>
      <c r="D17" s="57">
        <f t="shared" si="0"/>
        <v>3.7544528541497333</v>
      </c>
      <c r="E17" s="52">
        <f>RS!E13</f>
        <v>0</v>
      </c>
      <c r="F17" s="58">
        <f t="shared" si="1"/>
        <v>0</v>
      </c>
      <c r="G17" s="52">
        <f t="shared" si="7"/>
        <v>30515783</v>
      </c>
      <c r="H17" s="58">
        <f t="shared" si="2"/>
        <v>3.0555048376016565</v>
      </c>
      <c r="I17" s="52">
        <f>RS!I13</f>
        <v>33046593</v>
      </c>
      <c r="J17" s="57">
        <f t="shared" si="3"/>
        <v>3.7480797546345914</v>
      </c>
      <c r="K17" s="52">
        <f>RS!K13</f>
        <v>0</v>
      </c>
      <c r="L17" s="58">
        <f t="shared" si="4"/>
        <v>0</v>
      </c>
      <c r="M17" s="52">
        <f t="shared" si="5"/>
        <v>33046593</v>
      </c>
      <c r="N17" s="58">
        <f t="shared" si="6"/>
        <v>3.0667043755218453</v>
      </c>
    </row>
    <row r="18" spans="1:15" x14ac:dyDescent="0.25">
      <c r="A18" s="14" t="s">
        <v>34</v>
      </c>
      <c r="B18" s="6" t="s">
        <v>3</v>
      </c>
      <c r="C18" s="52">
        <f>FBiH!C15</f>
        <v>81916874</v>
      </c>
      <c r="D18" s="57">
        <f t="shared" si="0"/>
        <v>10.078490903947117</v>
      </c>
      <c r="E18" s="52">
        <f>FBiH!E15</f>
        <v>0</v>
      </c>
      <c r="F18" s="58">
        <f t="shared" si="1"/>
        <v>0</v>
      </c>
      <c r="G18" s="52">
        <f t="shared" si="7"/>
        <v>81916874</v>
      </c>
      <c r="H18" s="58">
        <f t="shared" si="2"/>
        <v>8.202227836926399</v>
      </c>
      <c r="I18" s="52">
        <f>FBiH!I15</f>
        <v>92388042</v>
      </c>
      <c r="J18" s="57">
        <f t="shared" si="3"/>
        <v>10.478470497413465</v>
      </c>
      <c r="K18" s="52">
        <f>FBiH!K15</f>
        <v>0</v>
      </c>
      <c r="L18" s="58">
        <f t="shared" si="4"/>
        <v>0</v>
      </c>
      <c r="M18" s="52">
        <f t="shared" si="5"/>
        <v>92388042</v>
      </c>
      <c r="N18" s="58">
        <f t="shared" si="6"/>
        <v>8.5735559077843817</v>
      </c>
    </row>
    <row r="19" spans="1:15" x14ac:dyDescent="0.25">
      <c r="A19" s="14" t="s">
        <v>35</v>
      </c>
      <c r="B19" s="6" t="s">
        <v>23</v>
      </c>
      <c r="C19" s="52">
        <f>RS!C14</f>
        <v>13727830</v>
      </c>
      <c r="D19" s="57">
        <f t="shared" si="0"/>
        <v>1.6889781436964055</v>
      </c>
      <c r="E19" s="52">
        <f>RS!E14</f>
        <v>0</v>
      </c>
      <c r="F19" s="58">
        <f t="shared" si="1"/>
        <v>0</v>
      </c>
      <c r="G19" s="52">
        <f t="shared" si="7"/>
        <v>13727830</v>
      </c>
      <c r="H19" s="58">
        <f t="shared" si="2"/>
        <v>1.3745493921874181</v>
      </c>
      <c r="I19" s="52">
        <f>RS!I14</f>
        <v>15655228</v>
      </c>
      <c r="J19" s="57">
        <f t="shared" si="3"/>
        <v>1.7755852508302017</v>
      </c>
      <c r="K19" s="52">
        <f>RS!K14</f>
        <v>0</v>
      </c>
      <c r="L19" s="58">
        <f t="shared" si="4"/>
        <v>0</v>
      </c>
      <c r="M19" s="52">
        <f t="shared" si="5"/>
        <v>15655228</v>
      </c>
      <c r="N19" s="58">
        <f t="shared" si="6"/>
        <v>1.4527959420020122</v>
      </c>
    </row>
    <row r="20" spans="1:15" x14ac:dyDescent="0.25">
      <c r="A20" s="14" t="s">
        <v>36</v>
      </c>
      <c r="B20" s="6" t="s">
        <v>16</v>
      </c>
      <c r="C20" s="52">
        <f>RS!C15</f>
        <v>13214468</v>
      </c>
      <c r="D20" s="57">
        <f t="shared" si="0"/>
        <v>1.62581760063867</v>
      </c>
      <c r="E20" s="52">
        <f>RS!E15</f>
        <v>22870227</v>
      </c>
      <c r="F20" s="58">
        <f t="shared" si="1"/>
        <v>12.300725055196065</v>
      </c>
      <c r="G20" s="52">
        <f t="shared" si="7"/>
        <v>36084695</v>
      </c>
      <c r="H20" s="58">
        <f t="shared" si="2"/>
        <v>3.6131126026122389</v>
      </c>
      <c r="I20" s="52">
        <f>RS!I15</f>
        <v>14379877</v>
      </c>
      <c r="J20" s="57">
        <f t="shared" si="3"/>
        <v>1.6309374421089522</v>
      </c>
      <c r="K20" s="52">
        <f>RS!K15</f>
        <v>23184552</v>
      </c>
      <c r="L20" s="58">
        <f t="shared" si="4"/>
        <v>11.834946972032201</v>
      </c>
      <c r="M20" s="52">
        <f t="shared" si="5"/>
        <v>37564429</v>
      </c>
      <c r="N20" s="58">
        <f t="shared" si="6"/>
        <v>3.4859568966240997</v>
      </c>
    </row>
    <row r="21" spans="1:15" x14ac:dyDescent="0.25">
      <c r="A21" s="14" t="s">
        <v>37</v>
      </c>
      <c r="B21" s="6" t="s">
        <v>4</v>
      </c>
      <c r="C21" s="52">
        <f>FBiH!C16</f>
        <v>24024846</v>
      </c>
      <c r="D21" s="57">
        <f t="shared" si="0"/>
        <v>2.9558524398737465</v>
      </c>
      <c r="E21" s="52">
        <f>FBiH!E16</f>
        <v>29499689</v>
      </c>
      <c r="F21" s="58">
        <f t="shared" si="1"/>
        <v>15.866373499606793</v>
      </c>
      <c r="G21" s="52">
        <f t="shared" si="7"/>
        <v>53524535</v>
      </c>
      <c r="H21" s="58">
        <f t="shared" si="2"/>
        <v>5.3593406278606448</v>
      </c>
      <c r="I21" s="52">
        <f>FBiH!I16</f>
        <v>25253998</v>
      </c>
      <c r="J21" s="57">
        <f t="shared" si="3"/>
        <v>2.8642589155070377</v>
      </c>
      <c r="K21" s="52">
        <f>FBiH!K16</f>
        <v>30333083</v>
      </c>
      <c r="L21" s="58">
        <f t="shared" si="4"/>
        <v>15.484035611438662</v>
      </c>
      <c r="M21" s="52">
        <f t="shared" si="5"/>
        <v>55587081</v>
      </c>
      <c r="N21" s="58">
        <f t="shared" si="6"/>
        <v>5.1584483920986113</v>
      </c>
      <c r="O21" s="7"/>
    </row>
    <row r="22" spans="1:15" x14ac:dyDescent="0.25">
      <c r="A22" s="14" t="s">
        <v>38</v>
      </c>
      <c r="B22" s="6" t="s">
        <v>17</v>
      </c>
      <c r="C22" s="52">
        <f>RS!C16</f>
        <v>11925616</v>
      </c>
      <c r="D22" s="57">
        <f t="shared" si="0"/>
        <v>1.4672460814357515</v>
      </c>
      <c r="E22" s="52">
        <f>RS!E16</f>
        <v>0</v>
      </c>
      <c r="F22" s="58">
        <f t="shared" si="1"/>
        <v>0</v>
      </c>
      <c r="G22" s="52">
        <f t="shared" si="7"/>
        <v>11925616</v>
      </c>
      <c r="H22" s="58">
        <f t="shared" si="2"/>
        <v>1.1940960970714636</v>
      </c>
      <c r="I22" s="52">
        <f>RS!I16</f>
        <v>15222725</v>
      </c>
      <c r="J22" s="57">
        <f t="shared" si="3"/>
        <v>1.7265316089579903</v>
      </c>
      <c r="K22" s="52">
        <f>RS!K16</f>
        <v>0</v>
      </c>
      <c r="L22" s="58">
        <f t="shared" si="4"/>
        <v>0</v>
      </c>
      <c r="M22" s="52">
        <f t="shared" si="5"/>
        <v>15222725</v>
      </c>
      <c r="N22" s="58">
        <f t="shared" si="6"/>
        <v>1.4126599182210942</v>
      </c>
    </row>
    <row r="23" spans="1:15" x14ac:dyDescent="0.25">
      <c r="A23" s="14" t="s">
        <v>39</v>
      </c>
      <c r="B23" s="6" t="s">
        <v>18</v>
      </c>
      <c r="C23" s="52">
        <f>RS!C17</f>
        <v>22360504</v>
      </c>
      <c r="D23" s="57">
        <f t="shared" si="0"/>
        <v>2.7510832038301793</v>
      </c>
      <c r="E23" s="52">
        <f>RS!E17</f>
        <v>0</v>
      </c>
      <c r="F23" s="58">
        <f t="shared" si="1"/>
        <v>0</v>
      </c>
      <c r="G23" s="52">
        <f t="shared" si="7"/>
        <v>22360504</v>
      </c>
      <c r="H23" s="58">
        <f t="shared" si="2"/>
        <v>2.238927578663513</v>
      </c>
      <c r="I23" s="52">
        <f>RS!I17</f>
        <v>23377664</v>
      </c>
      <c r="J23" s="57">
        <f t="shared" si="3"/>
        <v>2.6514487938000117</v>
      </c>
      <c r="K23" s="52">
        <f>RS!K17</f>
        <v>0</v>
      </c>
      <c r="L23" s="58">
        <f t="shared" si="4"/>
        <v>0</v>
      </c>
      <c r="M23" s="52">
        <f t="shared" si="5"/>
        <v>23377664</v>
      </c>
      <c r="N23" s="58">
        <f t="shared" si="6"/>
        <v>2.1694334565224174</v>
      </c>
    </row>
    <row r="24" spans="1:15" x14ac:dyDescent="0.25">
      <c r="A24" s="14" t="s">
        <v>40</v>
      </c>
      <c r="B24" s="6" t="s">
        <v>19</v>
      </c>
      <c r="C24" s="52">
        <f>RS!C18</f>
        <v>19701491</v>
      </c>
      <c r="D24" s="57">
        <f t="shared" si="0"/>
        <v>2.4239364631723617</v>
      </c>
      <c r="E24" s="52">
        <f>RS!E18</f>
        <v>0</v>
      </c>
      <c r="F24" s="58">
        <f t="shared" si="1"/>
        <v>0</v>
      </c>
      <c r="G24" s="52">
        <f t="shared" si="7"/>
        <v>19701491</v>
      </c>
      <c r="H24" s="58">
        <f t="shared" si="2"/>
        <v>1.9726841372041968</v>
      </c>
      <c r="I24" s="52">
        <f>RS!I18</f>
        <v>18249780</v>
      </c>
      <c r="J24" s="57">
        <f t="shared" si="3"/>
        <v>2.0698542492575642</v>
      </c>
      <c r="K24" s="52">
        <f>RS!K18</f>
        <v>0</v>
      </c>
      <c r="L24" s="58">
        <f t="shared" si="4"/>
        <v>0</v>
      </c>
      <c r="M24" s="52">
        <f t="shared" si="5"/>
        <v>18249780</v>
      </c>
      <c r="N24" s="58">
        <f t="shared" si="6"/>
        <v>1.6935688401618607</v>
      </c>
    </row>
    <row r="25" spans="1:15" x14ac:dyDescent="0.25">
      <c r="A25" s="14" t="s">
        <v>41</v>
      </c>
      <c r="B25" s="6" t="s">
        <v>11</v>
      </c>
      <c r="C25" s="52">
        <f>RS!C19</f>
        <v>30287768</v>
      </c>
      <c r="D25" s="57">
        <f t="shared" si="0"/>
        <v>3.7263994508489247</v>
      </c>
      <c r="E25" s="52">
        <f>RS!E19</f>
        <v>0</v>
      </c>
      <c r="F25" s="58">
        <f t="shared" si="1"/>
        <v>0</v>
      </c>
      <c r="G25" s="52">
        <f t="shared" si="7"/>
        <v>30287768</v>
      </c>
      <c r="H25" s="58">
        <f t="shared" si="2"/>
        <v>3.0326739983750919</v>
      </c>
      <c r="I25" s="52">
        <f>RS!I19</f>
        <v>26177487</v>
      </c>
      <c r="J25" s="57">
        <f t="shared" si="3"/>
        <v>2.9689992263925729</v>
      </c>
      <c r="K25" s="52">
        <f>RS!K19</f>
        <v>0</v>
      </c>
      <c r="L25" s="58">
        <f t="shared" si="4"/>
        <v>0</v>
      </c>
      <c r="M25" s="52">
        <f t="shared" si="5"/>
        <v>26177487</v>
      </c>
      <c r="N25" s="58">
        <f t="shared" si="6"/>
        <v>2.4292553826370611</v>
      </c>
    </row>
    <row r="26" spans="1:15" x14ac:dyDescent="0.25">
      <c r="A26" s="14" t="s">
        <v>42</v>
      </c>
      <c r="B26" s="6" t="s">
        <v>15</v>
      </c>
      <c r="C26" s="52">
        <f>RS!C20</f>
        <v>13832912</v>
      </c>
      <c r="D26" s="57">
        <f t="shared" si="0"/>
        <v>1.7019067129820031</v>
      </c>
      <c r="E26" s="52">
        <f>RS!E20</f>
        <v>0</v>
      </c>
      <c r="F26" s="58">
        <f t="shared" si="1"/>
        <v>0</v>
      </c>
      <c r="G26" s="52">
        <f t="shared" si="7"/>
        <v>13832912</v>
      </c>
      <c r="H26" s="58">
        <f t="shared" si="2"/>
        <v>1.3850711133356142</v>
      </c>
      <c r="I26" s="52">
        <f>RS!I20</f>
        <v>15441149</v>
      </c>
      <c r="J26" s="57">
        <f t="shared" si="3"/>
        <v>1.7513048305825709</v>
      </c>
      <c r="K26" s="52">
        <f>RS!K20</f>
        <v>0</v>
      </c>
      <c r="L26" s="58">
        <f t="shared" si="4"/>
        <v>0</v>
      </c>
      <c r="M26" s="52">
        <f t="shared" si="5"/>
        <v>15441149</v>
      </c>
      <c r="N26" s="58">
        <f t="shared" si="6"/>
        <v>1.4329295368325796</v>
      </c>
    </row>
    <row r="27" spans="1:15" x14ac:dyDescent="0.25">
      <c r="A27" s="14" t="s">
        <v>43</v>
      </c>
      <c r="B27" s="6" t="s">
        <v>66</v>
      </c>
      <c r="C27" s="52">
        <f>RS!C21</f>
        <v>26671650</v>
      </c>
      <c r="D27" s="57">
        <f t="shared" ref="D27:D34" si="8">C27/C$35*100</f>
        <v>3.281497068824442</v>
      </c>
      <c r="E27" s="52">
        <f>RS!E21</f>
        <v>0</v>
      </c>
      <c r="F27" s="58">
        <f t="shared" si="1"/>
        <v>0</v>
      </c>
      <c r="G27" s="52">
        <f t="shared" si="7"/>
        <v>26671650</v>
      </c>
      <c r="H27" s="58">
        <f t="shared" si="2"/>
        <v>2.6705969039633759</v>
      </c>
      <c r="I27" s="52">
        <f>RS!I21</f>
        <v>33638282</v>
      </c>
      <c r="J27" s="57">
        <f t="shared" si="3"/>
        <v>3.8151879603712606</v>
      </c>
      <c r="K27" s="52">
        <f>RS!K21</f>
        <v>0</v>
      </c>
      <c r="L27" s="58">
        <f t="shared" si="4"/>
        <v>0</v>
      </c>
      <c r="M27" s="52">
        <f t="shared" si="5"/>
        <v>33638282</v>
      </c>
      <c r="N27" s="58">
        <f t="shared" si="6"/>
        <v>3.1216127663882847</v>
      </c>
    </row>
    <row r="28" spans="1:15" x14ac:dyDescent="0.25">
      <c r="A28" s="14" t="s">
        <v>44</v>
      </c>
      <c r="B28" s="6" t="s">
        <v>5</v>
      </c>
      <c r="C28" s="52">
        <f>FBiH!C17</f>
        <v>67872382</v>
      </c>
      <c r="D28" s="57">
        <f t="shared" si="8"/>
        <v>8.3505528374559805</v>
      </c>
      <c r="E28" s="52">
        <f>FBiH!E17</f>
        <v>3769841</v>
      </c>
      <c r="F28" s="58">
        <f t="shared" si="1"/>
        <v>2.027604607632683</v>
      </c>
      <c r="G28" s="52">
        <f t="shared" si="7"/>
        <v>71642223</v>
      </c>
      <c r="H28" s="58">
        <f t="shared" si="2"/>
        <v>7.1734406734061746</v>
      </c>
      <c r="I28" s="52">
        <f>FBiH!I17</f>
        <v>70926706</v>
      </c>
      <c r="J28" s="57">
        <f t="shared" si="3"/>
        <v>8.044367866349182</v>
      </c>
      <c r="K28" s="52">
        <f>FBiH!K17</f>
        <v>4158774</v>
      </c>
      <c r="L28" s="58">
        <f t="shared" si="4"/>
        <v>2.1229165764629068</v>
      </c>
      <c r="M28" s="52">
        <f t="shared" si="5"/>
        <v>75085480</v>
      </c>
      <c r="N28" s="58">
        <f t="shared" si="6"/>
        <v>6.9678883403852865</v>
      </c>
    </row>
    <row r="29" spans="1:15" x14ac:dyDescent="0.25">
      <c r="A29" s="14" t="s">
        <v>45</v>
      </c>
      <c r="B29" s="6" t="s">
        <v>22</v>
      </c>
      <c r="C29" s="52">
        <f>RS!C22</f>
        <v>3918269</v>
      </c>
      <c r="D29" s="57">
        <f t="shared" si="8"/>
        <v>0.48207697080479373</v>
      </c>
      <c r="E29" s="52">
        <f>RS!E22</f>
        <v>0</v>
      </c>
      <c r="F29" s="58">
        <f t="shared" si="1"/>
        <v>0</v>
      </c>
      <c r="G29" s="52">
        <f t="shared" si="7"/>
        <v>3918269</v>
      </c>
      <c r="H29" s="58">
        <f t="shared" si="2"/>
        <v>0.3923310728918411</v>
      </c>
      <c r="I29" s="52">
        <f>RS!I22</f>
        <v>4043615</v>
      </c>
      <c r="J29" s="57">
        <f t="shared" si="3"/>
        <v>0.45861888143920776</v>
      </c>
      <c r="K29" s="52">
        <f>RS!K22</f>
        <v>0</v>
      </c>
      <c r="L29" s="58">
        <f t="shared" si="4"/>
        <v>0</v>
      </c>
      <c r="M29" s="52">
        <f t="shared" si="5"/>
        <v>4043615</v>
      </c>
      <c r="N29" s="58">
        <f t="shared" si="6"/>
        <v>0.3752450914811632</v>
      </c>
    </row>
    <row r="30" spans="1:15" x14ac:dyDescent="0.25">
      <c r="A30" s="14" t="s">
        <v>46</v>
      </c>
      <c r="B30" s="6" t="s">
        <v>20</v>
      </c>
      <c r="C30" s="52">
        <f>RS!C23</f>
        <v>10361221</v>
      </c>
      <c r="D30" s="57">
        <f t="shared" si="8"/>
        <v>1.2747736394614599</v>
      </c>
      <c r="E30" s="52">
        <f>RS!E23</f>
        <v>0</v>
      </c>
      <c r="F30" s="58">
        <f t="shared" si="1"/>
        <v>0</v>
      </c>
      <c r="G30" s="52">
        <f t="shared" si="7"/>
        <v>10361221</v>
      </c>
      <c r="H30" s="58">
        <f t="shared" si="2"/>
        <v>1.0374553026858224</v>
      </c>
      <c r="I30" s="52">
        <f>RS!I23</f>
        <v>-117892</v>
      </c>
      <c r="J30" s="57">
        <f t="shared" si="3"/>
        <v>-1.3371079385804801E-2</v>
      </c>
      <c r="K30" s="52">
        <f>RS!K23</f>
        <v>0</v>
      </c>
      <c r="L30" s="58">
        <f t="shared" si="4"/>
        <v>0</v>
      </c>
      <c r="M30" s="52">
        <f t="shared" si="5"/>
        <v>-117892</v>
      </c>
      <c r="N30" s="58">
        <f t="shared" si="6"/>
        <v>-1.0940308195735077E-2</v>
      </c>
    </row>
    <row r="31" spans="1:15" x14ac:dyDescent="0.25">
      <c r="A31" s="14" t="s">
        <v>47</v>
      </c>
      <c r="B31" s="6" t="s">
        <v>6</v>
      </c>
      <c r="C31" s="52">
        <f>FBiH!C18</f>
        <v>43360427</v>
      </c>
      <c r="D31" s="57">
        <f t="shared" si="8"/>
        <v>5.3347698437658035</v>
      </c>
      <c r="E31" s="52">
        <f>FBiH!E18</f>
        <v>30570540</v>
      </c>
      <c r="F31" s="58">
        <f t="shared" si="1"/>
        <v>16.442329467428266</v>
      </c>
      <c r="G31" s="52">
        <f t="shared" si="7"/>
        <v>73930967</v>
      </c>
      <c r="H31" s="58">
        <f t="shared" si="2"/>
        <v>7.4026095714820244</v>
      </c>
      <c r="I31" s="52">
        <f>FBiH!I18</f>
        <v>46941814</v>
      </c>
      <c r="J31" s="57">
        <f t="shared" si="3"/>
        <v>5.3240484639134396</v>
      </c>
      <c r="K31" s="52">
        <f>FBiH!K18</f>
        <v>32656104</v>
      </c>
      <c r="L31" s="58">
        <f t="shared" si="4"/>
        <v>16.66986099852905</v>
      </c>
      <c r="M31" s="52">
        <f t="shared" si="5"/>
        <v>79597918</v>
      </c>
      <c r="N31" s="58">
        <f t="shared" si="6"/>
        <v>7.3866399302653996</v>
      </c>
    </row>
    <row r="32" spans="1:15" x14ac:dyDescent="0.25">
      <c r="A32" s="14" t="s">
        <v>48</v>
      </c>
      <c r="B32" s="6" t="s">
        <v>7</v>
      </c>
      <c r="C32" s="52">
        <f>FBiH!C19</f>
        <v>36203169</v>
      </c>
      <c r="D32" s="57">
        <f t="shared" si="8"/>
        <v>4.4541898591071751</v>
      </c>
      <c r="E32" s="52">
        <f>FBiH!E19</f>
        <v>40354273</v>
      </c>
      <c r="F32" s="58">
        <f t="shared" si="1"/>
        <v>21.704498909229105</v>
      </c>
      <c r="G32" s="52">
        <f t="shared" si="7"/>
        <v>76557442</v>
      </c>
      <c r="H32" s="58">
        <f t="shared" si="2"/>
        <v>7.6655950262003199</v>
      </c>
      <c r="I32" s="52">
        <f>FBiH!I19</f>
        <v>35284370</v>
      </c>
      <c r="J32" s="57">
        <f t="shared" si="3"/>
        <v>4.0018840324034652</v>
      </c>
      <c r="K32" s="52">
        <f>FBiH!K19</f>
        <v>45927633</v>
      </c>
      <c r="L32" s="58">
        <f t="shared" si="4"/>
        <v>23.444537600120814</v>
      </c>
      <c r="M32" s="52">
        <f t="shared" si="5"/>
        <v>81212003</v>
      </c>
      <c r="N32" s="58">
        <f t="shared" si="6"/>
        <v>7.5364260680365209</v>
      </c>
    </row>
    <row r="33" spans="1:14" x14ac:dyDescent="0.25">
      <c r="A33" s="14" t="s">
        <v>49</v>
      </c>
      <c r="B33" s="6" t="s">
        <v>68</v>
      </c>
      <c r="C33" s="52">
        <f>FBiH!C20</f>
        <v>1803169</v>
      </c>
      <c r="D33" s="57">
        <f t="shared" si="8"/>
        <v>0.22184955891724356</v>
      </c>
      <c r="E33" s="52">
        <f>FBiH!E20</f>
        <v>40152893</v>
      </c>
      <c r="F33" s="58">
        <f t="shared" si="1"/>
        <v>21.596186909894101</v>
      </c>
      <c r="G33" s="52">
        <f t="shared" si="7"/>
        <v>41956062</v>
      </c>
      <c r="H33" s="58">
        <f t="shared" si="2"/>
        <v>4.2010047852193413</v>
      </c>
      <c r="I33" s="52">
        <f>FBiH!I20</f>
        <v>2311261</v>
      </c>
      <c r="J33" s="57">
        <f t="shared" si="3"/>
        <v>0.26213868890437514</v>
      </c>
      <c r="K33" s="52">
        <f>FBiH!K20</f>
        <v>40355948</v>
      </c>
      <c r="L33" s="58">
        <f t="shared" si="4"/>
        <v>20.600376689879059</v>
      </c>
      <c r="M33" s="52">
        <f t="shared" si="5"/>
        <v>42667209</v>
      </c>
      <c r="N33" s="58">
        <f t="shared" si="6"/>
        <v>3.9594918765636464</v>
      </c>
    </row>
    <row r="34" spans="1:14" x14ac:dyDescent="0.25">
      <c r="A34" s="14" t="s">
        <v>50</v>
      </c>
      <c r="B34" s="6" t="s">
        <v>25</v>
      </c>
      <c r="C34" s="52">
        <f>RS!C24</f>
        <v>39979621</v>
      </c>
      <c r="D34" s="57">
        <f t="shared" si="8"/>
        <v>4.918818637924991</v>
      </c>
      <c r="E34" s="52">
        <f>RS!E24</f>
        <v>2513484</v>
      </c>
      <c r="F34" s="58">
        <f t="shared" si="1"/>
        <v>1.3518744529573068</v>
      </c>
      <c r="G34" s="52">
        <f t="shared" si="7"/>
        <v>42493105</v>
      </c>
      <c r="H34" s="58">
        <f t="shared" si="2"/>
        <v>4.2547781878058037</v>
      </c>
      <c r="I34" s="52">
        <f>RS!I24</f>
        <v>48025136</v>
      </c>
      <c r="J34" s="57">
        <f t="shared" si="3"/>
        <v>5.4469167201342925</v>
      </c>
      <c r="K34" s="52">
        <f>RS!K24</f>
        <v>2708155</v>
      </c>
      <c r="L34" s="58">
        <f t="shared" si="4"/>
        <v>1.3824235558678841</v>
      </c>
      <c r="M34" s="52">
        <f t="shared" si="5"/>
        <v>50733291</v>
      </c>
      <c r="N34" s="58">
        <f t="shared" si="6"/>
        <v>4.708019537576023</v>
      </c>
    </row>
    <row r="35" spans="1:14" x14ac:dyDescent="0.25">
      <c r="A35" s="2"/>
      <c r="B35" s="3" t="s">
        <v>56</v>
      </c>
      <c r="C35" s="9">
        <f t="shared" ref="C35:L35" si="9">SUM(C11:C34)</f>
        <v>812789085</v>
      </c>
      <c r="D35" s="9">
        <f t="shared" si="9"/>
        <v>99.999999999999986</v>
      </c>
      <c r="E35" s="9">
        <f t="shared" si="9"/>
        <v>185925845</v>
      </c>
      <c r="F35" s="23">
        <f t="shared" si="9"/>
        <v>100</v>
      </c>
      <c r="G35" s="9">
        <f>SUM(G11:G34)</f>
        <v>998714930</v>
      </c>
      <c r="H35" s="23">
        <f t="shared" si="9"/>
        <v>99.999999999999986</v>
      </c>
      <c r="I35" s="9">
        <f t="shared" si="9"/>
        <v>881693965</v>
      </c>
      <c r="J35" s="9">
        <f t="shared" si="9"/>
        <v>99.999999999999986</v>
      </c>
      <c r="K35" s="9">
        <f t="shared" si="9"/>
        <v>195899078</v>
      </c>
      <c r="L35" s="23">
        <f t="shared" si="9"/>
        <v>100</v>
      </c>
      <c r="M35" s="9">
        <f>SUM(M11:M34)</f>
        <v>1077593043</v>
      </c>
      <c r="N35" s="23">
        <f>SUM(N11:N34)</f>
        <v>100</v>
      </c>
    </row>
    <row r="36" spans="1:14" x14ac:dyDescent="0.25">
      <c r="C36" s="16"/>
      <c r="E36" s="43"/>
      <c r="G36" s="43"/>
      <c r="I36" s="16"/>
      <c r="K36" s="43"/>
      <c r="M36" s="43"/>
    </row>
    <row r="37" spans="1:14" x14ac:dyDescent="0.25">
      <c r="A37" s="68"/>
      <c r="B37" s="68"/>
      <c r="C37" s="73"/>
      <c r="D37" s="68"/>
      <c r="E37" s="73"/>
      <c r="F37" s="68"/>
      <c r="G37" s="73"/>
      <c r="H37" s="68"/>
      <c r="I37" s="51"/>
      <c r="J37" s="18"/>
      <c r="K37" s="51"/>
      <c r="M37" s="51"/>
    </row>
    <row r="38" spans="1:14" x14ac:dyDescent="0.25">
      <c r="A38" s="68" t="s">
        <v>82</v>
      </c>
      <c r="B38" s="74"/>
      <c r="C38" s="75"/>
      <c r="D38" s="68"/>
      <c r="E38" s="76"/>
      <c r="F38" s="68"/>
      <c r="G38" s="76"/>
      <c r="H38" s="68"/>
      <c r="I38" s="30"/>
      <c r="J38" s="18"/>
      <c r="K38" s="17"/>
      <c r="M38" s="17"/>
    </row>
    <row r="39" spans="1:14" x14ac:dyDescent="0.25">
      <c r="A39" s="68" t="s">
        <v>83</v>
      </c>
      <c r="B39" s="68"/>
      <c r="C39" s="77"/>
      <c r="D39" s="68"/>
      <c r="E39" s="68"/>
      <c r="F39" s="68"/>
      <c r="G39" s="68"/>
      <c r="H39" s="68"/>
      <c r="I39" s="19"/>
      <c r="J39" s="18"/>
      <c r="K39" s="18"/>
      <c r="M39" s="18"/>
    </row>
    <row r="40" spans="1:14" x14ac:dyDescent="0.25">
      <c r="B40" s="40"/>
      <c r="C40" s="33"/>
      <c r="D40" s="18"/>
      <c r="E40" s="18"/>
      <c r="G40" s="18"/>
      <c r="I40" s="33"/>
      <c r="J40" s="18"/>
      <c r="K40" s="18"/>
      <c r="M40" s="18"/>
    </row>
    <row r="41" spans="1:14" x14ac:dyDescent="0.25">
      <c r="B41" s="15"/>
      <c r="C41" s="46"/>
      <c r="D41" s="18"/>
      <c r="E41" s="17"/>
      <c r="G41" s="17"/>
      <c r="I41" s="46"/>
      <c r="J41" s="18"/>
      <c r="K41" s="17"/>
      <c r="M41" s="17"/>
    </row>
    <row r="42" spans="1:14" x14ac:dyDescent="0.25">
      <c r="B42" s="40"/>
      <c r="C42" s="10"/>
      <c r="I42" s="10"/>
    </row>
    <row r="43" spans="1:14" x14ac:dyDescent="0.25">
      <c r="B43" s="15"/>
      <c r="C43" s="22"/>
      <c r="I43" s="22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showGridLines="0" showRuler="0" view="pageLayout" zoomScale="75" zoomScaleNormal="70" zoomScalePageLayoutView="75" workbookViewId="0">
      <selection activeCell="K21" sqref="K21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5" ht="15" customHeight="1" x14ac:dyDescent="0.25"/>
    <row r="2" spans="1:15" ht="15" customHeight="1" x14ac:dyDescent="0.25"/>
    <row r="3" spans="1:15" ht="15" customHeight="1" x14ac:dyDescent="0.25"/>
    <row r="4" spans="1:15" ht="15" customHeight="1" x14ac:dyDescent="0.25"/>
    <row r="5" spans="1:15" ht="15" customHeight="1" x14ac:dyDescent="0.25">
      <c r="C5" s="56" t="s">
        <v>62</v>
      </c>
      <c r="I5" s="56"/>
    </row>
    <row r="6" spans="1:15" ht="15" customHeight="1" x14ac:dyDescent="0.25">
      <c r="C6" s="1"/>
      <c r="D6" s="1"/>
      <c r="I6" s="1"/>
      <c r="J6" s="1"/>
    </row>
    <row r="7" spans="1:15" ht="15" customHeight="1" thickBot="1" x14ac:dyDescent="0.3"/>
    <row r="8" spans="1:15" ht="24.75" customHeight="1" x14ac:dyDescent="0.25">
      <c r="A8" s="81" t="s">
        <v>59</v>
      </c>
      <c r="B8" s="84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79"/>
    </row>
    <row r="9" spans="1:15" s="24" customFormat="1" ht="21.75" customHeight="1" x14ac:dyDescent="0.25">
      <c r="A9" s="82"/>
      <c r="B9" s="80"/>
      <c r="C9" s="80" t="s">
        <v>88</v>
      </c>
      <c r="D9" s="80"/>
      <c r="E9" s="80" t="s">
        <v>88</v>
      </c>
      <c r="F9" s="80"/>
      <c r="G9" s="80" t="s">
        <v>88</v>
      </c>
      <c r="H9" s="80"/>
      <c r="I9" s="80" t="s">
        <v>89</v>
      </c>
      <c r="J9" s="80"/>
      <c r="K9" s="80" t="s">
        <v>89</v>
      </c>
      <c r="L9" s="80"/>
      <c r="M9" s="80" t="s">
        <v>89</v>
      </c>
      <c r="N9" s="80"/>
    </row>
    <row r="10" spans="1:15" ht="18.75" customHeight="1" thickBot="1" x14ac:dyDescent="0.3">
      <c r="A10" s="83"/>
      <c r="B10" s="85"/>
      <c r="C10" s="55" t="s">
        <v>26</v>
      </c>
      <c r="D10" s="64" t="s">
        <v>76</v>
      </c>
      <c r="E10" s="55" t="s">
        <v>26</v>
      </c>
      <c r="F10" s="64" t="s">
        <v>76</v>
      </c>
      <c r="G10" s="55" t="s">
        <v>26</v>
      </c>
      <c r="H10" s="64" t="s">
        <v>76</v>
      </c>
      <c r="I10" s="55" t="s">
        <v>26</v>
      </c>
      <c r="J10" s="64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5" ht="16.5" customHeight="1" x14ac:dyDescent="0.25">
      <c r="A11" s="14" t="s">
        <v>27</v>
      </c>
      <c r="B11" s="6" t="s">
        <v>63</v>
      </c>
      <c r="C11" s="65">
        <v>93659415</v>
      </c>
      <c r="D11" s="66">
        <f>C11/C21*100</f>
        <v>17.515117589521772</v>
      </c>
      <c r="E11" s="65">
        <v>7379680</v>
      </c>
      <c r="F11" s="67">
        <f>E11/E21*100</f>
        <v>4.5967247451687667</v>
      </c>
      <c r="G11" s="65">
        <f>C11+E11</f>
        <v>101039095</v>
      </c>
      <c r="H11" s="67">
        <f>G11/G21*100</f>
        <v>14.532210350536301</v>
      </c>
      <c r="I11" s="65">
        <v>105801621</v>
      </c>
      <c r="J11" s="66">
        <f>I11/I21*100</f>
        <v>17.886489666637896</v>
      </c>
      <c r="K11" s="65">
        <v>7641964</v>
      </c>
      <c r="L11" s="67">
        <f>K11/K21*100</f>
        <v>4.4951044805256153</v>
      </c>
      <c r="M11" s="65">
        <f>I11+K11</f>
        <v>113443585</v>
      </c>
      <c r="N11" s="67">
        <f>M11/M21*100</f>
        <v>14.896928234255807</v>
      </c>
    </row>
    <row r="12" spans="1:15" ht="16.5" customHeight="1" x14ac:dyDescent="0.25">
      <c r="A12" s="14" t="s">
        <v>28</v>
      </c>
      <c r="B12" s="6" t="s">
        <v>87</v>
      </c>
      <c r="C12" s="65">
        <v>118189114</v>
      </c>
      <c r="D12" s="66">
        <f>C12/C21*100</f>
        <v>22.102382654337465</v>
      </c>
      <c r="E12" s="65">
        <v>0</v>
      </c>
      <c r="F12" s="67">
        <f>E12/E21*100</f>
        <v>0</v>
      </c>
      <c r="G12" s="65">
        <f>C12+E12+0.4</f>
        <v>118189114.40000001</v>
      </c>
      <c r="H12" s="67">
        <f>G12/G21*100</f>
        <v>16.998856448629105</v>
      </c>
      <c r="I12" s="65">
        <v>136515830</v>
      </c>
      <c r="J12" s="66">
        <f>I12/I21*100</f>
        <v>23.078937350378553</v>
      </c>
      <c r="K12" s="65">
        <v>0</v>
      </c>
      <c r="L12" s="67">
        <f>K12/K21*100</f>
        <v>0</v>
      </c>
      <c r="M12" s="65">
        <f>I12+K12</f>
        <v>136515830</v>
      </c>
      <c r="N12" s="67">
        <f>M12/M21*100</f>
        <v>17.92667714397307</v>
      </c>
      <c r="O12" s="68"/>
    </row>
    <row r="13" spans="1:15" ht="16.5" customHeight="1" x14ac:dyDescent="0.25">
      <c r="A13" s="14" t="s">
        <v>29</v>
      </c>
      <c r="B13" s="6" t="s">
        <v>1</v>
      </c>
      <c r="C13" s="65">
        <v>27673997</v>
      </c>
      <c r="D13" s="66">
        <f>C13/C21*100</f>
        <v>5.1752758825909035</v>
      </c>
      <c r="E13" s="65">
        <v>0</v>
      </c>
      <c r="F13" s="67">
        <f>E13/E21*100</f>
        <v>0</v>
      </c>
      <c r="G13" s="65">
        <f t="shared" ref="G13:G20" si="0">C13+E13</f>
        <v>27673997</v>
      </c>
      <c r="H13" s="67">
        <f>G13/G21*100</f>
        <v>3.980284519018213</v>
      </c>
      <c r="I13" s="65">
        <v>32879166</v>
      </c>
      <c r="J13" s="66">
        <f>I13/I21*100</f>
        <v>5.558448512869874</v>
      </c>
      <c r="K13" s="65">
        <v>0</v>
      </c>
      <c r="L13" s="67">
        <f>K13/K21*100</f>
        <v>0</v>
      </c>
      <c r="M13" s="65">
        <f t="shared" ref="M13:M20" si="1">I13+K13</f>
        <v>32879166</v>
      </c>
      <c r="N13" s="67">
        <f>M13/M21*100</f>
        <v>4.3175519911873694</v>
      </c>
    </row>
    <row r="14" spans="1:15" ht="16.5" customHeight="1" x14ac:dyDescent="0.25">
      <c r="A14" s="14" t="s">
        <v>30</v>
      </c>
      <c r="B14" s="6" t="s">
        <v>2</v>
      </c>
      <c r="C14" s="65">
        <v>40031327</v>
      </c>
      <c r="D14" s="66">
        <f>C14/C21*100</f>
        <v>7.48620306532555</v>
      </c>
      <c r="E14" s="65">
        <v>8815218</v>
      </c>
      <c r="F14" s="67">
        <f>E14/E21*100</f>
        <v>5.490906206591224</v>
      </c>
      <c r="G14" s="65">
        <f t="shared" si="0"/>
        <v>48846545</v>
      </c>
      <c r="H14" s="67">
        <f>G14/G21*100</f>
        <v>7.0254812440366496</v>
      </c>
      <c r="I14" s="65">
        <v>43214158</v>
      </c>
      <c r="J14" s="66">
        <f>I14/I21*100</f>
        <v>7.3056497926384081</v>
      </c>
      <c r="K14" s="65">
        <v>8932865</v>
      </c>
      <c r="L14" s="67">
        <f>K14/K21*100</f>
        <v>5.2544295531136296</v>
      </c>
      <c r="M14" s="65">
        <f t="shared" si="1"/>
        <v>52147023</v>
      </c>
      <c r="N14" s="67">
        <f>M14/M21*100</f>
        <v>6.8477248780624045</v>
      </c>
    </row>
    <row r="15" spans="1:15" ht="16.5" customHeight="1" x14ac:dyDescent="0.25">
      <c r="A15" s="14" t="s">
        <v>31</v>
      </c>
      <c r="B15" s="6" t="s">
        <v>3</v>
      </c>
      <c r="C15" s="65">
        <v>81916874</v>
      </c>
      <c r="D15" s="66">
        <f>C15/C21*100</f>
        <v>15.319161246907626</v>
      </c>
      <c r="E15" s="65">
        <v>0</v>
      </c>
      <c r="F15" s="67">
        <f>E15/E21*100</f>
        <v>0</v>
      </c>
      <c r="G15" s="65">
        <f t="shared" si="0"/>
        <v>81916874</v>
      </c>
      <c r="H15" s="67">
        <f>G15/G21*100</f>
        <v>11.781907233297941</v>
      </c>
      <c r="I15" s="65">
        <v>92388042</v>
      </c>
      <c r="J15" s="66">
        <f>I15/I21*100</f>
        <v>15.618832140141862</v>
      </c>
      <c r="K15" s="65">
        <v>0</v>
      </c>
      <c r="L15" s="67">
        <f>K15/K21*100</f>
        <v>0</v>
      </c>
      <c r="M15" s="65">
        <f t="shared" si="1"/>
        <v>92388042</v>
      </c>
      <c r="N15" s="67">
        <f>M15/M21*100</f>
        <v>12.132004038636573</v>
      </c>
    </row>
    <row r="16" spans="1:15" ht="16.5" customHeight="1" x14ac:dyDescent="0.25">
      <c r="A16" s="14" t="s">
        <v>32</v>
      </c>
      <c r="B16" s="6" t="s">
        <v>4</v>
      </c>
      <c r="C16" s="65">
        <v>24024846</v>
      </c>
      <c r="D16" s="66">
        <f>C16/C21*100</f>
        <v>4.492853203921376</v>
      </c>
      <c r="E16" s="65">
        <v>29499689</v>
      </c>
      <c r="F16" s="67">
        <f>E16/E21*100</f>
        <v>18.375044771735748</v>
      </c>
      <c r="G16" s="65">
        <f t="shared" si="0"/>
        <v>53524535</v>
      </c>
      <c r="H16" s="67">
        <f>G16/G21*100</f>
        <v>7.6983053097876866</v>
      </c>
      <c r="I16" s="65">
        <v>25253998</v>
      </c>
      <c r="J16" s="66">
        <f>I16/I21*100</f>
        <v>4.269361565531157</v>
      </c>
      <c r="K16" s="65">
        <v>30333083</v>
      </c>
      <c r="L16" s="67">
        <f>K16/K21*100</f>
        <v>17.842321332769345</v>
      </c>
      <c r="M16" s="65">
        <f t="shared" si="1"/>
        <v>55587081</v>
      </c>
      <c r="N16" s="67">
        <f>M16/M21*100</f>
        <v>7.2994586376018047</v>
      </c>
    </row>
    <row r="17" spans="1:14" ht="16.5" customHeight="1" x14ac:dyDescent="0.25">
      <c r="A17" s="14" t="s">
        <v>33</v>
      </c>
      <c r="B17" s="6" t="s">
        <v>5</v>
      </c>
      <c r="C17" s="65">
        <v>67872382</v>
      </c>
      <c r="D17" s="66">
        <f>C17/C21*100</f>
        <v>12.692720233314942</v>
      </c>
      <c r="E17" s="65">
        <v>3769841</v>
      </c>
      <c r="F17" s="67">
        <f>E17/E21*100</f>
        <v>2.3481941507018962</v>
      </c>
      <c r="G17" s="65">
        <f t="shared" si="0"/>
        <v>71642223</v>
      </c>
      <c r="H17" s="67">
        <f>G17/G21*100</f>
        <v>10.304128858399116</v>
      </c>
      <c r="I17" s="65">
        <v>70926706</v>
      </c>
      <c r="J17" s="66">
        <f>I17/I21*100</f>
        <v>11.990646097545747</v>
      </c>
      <c r="K17" s="65">
        <v>4158774</v>
      </c>
      <c r="L17" s="67">
        <f>K17/K21*100</f>
        <v>2.4462459703936625</v>
      </c>
      <c r="M17" s="65">
        <f t="shared" si="1"/>
        <v>75085480</v>
      </c>
      <c r="N17" s="67">
        <f>M17/M21*100</f>
        <v>9.8599053176488543</v>
      </c>
    </row>
    <row r="18" spans="1:14" ht="16.5" customHeight="1" x14ac:dyDescent="0.25">
      <c r="A18" s="14" t="s">
        <v>34</v>
      </c>
      <c r="B18" s="6" t="s">
        <v>6</v>
      </c>
      <c r="C18" s="65">
        <v>43360427</v>
      </c>
      <c r="D18" s="66">
        <f>C18/C21*100</f>
        <v>8.1087734493843975</v>
      </c>
      <c r="E18" s="65">
        <v>30570540</v>
      </c>
      <c r="F18" s="67">
        <f>E18/E21*100</f>
        <v>19.042066551824956</v>
      </c>
      <c r="G18" s="65">
        <f t="shared" si="0"/>
        <v>73930967</v>
      </c>
      <c r="H18" s="67">
        <f>G18/G21*100</f>
        <v>10.633313410641273</v>
      </c>
      <c r="I18" s="65">
        <v>46941814</v>
      </c>
      <c r="J18" s="66">
        <f>I18/I21*100</f>
        <v>7.9358356054321524</v>
      </c>
      <c r="K18" s="65">
        <v>32656104</v>
      </c>
      <c r="L18" s="67">
        <f>K18/K21*100</f>
        <v>19.208753064907196</v>
      </c>
      <c r="M18" s="65">
        <f t="shared" si="1"/>
        <v>79597918</v>
      </c>
      <c r="N18" s="67">
        <f>M18/M21*100</f>
        <v>10.452459449709551</v>
      </c>
    </row>
    <row r="19" spans="1:14" ht="16.5" customHeight="1" x14ac:dyDescent="0.25">
      <c r="A19" s="14" t="s">
        <v>35</v>
      </c>
      <c r="B19" s="6" t="s">
        <v>7</v>
      </c>
      <c r="C19" s="65">
        <v>36203169</v>
      </c>
      <c r="D19" s="66">
        <f>C19/C21*100</f>
        <v>6.7703045353030369</v>
      </c>
      <c r="E19" s="65">
        <v>40354273</v>
      </c>
      <c r="F19" s="67">
        <f>E19/E21*100</f>
        <v>25.136250524737637</v>
      </c>
      <c r="G19" s="65">
        <f t="shared" si="0"/>
        <v>76557442</v>
      </c>
      <c r="H19" s="67">
        <f>G19/G21*100</f>
        <v>11.011073001425661</v>
      </c>
      <c r="I19" s="65">
        <v>35284370</v>
      </c>
      <c r="J19" s="66">
        <f>I19/I21*100</f>
        <v>5.9650647450744465</v>
      </c>
      <c r="K19" s="65">
        <v>45927633</v>
      </c>
      <c r="L19" s="67">
        <f>K19/K21*100</f>
        <v>27.01524226994999</v>
      </c>
      <c r="M19" s="65">
        <f t="shared" si="1"/>
        <v>81212003</v>
      </c>
      <c r="N19" s="67">
        <f>M19/M21*100</f>
        <v>10.664414214793789</v>
      </c>
    </row>
    <row r="20" spans="1:14" ht="16.5" customHeight="1" x14ac:dyDescent="0.25">
      <c r="A20" s="14" t="s">
        <v>36</v>
      </c>
      <c r="B20" s="6" t="s">
        <v>68</v>
      </c>
      <c r="C20" s="65">
        <v>1803169</v>
      </c>
      <c r="D20" s="66">
        <f>C20/C21*100</f>
        <v>0.33720813939293115</v>
      </c>
      <c r="E20" s="65">
        <v>40152893</v>
      </c>
      <c r="F20" s="67">
        <f>E20/E21*100</f>
        <v>25.010813049239772</v>
      </c>
      <c r="G20" s="65">
        <f t="shared" si="0"/>
        <v>41956062</v>
      </c>
      <c r="H20" s="67">
        <f>G20/G21*100</f>
        <v>6.0344396242280549</v>
      </c>
      <c r="I20" s="65">
        <v>2311261</v>
      </c>
      <c r="J20" s="66">
        <f>I20/I21*100</f>
        <v>0.39073452374990714</v>
      </c>
      <c r="K20" s="65">
        <v>40355948</v>
      </c>
      <c r="L20" s="67">
        <f>K20/K21*100</f>
        <v>23.737903328340558</v>
      </c>
      <c r="M20" s="65">
        <f t="shared" si="1"/>
        <v>42667209</v>
      </c>
      <c r="N20" s="67">
        <f>M20/M21*100</f>
        <v>5.6028760941307825</v>
      </c>
    </row>
    <row r="21" spans="1:14" ht="16.5" customHeight="1" x14ac:dyDescent="0.25">
      <c r="A21" s="2"/>
      <c r="B21" s="3" t="s">
        <v>56</v>
      </c>
      <c r="C21" s="69">
        <f t="shared" ref="C21:I21" si="2">SUM(C11:C20)</f>
        <v>534734720</v>
      </c>
      <c r="D21" s="69">
        <f t="shared" si="2"/>
        <v>100</v>
      </c>
      <c r="E21" s="69">
        <f t="shared" si="2"/>
        <v>160542134</v>
      </c>
      <c r="F21" s="70">
        <f t="shared" si="2"/>
        <v>100</v>
      </c>
      <c r="G21" s="69">
        <f t="shared" si="2"/>
        <v>695276854.39999998</v>
      </c>
      <c r="H21" s="70">
        <f t="shared" si="2"/>
        <v>100</v>
      </c>
      <c r="I21" s="69">
        <f t="shared" si="2"/>
        <v>591516966</v>
      </c>
      <c r="J21" s="69">
        <f t="shared" ref="J21:N21" si="3">SUM(J11:J20)</f>
        <v>100</v>
      </c>
      <c r="K21" s="69">
        <f t="shared" si="3"/>
        <v>170006371</v>
      </c>
      <c r="L21" s="70">
        <f t="shared" si="3"/>
        <v>100</v>
      </c>
      <c r="M21" s="69">
        <f t="shared" si="3"/>
        <v>761523337</v>
      </c>
      <c r="N21" s="70">
        <f t="shared" si="3"/>
        <v>100.00000000000001</v>
      </c>
    </row>
    <row r="22" spans="1:14" x14ac:dyDescent="0.25">
      <c r="C22" s="16"/>
      <c r="I22" s="16"/>
    </row>
    <row r="23" spans="1:14" x14ac:dyDescent="0.25">
      <c r="C23" s="17"/>
      <c r="D23" s="18"/>
      <c r="E23" s="17"/>
      <c r="G23" s="17"/>
      <c r="I23" s="17"/>
      <c r="J23" s="18"/>
      <c r="K23" s="17"/>
      <c r="M23" s="17"/>
    </row>
    <row r="24" spans="1:14" x14ac:dyDescent="0.25">
      <c r="B24" t="s">
        <v>81</v>
      </c>
      <c r="C24" s="20"/>
      <c r="D24" s="18"/>
      <c r="E24" s="17"/>
      <c r="G24" s="17"/>
      <c r="I24" s="20"/>
      <c r="J24" s="18"/>
      <c r="K24" s="17"/>
      <c r="M24" s="17"/>
    </row>
    <row r="25" spans="1:14" x14ac:dyDescent="0.25">
      <c r="B25" t="s">
        <v>85</v>
      </c>
      <c r="C25" s="8"/>
      <c r="D25" s="18"/>
      <c r="E25" s="8"/>
      <c r="G25" s="8"/>
      <c r="I25" s="8"/>
      <c r="J25" s="18"/>
      <c r="K25" s="8"/>
      <c r="M25" s="8"/>
    </row>
    <row r="26" spans="1:14" x14ac:dyDescent="0.25">
      <c r="B26" t="s">
        <v>86</v>
      </c>
      <c r="C26" s="21"/>
      <c r="D26" s="18"/>
      <c r="E26" s="18"/>
      <c r="G26" s="18"/>
      <c r="I26" s="21"/>
      <c r="J26" s="18"/>
      <c r="K26" s="18"/>
      <c r="M26" s="18"/>
    </row>
    <row r="27" spans="1:14" x14ac:dyDescent="0.25">
      <c r="B27" s="15"/>
      <c r="C27" s="8"/>
      <c r="D27" s="18"/>
      <c r="E27" s="17"/>
      <c r="G27" s="17"/>
      <c r="I27" s="8"/>
      <c r="J27" s="18"/>
      <c r="K27" s="17"/>
      <c r="M27" s="17"/>
    </row>
    <row r="28" spans="1:14" x14ac:dyDescent="0.25">
      <c r="B28" s="35"/>
      <c r="C28" s="45"/>
      <c r="I28" s="45"/>
    </row>
    <row r="29" spans="1:14" x14ac:dyDescent="0.25">
      <c r="B29" s="35"/>
    </row>
    <row r="30" spans="1:14" x14ac:dyDescent="0.25">
      <c r="B30" s="35"/>
    </row>
    <row r="31" spans="1:14" x14ac:dyDescent="0.25">
      <c r="B31" s="35"/>
    </row>
    <row r="32" spans="1:14" x14ac:dyDescent="0.25">
      <c r="B32" s="35"/>
    </row>
    <row r="33" spans="2:10" x14ac:dyDescent="0.25">
      <c r="B33" s="35"/>
    </row>
    <row r="34" spans="2:10" x14ac:dyDescent="0.25">
      <c r="B34" s="35"/>
    </row>
    <row r="41" spans="2:10" x14ac:dyDescent="0.25">
      <c r="B41" s="37"/>
      <c r="C41" s="5"/>
      <c r="D41" s="35"/>
      <c r="I41" s="5"/>
      <c r="J41" s="35"/>
    </row>
    <row r="42" spans="2:10" x14ac:dyDescent="0.25">
      <c r="B42" s="37"/>
      <c r="C42" s="5"/>
      <c r="D42" s="35"/>
      <c r="I42" s="5"/>
      <c r="J42" s="35"/>
    </row>
    <row r="43" spans="2:10" x14ac:dyDescent="0.25">
      <c r="B43" s="37"/>
      <c r="C43" s="5"/>
      <c r="D43" s="35"/>
      <c r="I43" s="5"/>
      <c r="J43" s="35"/>
    </row>
    <row r="44" spans="2:10" x14ac:dyDescent="0.25">
      <c r="B44" s="37"/>
      <c r="C44" s="5"/>
      <c r="D44" s="35"/>
      <c r="I44" s="5"/>
      <c r="J44" s="35"/>
    </row>
    <row r="45" spans="2:10" x14ac:dyDescent="0.25">
      <c r="B45" s="37"/>
      <c r="C45" s="5"/>
      <c r="D45" s="35"/>
      <c r="I45" s="5"/>
      <c r="J45" s="35"/>
    </row>
    <row r="46" spans="2:10" x14ac:dyDescent="0.25">
      <c r="B46" s="37"/>
      <c r="C46" s="5"/>
      <c r="D46" s="35"/>
      <c r="I46" s="5"/>
      <c r="J46" s="35"/>
    </row>
    <row r="47" spans="2:10" x14ac:dyDescent="0.25">
      <c r="B47" s="37"/>
      <c r="C47" s="5"/>
      <c r="D47" s="35"/>
      <c r="I47" s="5"/>
      <c r="J47" s="35"/>
    </row>
    <row r="48" spans="2:10" x14ac:dyDescent="0.25">
      <c r="B48" s="37"/>
      <c r="C48" s="5"/>
      <c r="I48" s="5"/>
    </row>
    <row r="49" spans="2:9" x14ac:dyDescent="0.25">
      <c r="B49" s="37"/>
      <c r="C49" s="5"/>
      <c r="I49" s="5"/>
    </row>
    <row r="50" spans="2:9" x14ac:dyDescent="0.25">
      <c r="B50" s="37"/>
      <c r="C50" s="5"/>
      <c r="I50" s="5"/>
    </row>
    <row r="51" spans="2:9" x14ac:dyDescent="0.25">
      <c r="B51" s="37"/>
      <c r="C51" s="5"/>
      <c r="I51" s="5"/>
    </row>
    <row r="52" spans="2:9" x14ac:dyDescent="0.25">
      <c r="B52" s="37"/>
      <c r="C52" s="5"/>
      <c r="I52" s="5"/>
    </row>
    <row r="53" spans="2:9" x14ac:dyDescent="0.25">
      <c r="B53" s="37"/>
      <c r="C53" s="5"/>
      <c r="I53" s="5"/>
    </row>
    <row r="54" spans="2:9" x14ac:dyDescent="0.25">
      <c r="B54" s="36"/>
    </row>
    <row r="55" spans="2:9" x14ac:dyDescent="0.25">
      <c r="B55" s="3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30.11.2025. godine.</oddFooter>
  </headerFooter>
  <ignoredErrors>
    <ignoredError sqref="M11 M14:M20 M13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79"/>
    </row>
    <row r="8" spans="1:12" s="24" customFormat="1" ht="21.75" customHeight="1" x14ac:dyDescent="0.25">
      <c r="A8" s="82"/>
      <c r="B8" s="80"/>
      <c r="C8" s="86" t="s">
        <v>26</v>
      </c>
      <c r="D8" s="86"/>
      <c r="E8" s="87" t="s">
        <v>60</v>
      </c>
      <c r="F8" s="80" t="s">
        <v>57</v>
      </c>
      <c r="G8" s="80"/>
      <c r="H8" s="86" t="s">
        <v>26</v>
      </c>
      <c r="I8" s="86"/>
      <c r="J8" s="87" t="s">
        <v>61</v>
      </c>
      <c r="K8" s="80" t="s">
        <v>57</v>
      </c>
      <c r="L8" s="89"/>
    </row>
    <row r="9" spans="1:12" ht="19.5" customHeight="1" thickBot="1" x14ac:dyDescent="0.3">
      <c r="A9" s="83"/>
      <c r="B9" s="85"/>
      <c r="C9" s="42" t="s">
        <v>65</v>
      </c>
      <c r="D9" s="42" t="s">
        <v>74</v>
      </c>
      <c r="E9" s="88"/>
      <c r="F9" s="28" t="s">
        <v>67</v>
      </c>
      <c r="G9" s="28" t="s">
        <v>75</v>
      </c>
      <c r="H9" s="42" t="s">
        <v>65</v>
      </c>
      <c r="I9" s="42" t="s">
        <v>74</v>
      </c>
      <c r="J9" s="88"/>
      <c r="K9" s="28" t="s">
        <v>67</v>
      </c>
      <c r="L9" s="29" t="s">
        <v>75</v>
      </c>
    </row>
    <row r="10" spans="1:12" ht="16.5" customHeight="1" x14ac:dyDescent="0.25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5"/>
    </row>
    <row r="40" spans="2:9" x14ac:dyDescent="0.25">
      <c r="B40" s="35"/>
    </row>
    <row r="41" spans="2:9" x14ac:dyDescent="0.25">
      <c r="B41" s="35"/>
    </row>
    <row r="42" spans="2:9" x14ac:dyDescent="0.25">
      <c r="B42" s="35"/>
    </row>
    <row r="43" spans="2:9" x14ac:dyDescent="0.25">
      <c r="B43" s="35"/>
      <c r="C43" s="35"/>
    </row>
    <row r="44" spans="2:9" x14ac:dyDescent="0.25">
      <c r="B44" s="35"/>
      <c r="C44" s="35"/>
    </row>
    <row r="45" spans="2:9" x14ac:dyDescent="0.25">
      <c r="B45" s="35"/>
      <c r="C45" s="35"/>
    </row>
    <row r="52" spans="2:7" x14ac:dyDescent="0.25">
      <c r="B52" s="37"/>
      <c r="C52" s="5"/>
      <c r="D52" s="5"/>
      <c r="E52" s="34"/>
      <c r="F52" s="35"/>
      <c r="G52" s="35"/>
    </row>
    <row r="53" spans="2:7" x14ac:dyDescent="0.25">
      <c r="B53" s="37"/>
      <c r="C53" s="5"/>
      <c r="D53" s="5"/>
      <c r="E53" s="34"/>
      <c r="F53" s="35"/>
      <c r="G53" s="35"/>
    </row>
    <row r="54" spans="2:7" x14ac:dyDescent="0.25">
      <c r="B54" s="37"/>
      <c r="C54" s="5"/>
      <c r="D54" s="5"/>
      <c r="E54" s="34"/>
      <c r="F54" s="35"/>
      <c r="G54" s="35"/>
    </row>
    <row r="55" spans="2:7" x14ac:dyDescent="0.25">
      <c r="B55" s="37"/>
      <c r="C55" s="5"/>
      <c r="D55" s="5"/>
      <c r="E55" s="34"/>
      <c r="F55" s="35"/>
      <c r="G55" s="35"/>
    </row>
    <row r="56" spans="2:7" x14ac:dyDescent="0.25">
      <c r="B56" s="37"/>
      <c r="C56" s="5"/>
      <c r="D56" s="5"/>
      <c r="E56" s="34"/>
      <c r="F56" s="35"/>
      <c r="G56" s="35"/>
    </row>
    <row r="57" spans="2:7" x14ac:dyDescent="0.25">
      <c r="B57" s="37"/>
      <c r="C57" s="5"/>
      <c r="D57" s="5"/>
      <c r="E57" s="34"/>
      <c r="F57" s="35"/>
      <c r="G57" s="35"/>
    </row>
    <row r="58" spans="2:7" x14ac:dyDescent="0.25">
      <c r="B58" s="37"/>
      <c r="C58" s="5"/>
      <c r="D58" s="5"/>
      <c r="E58" s="34"/>
      <c r="F58" s="35"/>
      <c r="G58" s="35"/>
    </row>
    <row r="59" spans="2:7" x14ac:dyDescent="0.25">
      <c r="B59" s="37"/>
      <c r="C59" s="5"/>
      <c r="D59" s="5"/>
      <c r="E59" s="36"/>
    </row>
    <row r="60" spans="2:7" x14ac:dyDescent="0.25">
      <c r="B60" s="37"/>
      <c r="C60" s="5"/>
      <c r="D60" s="5"/>
    </row>
    <row r="61" spans="2:7" x14ac:dyDescent="0.25">
      <c r="B61" s="37"/>
      <c r="C61" s="5"/>
      <c r="D61" s="5"/>
    </row>
    <row r="62" spans="2:7" x14ac:dyDescent="0.25">
      <c r="B62" s="37"/>
      <c r="C62" s="5"/>
      <c r="D62" s="5"/>
    </row>
    <row r="63" spans="2:7" x14ac:dyDescent="0.25">
      <c r="B63" s="37"/>
      <c r="C63" s="5"/>
      <c r="D63" s="5"/>
    </row>
    <row r="64" spans="2:7" x14ac:dyDescent="0.25">
      <c r="B64" s="37"/>
      <c r="C64" s="5"/>
      <c r="D64" s="5"/>
    </row>
    <row r="65" spans="2:2" x14ac:dyDescent="0.25">
      <c r="B65" s="36"/>
    </row>
    <row r="66" spans="2:2" x14ac:dyDescent="0.25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topLeftCell="B4" zoomScale="80" zoomScaleNormal="70" zoomScalePageLayoutView="80" workbookViewId="0">
      <selection activeCell="G26" sqref="G26"/>
    </sheetView>
  </sheetViews>
  <sheetFormatPr defaultRowHeight="15" x14ac:dyDescent="0.25"/>
  <cols>
    <col min="1" max="1" width="4.7109375" customWidth="1"/>
    <col min="2" max="2" width="22" customWidth="1"/>
    <col min="3" max="3" width="16.28515625" customWidth="1"/>
    <col min="4" max="6" width="13" customWidth="1"/>
    <col min="7" max="8" width="15.28515625" customWidth="1"/>
    <col min="9" max="9" width="14" bestFit="1" customWidth="1"/>
    <col min="10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3" t="s">
        <v>64</v>
      </c>
      <c r="I5" s="53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81" t="s">
        <v>59</v>
      </c>
      <c r="B8" s="84" t="s">
        <v>10</v>
      </c>
      <c r="C8" s="78" t="s">
        <v>78</v>
      </c>
      <c r="D8" s="78"/>
      <c r="E8" s="78" t="s">
        <v>77</v>
      </c>
      <c r="F8" s="78"/>
      <c r="G8" s="78" t="s">
        <v>79</v>
      </c>
      <c r="H8" s="78"/>
      <c r="I8" s="78" t="s">
        <v>78</v>
      </c>
      <c r="J8" s="78"/>
      <c r="K8" s="78" t="s">
        <v>77</v>
      </c>
      <c r="L8" s="78"/>
      <c r="M8" s="78" t="s">
        <v>79</v>
      </c>
      <c r="N8" s="79"/>
    </row>
    <row r="9" spans="1:14" ht="21.75" customHeight="1" x14ac:dyDescent="0.25">
      <c r="A9" s="82"/>
      <c r="B9" s="80"/>
      <c r="C9" s="80" t="s">
        <v>88</v>
      </c>
      <c r="D9" s="80"/>
      <c r="E9" s="80" t="s">
        <v>88</v>
      </c>
      <c r="F9" s="80"/>
      <c r="G9" s="80" t="s">
        <v>88</v>
      </c>
      <c r="H9" s="80"/>
      <c r="I9" s="80" t="s">
        <v>89</v>
      </c>
      <c r="J9" s="80"/>
      <c r="K9" s="80" t="s">
        <v>89</v>
      </c>
      <c r="L9" s="80"/>
      <c r="M9" s="80" t="s">
        <v>89</v>
      </c>
      <c r="N9" s="80"/>
    </row>
    <row r="10" spans="1:14" ht="18.75" customHeight="1" thickBot="1" x14ac:dyDescent="0.3">
      <c r="A10" s="83"/>
      <c r="B10" s="85"/>
      <c r="C10" s="55" t="s">
        <v>26</v>
      </c>
      <c r="D10" s="64" t="s">
        <v>76</v>
      </c>
      <c r="E10" s="55" t="s">
        <v>26</v>
      </c>
      <c r="F10" s="64" t="s">
        <v>76</v>
      </c>
      <c r="G10" s="55" t="s">
        <v>26</v>
      </c>
      <c r="H10" s="64" t="s">
        <v>76</v>
      </c>
      <c r="I10" s="55" t="s">
        <v>26</v>
      </c>
      <c r="J10" s="64" t="s">
        <v>76</v>
      </c>
      <c r="K10" s="55" t="s">
        <v>26</v>
      </c>
      <c r="L10" s="42" t="s">
        <v>76</v>
      </c>
      <c r="M10" s="55" t="s">
        <v>26</v>
      </c>
      <c r="N10" s="54" t="s">
        <v>76</v>
      </c>
    </row>
    <row r="11" spans="1:14" x14ac:dyDescent="0.25">
      <c r="A11" s="14" t="s">
        <v>27</v>
      </c>
      <c r="B11" s="6" t="s">
        <v>12</v>
      </c>
      <c r="C11" s="65">
        <v>16272580</v>
      </c>
      <c r="D11" s="66">
        <f t="shared" ref="D11:D24" si="0">C11/C$25*100</f>
        <v>5.8523015603358663</v>
      </c>
      <c r="E11" s="65">
        <v>0</v>
      </c>
      <c r="F11" s="67">
        <f t="shared" ref="F11:F24" si="1">E11/E$25*100</f>
        <v>0</v>
      </c>
      <c r="G11" s="65">
        <f t="shared" ref="G11:G24" si="2">C11+E11</f>
        <v>16272580</v>
      </c>
      <c r="H11" s="67">
        <f t="shared" ref="H11:H24" si="3">G11/G$25*100</f>
        <v>5.3627350136416796</v>
      </c>
      <c r="I11" s="52">
        <v>18470707</v>
      </c>
      <c r="J11" s="59">
        <f t="shared" ref="J11:J24" si="4">I11/I$25*100</f>
        <v>6.3653242895381936</v>
      </c>
      <c r="K11" s="52">
        <v>0</v>
      </c>
      <c r="L11" s="60">
        <f t="shared" ref="L11:L24" si="5">K11/K$25*100</f>
        <v>0</v>
      </c>
      <c r="M11" s="52">
        <f t="shared" ref="M11:M23" si="6">I11+K11</f>
        <v>18470707</v>
      </c>
      <c r="N11" s="60">
        <f t="shared" ref="N11:N24" si="7">M11/M$25*100</f>
        <v>5.8438713700827485</v>
      </c>
    </row>
    <row r="12" spans="1:14" x14ac:dyDescent="0.25">
      <c r="A12" s="14" t="s">
        <v>28</v>
      </c>
      <c r="B12" s="6" t="s">
        <v>13</v>
      </c>
      <c r="C12" s="65">
        <v>25284652</v>
      </c>
      <c r="D12" s="66">
        <f t="shared" si="0"/>
        <v>9.0934202414214216</v>
      </c>
      <c r="E12" s="65">
        <v>0</v>
      </c>
      <c r="F12" s="67">
        <f t="shared" si="1"/>
        <v>0</v>
      </c>
      <c r="G12" s="65">
        <f t="shared" si="2"/>
        <v>25284652</v>
      </c>
      <c r="H12" s="67">
        <f t="shared" si="3"/>
        <v>8.332722198209817</v>
      </c>
      <c r="I12" s="52">
        <v>24566648</v>
      </c>
      <c r="J12" s="59">
        <f t="shared" si="4"/>
        <v>8.4660907255436868</v>
      </c>
      <c r="K12" s="52">
        <v>0</v>
      </c>
      <c r="L12" s="60">
        <f t="shared" si="5"/>
        <v>0</v>
      </c>
      <c r="M12" s="52">
        <f t="shared" si="6"/>
        <v>24566648</v>
      </c>
      <c r="N12" s="60">
        <f t="shared" si="7"/>
        <v>7.7725411867613188</v>
      </c>
    </row>
    <row r="13" spans="1:14" x14ac:dyDescent="0.25">
      <c r="A13" s="14" t="s">
        <v>29</v>
      </c>
      <c r="B13" s="6" t="s">
        <v>14</v>
      </c>
      <c r="C13" s="65">
        <v>30515783</v>
      </c>
      <c r="D13" s="66">
        <f t="shared" si="0"/>
        <v>10.974754124162898</v>
      </c>
      <c r="E13" s="65">
        <v>0</v>
      </c>
      <c r="F13" s="67">
        <f t="shared" si="1"/>
        <v>0</v>
      </c>
      <c r="G13" s="65">
        <f t="shared" si="2"/>
        <v>30515783</v>
      </c>
      <c r="H13" s="67">
        <f t="shared" si="3"/>
        <v>10.056675583269003</v>
      </c>
      <c r="I13" s="52">
        <v>33046593</v>
      </c>
      <c r="J13" s="59">
        <f t="shared" si="4"/>
        <v>11.388426068876672</v>
      </c>
      <c r="K13" s="52">
        <v>0</v>
      </c>
      <c r="L13" s="60">
        <f t="shared" si="5"/>
        <v>0</v>
      </c>
      <c r="M13" s="52">
        <f t="shared" si="6"/>
        <v>33046593</v>
      </c>
      <c r="N13" s="60">
        <f t="shared" si="7"/>
        <v>10.455476269071722</v>
      </c>
    </row>
    <row r="14" spans="1:14" x14ac:dyDescent="0.25">
      <c r="A14" s="14" t="s">
        <v>30</v>
      </c>
      <c r="B14" s="6" t="s">
        <v>23</v>
      </c>
      <c r="C14" s="65">
        <v>13727830</v>
      </c>
      <c r="D14" s="66">
        <f t="shared" si="0"/>
        <v>4.9371028398093912</v>
      </c>
      <c r="E14" s="65">
        <v>0</v>
      </c>
      <c r="F14" s="67">
        <f t="shared" si="1"/>
        <v>0</v>
      </c>
      <c r="G14" s="65">
        <f t="shared" si="2"/>
        <v>13727830</v>
      </c>
      <c r="H14" s="67">
        <f t="shared" si="3"/>
        <v>4.5240960316262484</v>
      </c>
      <c r="I14" s="52">
        <v>15655228</v>
      </c>
      <c r="J14" s="59">
        <f t="shared" si="4"/>
        <v>5.3950616533876277</v>
      </c>
      <c r="K14" s="52">
        <v>0</v>
      </c>
      <c r="L14" s="60">
        <f t="shared" si="5"/>
        <v>0</v>
      </c>
      <c r="M14" s="52">
        <f t="shared" si="6"/>
        <v>15655228</v>
      </c>
      <c r="N14" s="60">
        <f t="shared" si="7"/>
        <v>4.9530934956262254</v>
      </c>
    </row>
    <row r="15" spans="1:14" x14ac:dyDescent="0.25">
      <c r="A15" s="14" t="s">
        <v>31</v>
      </c>
      <c r="B15" s="6" t="s">
        <v>16</v>
      </c>
      <c r="C15" s="65">
        <v>13214468</v>
      </c>
      <c r="D15" s="66">
        <f t="shared" si="0"/>
        <v>4.7524763556490965</v>
      </c>
      <c r="E15" s="65">
        <v>22870227</v>
      </c>
      <c r="F15" s="67">
        <f t="shared" si="1"/>
        <v>90.098043583934597</v>
      </c>
      <c r="G15" s="65">
        <f>(C15+E15)+1</f>
        <v>36084696</v>
      </c>
      <c r="H15" s="67">
        <f t="shared" si="3"/>
        <v>11.89194723244967</v>
      </c>
      <c r="I15" s="52">
        <v>14379877</v>
      </c>
      <c r="J15" s="59">
        <f t="shared" si="4"/>
        <v>4.9555536963837712</v>
      </c>
      <c r="K15" s="52">
        <v>23184552</v>
      </c>
      <c r="L15" s="60">
        <f t="shared" si="5"/>
        <v>89.540861430242174</v>
      </c>
      <c r="M15" s="65">
        <f>(I15+K15)-1</f>
        <v>37564428</v>
      </c>
      <c r="N15" s="60">
        <f t="shared" si="7"/>
        <v>11.884855589054318</v>
      </c>
    </row>
    <row r="16" spans="1:14" x14ac:dyDescent="0.25">
      <c r="A16" s="14" t="s">
        <v>32</v>
      </c>
      <c r="B16" s="6" t="s">
        <v>17</v>
      </c>
      <c r="C16" s="65">
        <v>11925616</v>
      </c>
      <c r="D16" s="66">
        <f t="shared" si="0"/>
        <v>4.2889511758286867</v>
      </c>
      <c r="E16" s="65">
        <v>0</v>
      </c>
      <c r="F16" s="67">
        <f t="shared" si="1"/>
        <v>0</v>
      </c>
      <c r="G16" s="65">
        <f t="shared" si="2"/>
        <v>11925616</v>
      </c>
      <c r="H16" s="67">
        <f t="shared" si="3"/>
        <v>3.9301646378414135</v>
      </c>
      <c r="I16" s="52">
        <v>15222725</v>
      </c>
      <c r="J16" s="59">
        <f t="shared" si="4"/>
        <v>5.2460136580294563</v>
      </c>
      <c r="K16" s="52">
        <v>0</v>
      </c>
      <c r="L16" s="60">
        <f t="shared" si="5"/>
        <v>0</v>
      </c>
      <c r="M16" s="65">
        <f t="shared" si="6"/>
        <v>15222725</v>
      </c>
      <c r="N16" s="60">
        <f t="shared" si="7"/>
        <v>4.8162556420900895</v>
      </c>
    </row>
    <row r="17" spans="1:14" x14ac:dyDescent="0.25">
      <c r="A17" s="14" t="s">
        <v>33</v>
      </c>
      <c r="B17" s="6" t="s">
        <v>18</v>
      </c>
      <c r="C17" s="65">
        <v>22360504</v>
      </c>
      <c r="D17" s="66">
        <f t="shared" si="0"/>
        <v>8.0417741039894342</v>
      </c>
      <c r="E17" s="65">
        <v>0</v>
      </c>
      <c r="F17" s="67">
        <f t="shared" si="1"/>
        <v>0</v>
      </c>
      <c r="G17" s="65">
        <f t="shared" si="2"/>
        <v>22360504</v>
      </c>
      <c r="H17" s="67">
        <f t="shared" si="3"/>
        <v>7.369050127482847</v>
      </c>
      <c r="I17" s="52">
        <v>23377664</v>
      </c>
      <c r="J17" s="59">
        <f t="shared" si="4"/>
        <v>8.0563463267465938</v>
      </c>
      <c r="K17" s="52">
        <v>0</v>
      </c>
      <c r="L17" s="60">
        <f t="shared" si="5"/>
        <v>0</v>
      </c>
      <c r="M17" s="65">
        <f t="shared" si="6"/>
        <v>23377664</v>
      </c>
      <c r="N17" s="60">
        <f t="shared" si="7"/>
        <v>7.3963634066099431</v>
      </c>
    </row>
    <row r="18" spans="1:14" x14ac:dyDescent="0.25">
      <c r="A18" s="14" t="s">
        <v>34</v>
      </c>
      <c r="B18" s="6" t="s">
        <v>19</v>
      </c>
      <c r="C18" s="65">
        <v>19701491</v>
      </c>
      <c r="D18" s="66">
        <f t="shared" si="0"/>
        <v>7.0854816212452505</v>
      </c>
      <c r="E18" s="65">
        <v>0</v>
      </c>
      <c r="F18" s="67">
        <f t="shared" si="1"/>
        <v>0</v>
      </c>
      <c r="G18" s="65">
        <f t="shared" si="2"/>
        <v>19701491</v>
      </c>
      <c r="H18" s="67">
        <f t="shared" si="3"/>
        <v>6.4927550275768446</v>
      </c>
      <c r="I18" s="52">
        <v>18249780</v>
      </c>
      <c r="J18" s="59">
        <f t="shared" si="4"/>
        <v>6.2891890338972036</v>
      </c>
      <c r="K18" s="52">
        <v>0</v>
      </c>
      <c r="L18" s="60">
        <f t="shared" si="5"/>
        <v>0</v>
      </c>
      <c r="M18" s="65">
        <f t="shared" si="6"/>
        <v>18249780</v>
      </c>
      <c r="N18" s="60">
        <f t="shared" si="7"/>
        <v>5.7739731810108159</v>
      </c>
    </row>
    <row r="19" spans="1:14" x14ac:dyDescent="0.25">
      <c r="A19" s="14" t="s">
        <v>35</v>
      </c>
      <c r="B19" s="6" t="s">
        <v>11</v>
      </c>
      <c r="C19" s="65">
        <v>30287768</v>
      </c>
      <c r="D19" s="66">
        <f t="shared" si="0"/>
        <v>10.892750376737476</v>
      </c>
      <c r="E19" s="65">
        <v>0</v>
      </c>
      <c r="F19" s="67">
        <f t="shared" si="1"/>
        <v>0</v>
      </c>
      <c r="G19" s="65">
        <f t="shared" si="2"/>
        <v>30287768</v>
      </c>
      <c r="H19" s="67">
        <f t="shared" si="3"/>
        <v>9.9815317508751544</v>
      </c>
      <c r="I19" s="52">
        <v>26177487</v>
      </c>
      <c r="J19" s="59">
        <f t="shared" si="4"/>
        <v>9.0212136351992527</v>
      </c>
      <c r="K19" s="52">
        <v>0</v>
      </c>
      <c r="L19" s="60">
        <f t="shared" si="5"/>
        <v>0</v>
      </c>
      <c r="M19" s="65">
        <f t="shared" si="6"/>
        <v>26177487</v>
      </c>
      <c r="N19" s="60">
        <f t="shared" si="7"/>
        <v>8.2821879433209205</v>
      </c>
    </row>
    <row r="20" spans="1:14" x14ac:dyDescent="0.25">
      <c r="A20" s="14" t="s">
        <v>36</v>
      </c>
      <c r="B20" s="6" t="s">
        <v>15</v>
      </c>
      <c r="C20" s="65">
        <v>13832912</v>
      </c>
      <c r="D20" s="66">
        <f t="shared" si="0"/>
        <v>4.9748947297594315</v>
      </c>
      <c r="E20" s="65">
        <v>0</v>
      </c>
      <c r="F20" s="67">
        <f t="shared" si="1"/>
        <v>0</v>
      </c>
      <c r="G20" s="65">
        <f t="shared" si="2"/>
        <v>13832912</v>
      </c>
      <c r="H20" s="67">
        <f t="shared" si="3"/>
        <v>4.5587264910065981</v>
      </c>
      <c r="I20" s="52">
        <v>15441149</v>
      </c>
      <c r="J20" s="59">
        <f t="shared" si="4"/>
        <v>5.3212863366885941</v>
      </c>
      <c r="K20" s="52">
        <v>0</v>
      </c>
      <c r="L20" s="60">
        <f t="shared" si="5"/>
        <v>0</v>
      </c>
      <c r="M20" s="65">
        <f t="shared" si="6"/>
        <v>15441149</v>
      </c>
      <c r="N20" s="60">
        <f t="shared" si="7"/>
        <v>4.8853619172391101</v>
      </c>
    </row>
    <row r="21" spans="1:14" x14ac:dyDescent="0.25">
      <c r="A21" s="14" t="s">
        <v>37</v>
      </c>
      <c r="B21" s="6" t="s">
        <v>66</v>
      </c>
      <c r="C21" s="65">
        <v>26671650</v>
      </c>
      <c r="D21" s="66">
        <f t="shared" si="0"/>
        <v>9.5922428349857309</v>
      </c>
      <c r="E21" s="65">
        <v>0</v>
      </c>
      <c r="F21" s="67">
        <f t="shared" si="1"/>
        <v>0</v>
      </c>
      <c r="G21" s="65">
        <f t="shared" si="2"/>
        <v>26671650</v>
      </c>
      <c r="H21" s="67">
        <f t="shared" si="3"/>
        <v>8.7898164474592289</v>
      </c>
      <c r="I21" s="52">
        <v>33638282</v>
      </c>
      <c r="J21" s="59">
        <f t="shared" si="4"/>
        <v>11.592332306117758</v>
      </c>
      <c r="K21" s="52">
        <v>0</v>
      </c>
      <c r="L21" s="60">
        <f t="shared" si="5"/>
        <v>0</v>
      </c>
      <c r="M21" s="65">
        <f t="shared" si="6"/>
        <v>33638282</v>
      </c>
      <c r="N21" s="60">
        <f t="shared" si="7"/>
        <v>10.642678329452677</v>
      </c>
    </row>
    <row r="22" spans="1:14" x14ac:dyDescent="0.25">
      <c r="A22" s="14" t="s">
        <v>38</v>
      </c>
      <c r="B22" s="6" t="s">
        <v>22</v>
      </c>
      <c r="C22" s="65">
        <v>3918269</v>
      </c>
      <c r="D22" s="66">
        <f t="shared" si="0"/>
        <v>1.4091737009445124</v>
      </c>
      <c r="E22" s="65">
        <v>0</v>
      </c>
      <c r="F22" s="67">
        <f t="shared" si="1"/>
        <v>0</v>
      </c>
      <c r="G22" s="65">
        <f t="shared" si="2"/>
        <v>3918269</v>
      </c>
      <c r="H22" s="67">
        <f t="shared" si="3"/>
        <v>1.2912911387848007</v>
      </c>
      <c r="I22" s="52">
        <v>4043615</v>
      </c>
      <c r="J22" s="59">
        <f t="shared" si="4"/>
        <v>1.3934994895994497</v>
      </c>
      <c r="K22" s="52">
        <v>0</v>
      </c>
      <c r="L22" s="60">
        <f t="shared" si="5"/>
        <v>0</v>
      </c>
      <c r="M22" s="65">
        <f t="shared" si="6"/>
        <v>4043615</v>
      </c>
      <c r="N22" s="60">
        <f t="shared" si="7"/>
        <v>1.2793427956026346</v>
      </c>
    </row>
    <row r="23" spans="1:14" x14ac:dyDescent="0.25">
      <c r="A23" s="14" t="s">
        <v>39</v>
      </c>
      <c r="B23" s="6" t="s">
        <v>20</v>
      </c>
      <c r="C23" s="65">
        <v>10361221</v>
      </c>
      <c r="D23" s="66">
        <f t="shared" si="0"/>
        <v>3.7263291884436729</v>
      </c>
      <c r="E23" s="65">
        <v>0</v>
      </c>
      <c r="F23" s="67">
        <f t="shared" si="1"/>
        <v>0</v>
      </c>
      <c r="G23" s="65">
        <f t="shared" si="2"/>
        <v>10361221</v>
      </c>
      <c r="H23" s="67">
        <f t="shared" si="3"/>
        <v>3.4146080486794017</v>
      </c>
      <c r="I23" s="52">
        <v>-117892</v>
      </c>
      <c r="J23" s="59">
        <f t="shared" si="4"/>
        <v>-4.0627617077258427E-2</v>
      </c>
      <c r="K23" s="52">
        <v>0</v>
      </c>
      <c r="L23" s="60">
        <f t="shared" si="5"/>
        <v>0</v>
      </c>
      <c r="M23" s="65">
        <f t="shared" si="6"/>
        <v>-117892</v>
      </c>
      <c r="N23" s="60">
        <f t="shared" si="7"/>
        <v>-3.7299367239261347E-2</v>
      </c>
    </row>
    <row r="24" spans="1:14" x14ac:dyDescent="0.25">
      <c r="A24" s="14" t="s">
        <v>40</v>
      </c>
      <c r="B24" s="6" t="s">
        <v>25</v>
      </c>
      <c r="C24" s="65">
        <v>39979621</v>
      </c>
      <c r="D24" s="66">
        <f t="shared" si="0"/>
        <v>14.378346787045235</v>
      </c>
      <c r="E24" s="65">
        <v>2513484</v>
      </c>
      <c r="F24" s="67">
        <f t="shared" si="1"/>
        <v>9.9019564160654046</v>
      </c>
      <c r="G24" s="65">
        <f t="shared" si="2"/>
        <v>42493105</v>
      </c>
      <c r="H24" s="67">
        <f t="shared" si="3"/>
        <v>14.003880271097287</v>
      </c>
      <c r="I24" s="52">
        <v>48025136</v>
      </c>
      <c r="J24" s="59">
        <f t="shared" si="4"/>
        <v>16.550290397068999</v>
      </c>
      <c r="K24" s="52">
        <v>2708155</v>
      </c>
      <c r="L24" s="60">
        <f t="shared" si="5"/>
        <v>10.45914243184934</v>
      </c>
      <c r="M24" s="65">
        <f>(I24+K24)-1</f>
        <v>50733290</v>
      </c>
      <c r="N24" s="60">
        <f t="shared" si="7"/>
        <v>16.051297924930832</v>
      </c>
    </row>
    <row r="25" spans="1:14" x14ac:dyDescent="0.25">
      <c r="A25" s="2"/>
      <c r="B25" s="3" t="s">
        <v>56</v>
      </c>
      <c r="C25" s="69">
        <f>SUM(C11:C24)+1</f>
        <v>278054366</v>
      </c>
      <c r="D25" s="71">
        <f t="shared" ref="D25:F25" si="8">SUM(D11:D24)</f>
        <v>99.999999640358084</v>
      </c>
      <c r="E25" s="69">
        <f t="shared" si="8"/>
        <v>25383711</v>
      </c>
      <c r="F25" s="72">
        <f t="shared" si="8"/>
        <v>100</v>
      </c>
      <c r="G25" s="69">
        <f>SUM(G11:G24)</f>
        <v>303438077</v>
      </c>
      <c r="H25" s="72">
        <f t="shared" ref="H25" si="9">SUM(H11:H24)</f>
        <v>100</v>
      </c>
      <c r="I25" s="9">
        <f t="shared" ref="I25:N25" si="10">SUM(I11:I24)</f>
        <v>290176999</v>
      </c>
      <c r="J25" s="49">
        <f t="shared" si="10"/>
        <v>99.999999999999972</v>
      </c>
      <c r="K25" s="9">
        <f>SUM(K11:K24)-1</f>
        <v>25892706</v>
      </c>
      <c r="L25" s="50">
        <f t="shared" si="10"/>
        <v>100.00000386209152</v>
      </c>
      <c r="M25" s="69">
        <f>SUM(M11:M24)+1</f>
        <v>316069705</v>
      </c>
      <c r="N25" s="50">
        <f t="shared" si="10"/>
        <v>99.999999683614107</v>
      </c>
    </row>
    <row r="26" spans="1:14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D27" s="41"/>
      <c r="J27" s="41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1"/>
      <c r="I31" s="31"/>
    </row>
    <row r="32" spans="1:14" x14ac:dyDescent="0.25">
      <c r="C32" s="5"/>
      <c r="D32" s="5"/>
      <c r="I32" s="5"/>
      <c r="J32" s="5"/>
    </row>
    <row r="33" spans="2:9" x14ac:dyDescent="0.25">
      <c r="C33" s="32"/>
      <c r="I33" s="32"/>
    </row>
    <row r="35" spans="2:9" x14ac:dyDescent="0.25">
      <c r="C35" s="43"/>
      <c r="I35" s="43"/>
    </row>
    <row r="36" spans="2:9" x14ac:dyDescent="0.25">
      <c r="C36" s="43"/>
      <c r="I36" s="43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30.11.2025. godine.</oddFooter>
  </headerFooter>
  <ignoredErrors>
    <ignoredError sqref="M11:M14 M16:M23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78" t="s">
        <v>54</v>
      </c>
      <c r="D7" s="78"/>
      <c r="E7" s="78"/>
      <c r="F7" s="78"/>
      <c r="G7" s="78"/>
      <c r="H7" s="78" t="s">
        <v>55</v>
      </c>
      <c r="I7" s="78"/>
      <c r="J7" s="78"/>
      <c r="K7" s="78"/>
      <c r="L7" s="79"/>
    </row>
    <row r="8" spans="1:12" ht="21" customHeight="1" x14ac:dyDescent="0.25">
      <c r="A8" s="82"/>
      <c r="B8" s="80"/>
      <c r="C8" s="86" t="s">
        <v>26</v>
      </c>
      <c r="D8" s="86"/>
      <c r="E8" s="87" t="s">
        <v>60</v>
      </c>
      <c r="F8" s="80" t="s">
        <v>57</v>
      </c>
      <c r="G8" s="80"/>
      <c r="H8" s="86" t="s">
        <v>26</v>
      </c>
      <c r="I8" s="86"/>
      <c r="J8" s="87" t="s">
        <v>61</v>
      </c>
      <c r="K8" s="80" t="s">
        <v>57</v>
      </c>
      <c r="L8" s="89"/>
    </row>
    <row r="9" spans="1:12" ht="18.75" customHeight="1" thickBot="1" x14ac:dyDescent="0.3">
      <c r="A9" s="83"/>
      <c r="B9" s="85"/>
      <c r="C9" s="42" t="s">
        <v>65</v>
      </c>
      <c r="D9" s="42" t="s">
        <v>74</v>
      </c>
      <c r="E9" s="88"/>
      <c r="F9" s="28" t="s">
        <v>67</v>
      </c>
      <c r="G9" s="28" t="s">
        <v>75</v>
      </c>
      <c r="H9" s="42" t="s">
        <v>65</v>
      </c>
      <c r="I9" s="42" t="s">
        <v>74</v>
      </c>
      <c r="J9" s="88"/>
      <c r="K9" s="28" t="s">
        <v>67</v>
      </c>
      <c r="L9" s="29" t="s">
        <v>75</v>
      </c>
    </row>
    <row r="10" spans="1:12" x14ac:dyDescent="0.25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G39" s="41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1"/>
      <c r="D43" s="31"/>
      <c r="E43" s="5"/>
      <c r="F43" s="5"/>
      <c r="G43" s="5"/>
      <c r="H43" s="31"/>
      <c r="I43" s="31"/>
    </row>
    <row r="44" spans="1:12" x14ac:dyDescent="0.25">
      <c r="C44" s="5"/>
      <c r="D44" s="48"/>
      <c r="E44" s="5"/>
      <c r="F44" s="31"/>
      <c r="G44" s="47"/>
      <c r="H44" s="5"/>
      <c r="I44" s="8"/>
    </row>
    <row r="45" spans="1:12" x14ac:dyDescent="0.25">
      <c r="C45" s="32"/>
      <c r="D45" s="32"/>
      <c r="E45" s="5"/>
      <c r="F45" s="5"/>
    </row>
    <row r="47" spans="1:12" x14ac:dyDescent="0.25">
      <c r="D47" s="43"/>
    </row>
    <row r="48" spans="1:12" x14ac:dyDescent="0.25">
      <c r="C48" s="43"/>
      <c r="D48" s="43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2025-12-05T14:08:36Z</cp:lastPrinted>
  <dcterms:created xsi:type="dcterms:W3CDTF">2018-01-08T12:56:16Z</dcterms:created>
  <dcterms:modified xsi:type="dcterms:W3CDTF">2026-01-29T10:44:44Z</dcterms:modified>
</cp:coreProperties>
</file>