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I - 2025\Jezici\"/>
    </mc:Choice>
  </mc:AlternateContent>
  <xr:revisionPtr revIDLastSave="0" documentId="13_ncr:1_{6B7BB034-5609-405C-8EF7-210788BEF9BC}" xr6:coauthVersionLast="47" xr6:coauthVersionMax="47" xr10:uidLastSave="{00000000-0000-0000-0000-000000000000}"/>
  <bookViews>
    <workbookView xWindow="-120" yWindow="-120" windowWidth="19440" windowHeight="14880" tabRatio="431" activeTab="2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23" l="1"/>
  <c r="I29" i="23"/>
  <c r="I29" i="24"/>
  <c r="I29" i="25"/>
  <c r="I30" i="24"/>
  <c r="G30" i="24"/>
  <c r="E30" i="24"/>
  <c r="C30" i="24"/>
  <c r="I35" i="25"/>
  <c r="E29" i="25"/>
  <c r="I34" i="25" l="1"/>
  <c r="E34" i="25"/>
  <c r="E34" i="24" l="1"/>
  <c r="C34" i="24"/>
  <c r="E29" i="24"/>
  <c r="C29" i="24"/>
  <c r="C34" i="25"/>
  <c r="C29" i="25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C35" i="25" l="1"/>
  <c r="D16" i="25" s="1"/>
  <c r="E35" i="24"/>
  <c r="F20" i="24" s="1"/>
  <c r="E35" i="25"/>
  <c r="F21" i="25" s="1"/>
  <c r="C35" i="24"/>
  <c r="E34" i="23"/>
  <c r="C34" i="23"/>
  <c r="C29" i="23"/>
  <c r="E29" i="23"/>
  <c r="I34" i="24"/>
  <c r="G34" i="24"/>
  <c r="G29" i="24"/>
  <c r="D28" i="25" l="1"/>
  <c r="D33" i="25"/>
  <c r="D34" i="25"/>
  <c r="D22" i="25"/>
  <c r="F25" i="24"/>
  <c r="F29" i="24"/>
  <c r="F26" i="24"/>
  <c r="F33" i="24"/>
  <c r="F31" i="24"/>
  <c r="F23" i="24"/>
  <c r="F15" i="24"/>
  <c r="F32" i="24"/>
  <c r="F14" i="24"/>
  <c r="F21" i="24"/>
  <c r="F16" i="24"/>
  <c r="F22" i="24"/>
  <c r="F17" i="24"/>
  <c r="F19" i="24"/>
  <c r="F27" i="24"/>
  <c r="F30" i="24"/>
  <c r="F12" i="24"/>
  <c r="F11" i="24"/>
  <c r="F18" i="24"/>
  <c r="F24" i="24"/>
  <c r="F28" i="24"/>
  <c r="F34" i="24"/>
  <c r="F13" i="24"/>
  <c r="F27" i="25"/>
  <c r="F13" i="25"/>
  <c r="F32" i="25"/>
  <c r="F28" i="25"/>
  <c r="F12" i="25"/>
  <c r="F29" i="25"/>
  <c r="F34" i="25"/>
  <c r="F24" i="25"/>
  <c r="F33" i="25"/>
  <c r="F25" i="25"/>
  <c r="F16" i="25"/>
  <c r="F26" i="25"/>
  <c r="F19" i="25"/>
  <c r="F30" i="25"/>
  <c r="F17" i="25"/>
  <c r="F18" i="25"/>
  <c r="F22" i="25"/>
  <c r="F11" i="25"/>
  <c r="F15" i="25"/>
  <c r="F14" i="25"/>
  <c r="F20" i="25"/>
  <c r="F31" i="25"/>
  <c r="F23" i="25"/>
  <c r="D29" i="25"/>
  <c r="D31" i="25"/>
  <c r="D11" i="25"/>
  <c r="D17" i="25"/>
  <c r="D12" i="25"/>
  <c r="D23" i="25"/>
  <c r="D18" i="25"/>
  <c r="D27" i="25"/>
  <c r="D24" i="25"/>
  <c r="D19" i="25"/>
  <c r="D25" i="25"/>
  <c r="D13" i="25"/>
  <c r="D15" i="25"/>
  <c r="D30" i="25"/>
  <c r="D21" i="25"/>
  <c r="D14" i="25"/>
  <c r="D20" i="25"/>
  <c r="D32" i="25"/>
  <c r="D26" i="25"/>
  <c r="D23" i="24"/>
  <c r="D16" i="24"/>
  <c r="D15" i="24"/>
  <c r="D31" i="24"/>
  <c r="D26" i="24"/>
  <c r="D20" i="24"/>
  <c r="D14" i="24"/>
  <c r="D33" i="24"/>
  <c r="D32" i="24"/>
  <c r="D17" i="24"/>
  <c r="D21" i="24"/>
  <c r="D30" i="24"/>
  <c r="D25" i="24"/>
  <c r="D19" i="24"/>
  <c r="D13" i="24"/>
  <c r="D11" i="24"/>
  <c r="D22" i="24"/>
  <c r="D24" i="24"/>
  <c r="D18" i="24"/>
  <c r="D12" i="24"/>
  <c r="D28" i="24"/>
  <c r="D27" i="24"/>
  <c r="D34" i="24"/>
  <c r="D29" i="24"/>
  <c r="G35" i="24"/>
  <c r="E35" i="23"/>
  <c r="C35" i="23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F35" i="24" l="1"/>
  <c r="D35" i="24"/>
  <c r="J29" i="25"/>
  <c r="H23" i="24"/>
  <c r="G35" i="25"/>
  <c r="G34" i="23"/>
  <c r="I35" i="24"/>
  <c r="J34" i="24" s="1"/>
  <c r="G29" i="23"/>
  <c r="I35" i="23" l="1"/>
  <c r="J11" i="23" s="1"/>
  <c r="J34" i="25"/>
  <c r="J19" i="25"/>
  <c r="J20" i="25"/>
  <c r="J32" i="25"/>
  <c r="J21" i="25"/>
  <c r="J33" i="25"/>
  <c r="J22" i="25"/>
  <c r="J23" i="25"/>
  <c r="J13" i="25"/>
  <c r="J25" i="25"/>
  <c r="J26" i="25"/>
  <c r="J17" i="25"/>
  <c r="J30" i="25"/>
  <c r="J11" i="25"/>
  <c r="J27" i="25"/>
  <c r="J18" i="25"/>
  <c r="J31" i="25"/>
  <c r="J24" i="25"/>
  <c r="J14" i="25"/>
  <c r="J15" i="25"/>
  <c r="J16" i="25"/>
  <c r="J28" i="25"/>
  <c r="J12" i="25"/>
  <c r="H34" i="25"/>
  <c r="H22" i="25"/>
  <c r="H33" i="25"/>
  <c r="H21" i="25"/>
  <c r="H32" i="25"/>
  <c r="H20" i="25"/>
  <c r="H31" i="25"/>
  <c r="H30" i="25"/>
  <c r="H28" i="25"/>
  <c r="H16" i="25"/>
  <c r="H18" i="25"/>
  <c r="H27" i="25"/>
  <c r="H15" i="25"/>
  <c r="H25" i="25"/>
  <c r="H19" i="25"/>
  <c r="H17" i="25"/>
  <c r="H26" i="25"/>
  <c r="H14" i="25"/>
  <c r="H13" i="25"/>
  <c r="H24" i="25"/>
  <c r="H12" i="25"/>
  <c r="H23" i="25"/>
  <c r="H11" i="25"/>
  <c r="H29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12" i="23" l="1"/>
  <c r="J30" i="23"/>
  <c r="J29" i="23"/>
  <c r="J33" i="23"/>
  <c r="J27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<sst xmlns="http://schemas.openxmlformats.org/spreadsheetml/2006/main" count="209" uniqueCount="63">
  <si>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</si>
  <si>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</si>
  <si>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</si>
  <si>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</si>
  <si>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</si>
  <si>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</si>
  <si>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</si>
  <si>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</si>
  <si>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</si>
  <si>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</si>
  <si>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</si>
  <si>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</si>
  <si>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</si>
  <si>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</si>
  <si>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</si>
  <si>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</si>
  <si>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</si>
  <si>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</si>
  <si>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</si>
  <si>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</si>
  <si>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</si>
  <si>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</si>
  <si>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</si>
  <si>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</si>
  <si>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</si>
  <si>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</si>
  <si>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</si>
  <si>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</si>
  <si>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</si>
  <si>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</si>
  <si>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</si>
  <si>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</si>
  <si>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</si>
  <si>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</si>
  <si>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</si>
  <si>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</si>
  <si>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</si>
  <si>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</si>
  <si>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</si>
  <si>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</si>
  <si>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</si>
  <si>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</si>
  <si>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</si>
  <si>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</si>
  <si>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</si>
  <si>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</si>
  <si>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</si>
  <si>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</si>
  <si>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</si>
  <si>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</si>
  <si>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</si>
  <si>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</si>
  <si>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</si>
  <si>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</si>
  <si>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</si>
  <si>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</si>
  <si>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</si>
  <si>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</si>
  <si>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</si>
  <si>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</si>
  <si>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</si>
  <si>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I-XI-2024</t>
  </si>
  <si>
    <t>I-XI-2025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</si>
</sst>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3" fontId="14" fillId="2" borderId="2" xfId="0" applyNumberFormat="1" applyFont="1" applyFill="1" applyBorder="1"/>
    <xf numFmtId="3" fontId="14" fillId="2" borderId="2" xfId="0" applyNumberFormat="1" applyFont="1" applyFill="1" applyBorder="1" applyAlignment="1">
      <alignment horizontal="right" vertical="center"/>
    </xf>
    <xf numFmtId="2" fontId="14" fillId="2" borderId="3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 wrapText="1"/>
    </xf>
    <xf numFmtId="3" fontId="14" fillId="2" borderId="0" xfId="0" applyNumberFormat="1" applyFont="1" applyFill="1"/>
    <xf numFmtId="4" fontId="14" fillId="2" borderId="1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showRuler="0" view="pageLayout" topLeftCell="A7" zoomScale="80" zoomScaleNormal="70" zoomScalePageLayoutView="80" workbookViewId="0">
      <selection activeCell="I35" sqref="I3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3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13"/>
      <c r="B8" s="61" t="s">
        <v>26</v>
      </c>
      <c r="C8" s="61"/>
      <c r="D8" s="61"/>
      <c r="E8" s="61"/>
      <c r="F8" s="61"/>
      <c r="G8" s="61"/>
      <c r="H8" s="61"/>
      <c r="I8" s="61"/>
      <c r="J8" s="64"/>
    </row>
    <row r="9" spans="1:10" ht="38.25" customHeight="1" x14ac:dyDescent="0.25">
      <c r="A9" s="10" t="s">
        <v>52</v>
      </c>
      <c r="B9" s="62"/>
      <c r="C9" s="34" t="s">
        <v>54</v>
      </c>
      <c r="D9" s="34" t="s">
        <v>53</v>
      </c>
      <c r="E9" s="34" t="s">
        <v>55</v>
      </c>
      <c r="F9" s="34" t="s">
        <v>53</v>
      </c>
      <c r="G9" s="34" t="s">
        <v>54</v>
      </c>
      <c r="H9" s="34" t="s">
        <v>53</v>
      </c>
      <c r="I9" s="34" t="s">
        <v>55</v>
      </c>
      <c r="J9" s="48" t="s">
        <v>53</v>
      </c>
    </row>
    <row r="10" spans="1:10" ht="31.5" customHeight="1" thickBot="1" x14ac:dyDescent="0.3">
      <c r="A10" s="9"/>
      <c r="B10" s="63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7" t="s">
        <v>25</v>
      </c>
    </row>
    <row r="11" spans="1:10" x14ac:dyDescent="0.25">
      <c r="A11" s="27" t="s">
        <v>0</v>
      </c>
      <c r="B11" s="12" t="s">
        <v>27</v>
      </c>
      <c r="C11" s="23">
        <f>FBiH!C11+RS!C11</f>
        <v>15525</v>
      </c>
      <c r="D11" s="45">
        <f t="shared" ref="D11:D34" si="0">C11/C$35*100</f>
        <v>8.9005715858210035</v>
      </c>
      <c r="E11" s="23">
        <f>FBiH!E11+RS!E11</f>
        <v>19873622</v>
      </c>
      <c r="F11" s="42">
        <f t="shared" ref="F11:F34" si="1">E11/E$35*100</f>
        <v>4.7744425280771443</v>
      </c>
      <c r="G11" s="23">
        <f>FBiH!G11+RS!G11</f>
        <v>15473</v>
      </c>
      <c r="H11" s="45">
        <f t="shared" ref="H11:H34" si="2">G11/G$35*100</f>
        <v>8.4675455445923831</v>
      </c>
      <c r="I11" s="23">
        <f>FBiH!I11+RS!I11</f>
        <v>21072467</v>
      </c>
      <c r="J11" s="42">
        <f>I11/I$35*100</f>
        <v>4.686891836742797</v>
      </c>
    </row>
    <row r="12" spans="1:10" x14ac:dyDescent="0.25">
      <c r="A12" s="28" t="s">
        <v>1</v>
      </c>
      <c r="B12" s="12" t="s">
        <v>28</v>
      </c>
      <c r="C12" s="23">
        <f>FBiH!C12+RS!C12</f>
        <v>39285</v>
      </c>
      <c r="D12" s="45">
        <f t="shared" si="0"/>
        <v>22.522315925860102</v>
      </c>
      <c r="E12" s="23">
        <f>FBiH!E12+RS!E12</f>
        <v>9026141</v>
      </c>
      <c r="F12" s="42">
        <f t="shared" si="1"/>
        <v>2.1684417392471667</v>
      </c>
      <c r="G12" s="23">
        <f>FBiH!G12+RS!G12</f>
        <v>42201</v>
      </c>
      <c r="H12" s="45">
        <f t="shared" si="2"/>
        <v>23.094350774080215</v>
      </c>
      <c r="I12" s="23">
        <f>FBiH!I12+RS!I12</f>
        <v>10192536</v>
      </c>
      <c r="J12" s="42">
        <f>I12/I$35*100</f>
        <v>2.267001475152723</v>
      </c>
    </row>
    <row r="13" spans="1:10" x14ac:dyDescent="0.25">
      <c r="A13" s="28" t="s">
        <v>2</v>
      </c>
      <c r="B13" s="12" t="s">
        <v>29</v>
      </c>
      <c r="C13" s="23">
        <f>FBiH!C13+RS!C13</f>
        <v>28107</v>
      </c>
      <c r="D13" s="45">
        <f t="shared" si="0"/>
        <v>16.113904384068981</v>
      </c>
      <c r="E13" s="23">
        <f>FBiH!E13+RS!E13</f>
        <v>72123676</v>
      </c>
      <c r="F13" s="42">
        <f t="shared" si="1"/>
        <v>17.327004910109331</v>
      </c>
      <c r="G13" s="23">
        <f>FBiH!G13+RS!G13</f>
        <v>29205</v>
      </c>
      <c r="H13" s="45">
        <f t="shared" si="2"/>
        <v>15.982334882041011</v>
      </c>
      <c r="I13" s="23">
        <f>FBiH!I13+RS!I13</f>
        <v>78462301</v>
      </c>
      <c r="J13" s="42">
        <f t="shared" ref="J13:J34" si="3">I13/I$35*100</f>
        <v>17.451412691687032</v>
      </c>
    </row>
    <row r="14" spans="1:10" x14ac:dyDescent="0.25">
      <c r="A14" s="28" t="s">
        <v>3</v>
      </c>
      <c r="B14" s="12" t="s">
        <v>30</v>
      </c>
      <c r="C14" s="23">
        <f>FBiH!C14+RS!C14</f>
        <v>2</v>
      </c>
      <c r="D14" s="45">
        <f t="shared" si="0"/>
        <v>1.1466114764342675E-3</v>
      </c>
      <c r="E14" s="23">
        <f>FBiH!E14+RS!E14</f>
        <v>434.58</v>
      </c>
      <c r="F14" s="42">
        <f t="shared" si="1"/>
        <v>1.0440357745818879E-4</v>
      </c>
      <c r="G14" s="23">
        <f>FBiH!G14+RS!G14</f>
        <v>0</v>
      </c>
      <c r="H14" s="45">
        <f t="shared" si="2"/>
        <v>0</v>
      </c>
      <c r="I14" s="23">
        <f>FBiH!I14+RS!I14</f>
        <v>0</v>
      </c>
      <c r="J14" s="42">
        <f t="shared" si="3"/>
        <v>0</v>
      </c>
    </row>
    <row r="15" spans="1:10" x14ac:dyDescent="0.25">
      <c r="A15" s="28" t="s">
        <v>4</v>
      </c>
      <c r="B15" s="12" t="s">
        <v>31</v>
      </c>
      <c r="C15" s="23">
        <f>FBiH!C15+RS!C15</f>
        <v>2</v>
      </c>
      <c r="D15" s="45">
        <f t="shared" si="0"/>
        <v>1.1466114764342675E-3</v>
      </c>
      <c r="E15" s="23">
        <f>FBiH!E15+RS!E15</f>
        <v>14115</v>
      </c>
      <c r="F15" s="42">
        <f t="shared" si="1"/>
        <v>3.3909901417974479E-3</v>
      </c>
      <c r="G15" s="23">
        <f>FBiH!G15+RS!G15</f>
        <v>1</v>
      </c>
      <c r="H15" s="45">
        <f t="shared" si="2"/>
        <v>5.4724652908888928E-4</v>
      </c>
      <c r="I15" s="23">
        <f>FBiH!I15+RS!I15</f>
        <v>6845</v>
      </c>
      <c r="J15" s="42">
        <f t="shared" si="3"/>
        <v>1.5224498689453134E-3</v>
      </c>
    </row>
    <row r="16" spans="1:10" x14ac:dyDescent="0.25">
      <c r="A16" s="28" t="s">
        <v>5</v>
      </c>
      <c r="B16" s="12" t="s">
        <v>32</v>
      </c>
      <c r="C16" s="23">
        <f>FBiH!C16+RS!C16</f>
        <v>0</v>
      </c>
      <c r="D16" s="45">
        <f t="shared" si="0"/>
        <v>0</v>
      </c>
      <c r="E16" s="23">
        <f>FBiH!E16+RS!E16</f>
        <v>0</v>
      </c>
      <c r="F16" s="42">
        <f t="shared" si="1"/>
        <v>0</v>
      </c>
      <c r="G16" s="23">
        <f>FBiH!G16+RS!G16</f>
        <v>0</v>
      </c>
      <c r="H16" s="45">
        <f t="shared" si="2"/>
        <v>0</v>
      </c>
      <c r="I16" s="23">
        <f>FBiH!I16+RS!I16</f>
        <v>0</v>
      </c>
      <c r="J16" s="42">
        <f t="shared" si="3"/>
        <v>0</v>
      </c>
    </row>
    <row r="17" spans="1:10" x14ac:dyDescent="0.25">
      <c r="A17" s="28" t="s">
        <v>6</v>
      </c>
      <c r="B17" s="12" t="s">
        <v>33</v>
      </c>
      <c r="C17" s="23">
        <f>FBiH!C17+RS!C17</f>
        <v>274</v>
      </c>
      <c r="D17" s="45">
        <f t="shared" si="0"/>
        <v>0.15708577227149467</v>
      </c>
      <c r="E17" s="23">
        <f>FBiH!E17+RS!E17</f>
        <v>325616.96000000002</v>
      </c>
      <c r="F17" s="42">
        <f t="shared" si="1"/>
        <v>7.8226277106769687E-2</v>
      </c>
      <c r="G17" s="23">
        <f>FBiH!G17+RS!G17</f>
        <v>284</v>
      </c>
      <c r="H17" s="45">
        <f t="shared" si="2"/>
        <v>0.15541801426124455</v>
      </c>
      <c r="I17" s="23">
        <f>FBiH!I17+RS!I17</f>
        <v>853140</v>
      </c>
      <c r="J17" s="42">
        <f t="shared" si="3"/>
        <v>0.18975352537501894</v>
      </c>
    </row>
    <row r="18" spans="1:10" x14ac:dyDescent="0.25">
      <c r="A18" s="28" t="s">
        <v>7</v>
      </c>
      <c r="B18" s="12" t="s">
        <v>34</v>
      </c>
      <c r="C18" s="23">
        <f>FBiH!C18+RS!C18</f>
        <v>2871</v>
      </c>
      <c r="D18" s="45">
        <f t="shared" si="0"/>
        <v>1.6459607744213911</v>
      </c>
      <c r="E18" s="23">
        <f>FBiH!E18+RS!E18</f>
        <v>23878678</v>
      </c>
      <c r="F18" s="42">
        <f t="shared" si="1"/>
        <v>5.7366179027386188</v>
      </c>
      <c r="G18" s="23">
        <f>FBiH!G18+RS!G18</f>
        <v>2326</v>
      </c>
      <c r="H18" s="45">
        <f t="shared" si="2"/>
        <v>1.2728954266607564</v>
      </c>
      <c r="I18" s="23">
        <f>FBiH!I18+RS!I18</f>
        <v>15689051</v>
      </c>
      <c r="J18" s="42">
        <f t="shared" si="3"/>
        <v>3.4895242715597274</v>
      </c>
    </row>
    <row r="19" spans="1:10" x14ac:dyDescent="0.25">
      <c r="A19" s="28" t="s">
        <v>8</v>
      </c>
      <c r="B19" s="12" t="s">
        <v>35</v>
      </c>
      <c r="C19" s="23">
        <f>FBiH!C19+RS!C19</f>
        <v>3178</v>
      </c>
      <c r="D19" s="45">
        <f t="shared" si="0"/>
        <v>1.821965636054051</v>
      </c>
      <c r="E19" s="23">
        <f>FBiH!E19+RS!E19</f>
        <v>9764991</v>
      </c>
      <c r="F19" s="42">
        <f t="shared" si="1"/>
        <v>2.3459431962976129</v>
      </c>
      <c r="G19" s="23">
        <f>FBiH!G19+RS!G19</f>
        <v>2905</v>
      </c>
      <c r="H19" s="45">
        <f t="shared" si="2"/>
        <v>1.5897511670032234</v>
      </c>
      <c r="I19" s="23">
        <f>FBiH!I19+RS!I19</f>
        <v>11385538</v>
      </c>
      <c r="J19" s="42">
        <f t="shared" si="3"/>
        <v>2.5323463602588583</v>
      </c>
    </row>
    <row r="20" spans="1:10" s="18" customFormat="1" x14ac:dyDescent="0.25">
      <c r="A20" s="28" t="s">
        <v>9</v>
      </c>
      <c r="B20" s="12" t="s">
        <v>36</v>
      </c>
      <c r="C20" s="23">
        <f>FBiH!C20+RS!C20</f>
        <v>58914</v>
      </c>
      <c r="D20" s="45">
        <f t="shared" si="0"/>
        <v>33.775734261324217</v>
      </c>
      <c r="E20" s="23">
        <f>FBiH!E20+RS!E20</f>
        <v>174926339</v>
      </c>
      <c r="F20" s="42">
        <f t="shared" si="1"/>
        <v>42.02433518170163</v>
      </c>
      <c r="G20" s="23">
        <f>FBiH!G20+RS!G20</f>
        <v>61098</v>
      </c>
      <c r="H20" s="45">
        <f t="shared" si="2"/>
        <v>33.435668434272955</v>
      </c>
      <c r="I20" s="23">
        <f>FBiH!I20+RS!I20</f>
        <v>193515262</v>
      </c>
      <c r="J20" s="42">
        <f t="shared" si="3"/>
        <v>43.041239630506645</v>
      </c>
    </row>
    <row r="21" spans="1:10" s="18" customFormat="1" x14ac:dyDescent="0.25">
      <c r="A21" s="28" t="s">
        <v>10</v>
      </c>
      <c r="B21" s="12" t="s">
        <v>37</v>
      </c>
      <c r="C21" s="23">
        <f>FBiH!C21+RS!C21</f>
        <v>1</v>
      </c>
      <c r="D21" s="45">
        <f t="shared" si="0"/>
        <v>5.7330573821713377E-4</v>
      </c>
      <c r="E21" s="23">
        <f>FBiH!E21+RS!E21</f>
        <v>815.7</v>
      </c>
      <c r="F21" s="42">
        <f t="shared" si="1"/>
        <v>1.9596391488942109E-4</v>
      </c>
      <c r="G21" s="23">
        <f>FBiH!G21+RS!G21</f>
        <v>1</v>
      </c>
      <c r="H21" s="45">
        <f t="shared" si="2"/>
        <v>5.4724652908888928E-4</v>
      </c>
      <c r="I21" s="23">
        <f>FBiH!I21+RS!I21</f>
        <v>2414</v>
      </c>
      <c r="J21" s="42">
        <f t="shared" si="3"/>
        <v>5.3691657905536694E-4</v>
      </c>
    </row>
    <row r="22" spans="1:10" x14ac:dyDescent="0.25">
      <c r="A22" s="28" t="s">
        <v>11</v>
      </c>
      <c r="B22" s="12" t="s">
        <v>38</v>
      </c>
      <c r="C22" s="23">
        <f>FBiH!C22+RS!C22</f>
        <v>0</v>
      </c>
      <c r="D22" s="45">
        <f t="shared" si="0"/>
        <v>0</v>
      </c>
      <c r="E22" s="23">
        <f>FBiH!E22+RS!E22</f>
        <v>0</v>
      </c>
      <c r="F22" s="42">
        <f t="shared" si="1"/>
        <v>0</v>
      </c>
      <c r="G22" s="23">
        <f>FBiH!G22+RS!G22</f>
        <v>0</v>
      </c>
      <c r="H22" s="45">
        <f t="shared" si="2"/>
        <v>0</v>
      </c>
      <c r="I22" s="23">
        <f>FBiH!I22+RS!I22</f>
        <v>386</v>
      </c>
      <c r="J22" s="42">
        <f t="shared" si="3"/>
        <v>8.5853272375878883E-5</v>
      </c>
    </row>
    <row r="23" spans="1:10" x14ac:dyDescent="0.25">
      <c r="A23" s="28" t="s">
        <v>12</v>
      </c>
      <c r="B23" s="12" t="s">
        <v>39</v>
      </c>
      <c r="C23" s="23">
        <f>FBiH!C23+RS!C23</f>
        <v>1335</v>
      </c>
      <c r="D23" s="45">
        <f t="shared" si="0"/>
        <v>0.76536316051987363</v>
      </c>
      <c r="E23" s="23">
        <f>FBiH!E23+RS!E23</f>
        <v>2487204</v>
      </c>
      <c r="F23" s="42">
        <f t="shared" si="1"/>
        <v>0.59752633685010137</v>
      </c>
      <c r="G23" s="23">
        <f>FBiH!G23+RS!G23</f>
        <v>1068</v>
      </c>
      <c r="H23" s="45">
        <f t="shared" si="2"/>
        <v>0.58445929306693378</v>
      </c>
      <c r="I23" s="23">
        <f>FBiH!I23+RS!I23</f>
        <v>1966665</v>
      </c>
      <c r="J23" s="42">
        <f t="shared" si="3"/>
        <v>0.43742131066608253</v>
      </c>
    </row>
    <row r="24" spans="1:10" x14ac:dyDescent="0.25">
      <c r="A24" s="28" t="s">
        <v>13</v>
      </c>
      <c r="B24" s="12" t="s">
        <v>40</v>
      </c>
      <c r="C24" s="23">
        <f>FBiH!C24+RS!C24</f>
        <v>564</v>
      </c>
      <c r="D24" s="45">
        <f t="shared" si="0"/>
        <v>0.32334443635446347</v>
      </c>
      <c r="E24" s="23">
        <f>FBiH!E24+RS!E24</f>
        <v>3620874</v>
      </c>
      <c r="F24" s="42">
        <f t="shared" si="1"/>
        <v>0.86987942179884481</v>
      </c>
      <c r="G24" s="23">
        <f>FBiH!G24+RS!G24</f>
        <v>622</v>
      </c>
      <c r="H24" s="45">
        <f t="shared" si="2"/>
        <v>0.34038734109328911</v>
      </c>
      <c r="I24" s="23">
        <f>FBiH!I24+RS!I24</f>
        <v>2473410</v>
      </c>
      <c r="J24" s="42">
        <f t="shared" si="3"/>
        <v>0.55013042079591346</v>
      </c>
    </row>
    <row r="25" spans="1:10" x14ac:dyDescent="0.25">
      <c r="A25" s="28" t="s">
        <v>14</v>
      </c>
      <c r="B25" s="12" t="s">
        <v>41</v>
      </c>
      <c r="C25" s="23">
        <f>FBiH!C25+RS!C25</f>
        <v>110</v>
      </c>
      <c r="D25" s="45">
        <f t="shared" si="0"/>
        <v>6.3063631203884724E-2</v>
      </c>
      <c r="E25" s="23">
        <f>FBiH!E25+RS!E25</f>
        <v>183598</v>
      </c>
      <c r="F25" s="42">
        <f t="shared" si="1"/>
        <v>4.4107616581914831E-2</v>
      </c>
      <c r="G25" s="23">
        <f>FBiH!G25+RS!G25</f>
        <v>127</v>
      </c>
      <c r="H25" s="45">
        <f t="shared" si="2"/>
        <v>6.9500309194288928E-2</v>
      </c>
      <c r="I25" s="23">
        <f>FBiH!I25+RS!I25</f>
        <v>235793</v>
      </c>
      <c r="J25" s="42">
        <f t="shared" si="3"/>
        <v>5.2444561278045615E-2</v>
      </c>
    </row>
    <row r="26" spans="1:10" x14ac:dyDescent="0.25">
      <c r="A26" s="28" t="s">
        <v>15</v>
      </c>
      <c r="B26" s="12" t="s">
        <v>42</v>
      </c>
      <c r="C26" s="23">
        <f>FBiH!C26+RS!C26</f>
        <v>6523</v>
      </c>
      <c r="D26" s="45">
        <f t="shared" si="0"/>
        <v>3.7396733303903638</v>
      </c>
      <c r="E26" s="23">
        <f>FBiH!E26+RS!E26</f>
        <v>1538344</v>
      </c>
      <c r="F26" s="42">
        <f t="shared" si="1"/>
        <v>0.36957203958152701</v>
      </c>
      <c r="G26" s="23">
        <f>FBiH!G26+RS!G26</f>
        <v>8918</v>
      </c>
      <c r="H26" s="45">
        <f t="shared" si="2"/>
        <v>4.8803445464147144</v>
      </c>
      <c r="I26" s="23">
        <f>FBiH!I26+RS!I26</f>
        <v>1764641</v>
      </c>
      <c r="J26" s="42">
        <f t="shared" si="3"/>
        <v>0.39248757621410174</v>
      </c>
    </row>
    <row r="27" spans="1:10" x14ac:dyDescent="0.25">
      <c r="A27" s="28" t="s">
        <v>16</v>
      </c>
      <c r="B27" s="12" t="s">
        <v>43</v>
      </c>
      <c r="C27" s="23">
        <f>FBiH!C27+RS!C27</f>
        <v>1</v>
      </c>
      <c r="D27" s="45">
        <f t="shared" si="0"/>
        <v>5.7330573821713377E-4</v>
      </c>
      <c r="E27" s="23">
        <f>FBiH!E27+RS!E27</f>
        <v>200</v>
      </c>
      <c r="F27" s="42">
        <f t="shared" si="1"/>
        <v>4.8048036015550098E-5</v>
      </c>
      <c r="G27" s="23">
        <f>FBiH!G27+RS!G27</f>
        <v>0</v>
      </c>
      <c r="H27" s="45">
        <f t="shared" si="2"/>
        <v>0</v>
      </c>
      <c r="I27" s="23">
        <f>FBiH!I27+RS!I27</f>
        <v>0</v>
      </c>
      <c r="J27" s="42">
        <f>I27/I$35*100</f>
        <v>0</v>
      </c>
    </row>
    <row r="28" spans="1:10" x14ac:dyDescent="0.25">
      <c r="A28" s="28" t="s">
        <v>17</v>
      </c>
      <c r="B28" s="12" t="s">
        <v>44</v>
      </c>
      <c r="C28" s="23">
        <f>FBiH!C28+RS!C28</f>
        <v>741</v>
      </c>
      <c r="D28" s="45">
        <f t="shared" si="0"/>
        <v>0.42481955201889621</v>
      </c>
      <c r="E28" s="23">
        <f>FBiH!E28+RS!E28</f>
        <v>479542</v>
      </c>
      <c r="F28" s="42">
        <f t="shared" si="1"/>
        <v>0.11520525643484462</v>
      </c>
      <c r="G28" s="23">
        <f>FBiH!G28+RS!G28</f>
        <v>975</v>
      </c>
      <c r="H28" s="45">
        <f t="shared" si="2"/>
        <v>0.53356536586166703</v>
      </c>
      <c r="I28" s="23">
        <f>FBiH!I28+RS!I28</f>
        <v>541138</v>
      </c>
      <c r="J28" s="42">
        <f t="shared" si="3"/>
        <v>0.12035872566564339</v>
      </c>
    </row>
    <row r="29" spans="1:10" x14ac:dyDescent="0.25">
      <c r="A29" s="29" t="s">
        <v>23</v>
      </c>
      <c r="B29" s="6" t="s">
        <v>45</v>
      </c>
      <c r="C29" s="24">
        <f>SUM(C11:C28)</f>
        <v>157433</v>
      </c>
      <c r="D29" s="46">
        <f t="shared" si="0"/>
        <v>90.257242284738027</v>
      </c>
      <c r="E29" s="24">
        <f>SUM(E11:E28)</f>
        <v>318244191.23999995</v>
      </c>
      <c r="F29" s="43">
        <f t="shared" si="1"/>
        <v>76.45504181219566</v>
      </c>
      <c r="G29" s="24">
        <f>SUM(G11:G28)</f>
        <v>165204</v>
      </c>
      <c r="H29" s="46">
        <f t="shared" si="2"/>
        <v>90.407315591600863</v>
      </c>
      <c r="I29" s="24">
        <f>SUM(I11:I28)+4</f>
        <v>338161591</v>
      </c>
      <c r="J29" s="43">
        <f t="shared" si="3"/>
        <v>75.213158495294181</v>
      </c>
    </row>
    <row r="30" spans="1:10" x14ac:dyDescent="0.25">
      <c r="A30" s="30" t="s">
        <v>22</v>
      </c>
      <c r="B30" s="4" t="s">
        <v>46</v>
      </c>
      <c r="C30" s="23">
        <f>FBiH!C30+RS!C30</f>
        <v>14524</v>
      </c>
      <c r="D30" s="45">
        <f t="shared" si="0"/>
        <v>8.3266925418656523</v>
      </c>
      <c r="E30" s="23">
        <f>FBiH!E30+RS!E30</f>
        <v>93478101</v>
      </c>
      <c r="F30" s="42">
        <f t="shared" si="1"/>
        <v>22.457195817566149</v>
      </c>
      <c r="G30" s="23">
        <f>FBiH!G30+RS!G30</f>
        <v>14775</v>
      </c>
      <c r="H30" s="45">
        <f t="shared" si="2"/>
        <v>8.0855674672883389</v>
      </c>
      <c r="I30" s="23">
        <f>FBiH!I30+RS!I30</f>
        <v>106568816</v>
      </c>
      <c r="J30" s="42">
        <f>I30/I$35*100</f>
        <v>23.702802038401348</v>
      </c>
    </row>
    <row r="31" spans="1:10" x14ac:dyDescent="0.25">
      <c r="A31" s="30" t="s">
        <v>20</v>
      </c>
      <c r="B31" s="5" t="s">
        <v>47</v>
      </c>
      <c r="C31" s="23">
        <f>FBiH!C31+RS!C31</f>
        <v>30</v>
      </c>
      <c r="D31" s="45">
        <f t="shared" si="0"/>
        <v>1.7199172146514015E-2</v>
      </c>
      <c r="E31" s="23">
        <f>FBiH!E31+RS!E31</f>
        <v>324890</v>
      </c>
      <c r="F31" s="42">
        <f t="shared" si="1"/>
        <v>7.8051632105460358E-2</v>
      </c>
      <c r="G31" s="23">
        <f>FBiH!G31+RS!G31</f>
        <v>43</v>
      </c>
      <c r="H31" s="45">
        <f t="shared" si="2"/>
        <v>2.3531600750822237E-2</v>
      </c>
      <c r="I31" s="23">
        <f>FBiH!I31+RS!I31</f>
        <v>379321</v>
      </c>
      <c r="J31" s="42">
        <f t="shared" si="3"/>
        <v>8.4367743862411276E-2</v>
      </c>
    </row>
    <row r="32" spans="1:10" x14ac:dyDescent="0.25">
      <c r="A32" s="30" t="s">
        <v>21</v>
      </c>
      <c r="B32" s="15" t="s">
        <v>48</v>
      </c>
      <c r="C32" s="23">
        <f>FBiH!C32+RS!C32</f>
        <v>2440</v>
      </c>
      <c r="D32" s="45">
        <f t="shared" si="0"/>
        <v>1.3988660012498064</v>
      </c>
      <c r="E32" s="23">
        <f>FBiH!E32+RS!E32</f>
        <v>4202922</v>
      </c>
      <c r="F32" s="42">
        <f t="shared" si="1"/>
        <v>1.0097107381327393</v>
      </c>
      <c r="G32" s="23">
        <f>FBiH!G32+RS!G32</f>
        <v>2711</v>
      </c>
      <c r="H32" s="45">
        <f t="shared" si="2"/>
        <v>1.4835853403599786</v>
      </c>
      <c r="I32" s="23">
        <f>FBiH!I32+RS!I32</f>
        <v>4494567</v>
      </c>
      <c r="J32" s="42">
        <f t="shared" si="3"/>
        <v>0.99967172244206426</v>
      </c>
    </row>
    <row r="33" spans="1:10" ht="15.75" customHeight="1" x14ac:dyDescent="0.25">
      <c r="A33" s="31" t="s">
        <v>19</v>
      </c>
      <c r="B33" s="15" t="s">
        <v>49</v>
      </c>
      <c r="C33" s="23">
        <f>FBiH!C33+RS!C33</f>
        <v>0</v>
      </c>
      <c r="D33" s="45">
        <f t="shared" si="0"/>
        <v>0</v>
      </c>
      <c r="E33" s="23">
        <f>FBiH!E33+RS!E33</f>
        <v>0</v>
      </c>
      <c r="F33" s="42">
        <f t="shared" si="1"/>
        <v>0</v>
      </c>
      <c r="G33" s="23">
        <f>FBiH!G33+RS!G33</f>
        <v>0</v>
      </c>
      <c r="H33" s="45">
        <f t="shared" si="2"/>
        <v>0</v>
      </c>
      <c r="I33" s="23">
        <f>FBiH!I33+RS!I33</f>
        <v>0</v>
      </c>
      <c r="J33" s="42">
        <f>I33/I$35*100</f>
        <v>0</v>
      </c>
    </row>
    <row r="34" spans="1:10" x14ac:dyDescent="0.25">
      <c r="A34" s="32" t="s">
        <v>18</v>
      </c>
      <c r="B34" s="7" t="s">
        <v>50</v>
      </c>
      <c r="C34" s="25">
        <f>SUM(C30:C33)</f>
        <v>16994</v>
      </c>
      <c r="D34" s="1">
        <f t="shared" si="0"/>
        <v>9.7427577152619715</v>
      </c>
      <c r="E34" s="26">
        <f>SUM(E30:E33)</f>
        <v>98005913</v>
      </c>
      <c r="F34" s="41">
        <f t="shared" si="1"/>
        <v>23.544958187804347</v>
      </c>
      <c r="G34" s="25">
        <f>SUM(G30:G33)</f>
        <v>17529</v>
      </c>
      <c r="H34" s="1">
        <f t="shared" si="2"/>
        <v>9.5926844083991387</v>
      </c>
      <c r="I34" s="26">
        <f>SUM(I30:I33)</f>
        <v>111442704</v>
      </c>
      <c r="J34" s="41">
        <f t="shared" si="3"/>
        <v>24.786841504705823</v>
      </c>
    </row>
    <row r="35" spans="1:10" x14ac:dyDescent="0.25">
      <c r="A35" s="16" t="s">
        <v>24</v>
      </c>
      <c r="B35" s="17" t="s">
        <v>51</v>
      </c>
      <c r="C35" s="50">
        <f>C29+C34</f>
        <v>174427</v>
      </c>
      <c r="D35" s="52">
        <f>D29+D34</f>
        <v>100</v>
      </c>
      <c r="E35" s="50">
        <f>E29+E34</f>
        <v>416250104.23999995</v>
      </c>
      <c r="F35" s="51">
        <f>(F29+F34)</f>
        <v>100</v>
      </c>
      <c r="G35" s="50">
        <f>G29+G34</f>
        <v>182733</v>
      </c>
      <c r="H35" s="52">
        <f>H29+H34</f>
        <v>100</v>
      </c>
      <c r="I35" s="50">
        <f>(I29+I34)</f>
        <v>449604295</v>
      </c>
      <c r="J35" s="39">
        <f>(J29+J34)</f>
        <v>100</v>
      </c>
    </row>
    <row r="38" spans="1:10" x14ac:dyDescent="0.25"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2"/>
      <c r="G42" s="22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30.11.2025. godine.</oddFooter>
  </headerFooter>
  <ignoredErrors>
    <ignoredError sqref="A11:A28 A34" numberStoredAsText="1"/>
    <ignoredError sqref="A29:A30 A35" twoDigitTextYear="1" numberStoredAsText="1"/>
    <ignoredError sqref="D29 D34 F29:F35 G12:G34 I11:I28 I30:I33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showGridLines="0" showRuler="0" view="pageLayout" topLeftCell="A7" zoomScale="90" zoomScaleNormal="70" zoomScalePageLayoutView="90" workbookViewId="0">
      <selection activeCell="I30" sqref="I30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3" t="s">
        <v>57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5"/>
      <c r="B8" s="65" t="s">
        <v>26</v>
      </c>
      <c r="C8" s="65"/>
      <c r="D8" s="65"/>
      <c r="E8" s="65"/>
      <c r="F8" s="65"/>
      <c r="G8" s="65"/>
      <c r="H8" s="65"/>
      <c r="I8" s="65"/>
      <c r="J8" s="66"/>
    </row>
    <row r="9" spans="1:10" ht="38.25" customHeight="1" x14ac:dyDescent="0.25">
      <c r="A9" s="36" t="s">
        <v>52</v>
      </c>
      <c r="B9" s="62"/>
      <c r="C9" s="34" t="s">
        <v>54</v>
      </c>
      <c r="D9" s="34" t="s">
        <v>53</v>
      </c>
      <c r="E9" s="34" t="s">
        <v>55</v>
      </c>
      <c r="F9" s="34" t="s">
        <v>53</v>
      </c>
      <c r="G9" s="34" t="s">
        <v>54</v>
      </c>
      <c r="H9" s="34" t="s">
        <v>53</v>
      </c>
      <c r="I9" s="34" t="s">
        <v>55</v>
      </c>
      <c r="J9" s="37" t="s">
        <v>53</v>
      </c>
    </row>
    <row r="10" spans="1:10" ht="31.5" customHeight="1" thickBot="1" x14ac:dyDescent="0.3">
      <c r="A10" s="38"/>
      <c r="B10" s="63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7" t="s">
        <v>25</v>
      </c>
    </row>
    <row r="11" spans="1:10" x14ac:dyDescent="0.25">
      <c r="A11" s="28" t="s">
        <v>0</v>
      </c>
      <c r="B11" s="12" t="s">
        <v>27</v>
      </c>
      <c r="C11" s="23">
        <v>9682</v>
      </c>
      <c r="D11" s="45">
        <f t="shared" ref="D11:D34" si="0">C11/C$35*100</f>
        <v>6.9187783161114211</v>
      </c>
      <c r="E11" s="23">
        <v>12901873</v>
      </c>
      <c r="F11" s="44">
        <f>E11/E$35*100</f>
        <v>4.1629689515575645</v>
      </c>
      <c r="G11" s="23">
        <v>10132</v>
      </c>
      <c r="H11" s="45">
        <f t="shared" ref="H11:H34" si="1">G11/G$35*100</f>
        <v>6.8490002298322219</v>
      </c>
      <c r="I11" s="23">
        <v>14234330</v>
      </c>
      <c r="J11" s="44">
        <f>I11/I$35*100</f>
        <v>4.2773488279592193</v>
      </c>
    </row>
    <row r="12" spans="1:10" x14ac:dyDescent="0.25">
      <c r="A12" s="28" t="s">
        <v>1</v>
      </c>
      <c r="B12" s="12" t="s">
        <v>28</v>
      </c>
      <c r="C12" s="23">
        <v>38053</v>
      </c>
      <c r="D12" s="45">
        <f t="shared" si="0"/>
        <v>27.192756792293732</v>
      </c>
      <c r="E12" s="23">
        <v>8103869</v>
      </c>
      <c r="F12" s="42">
        <f t="shared" ref="F12:F13" si="2">E12/E$35*100</f>
        <v>2.6148261600846525</v>
      </c>
      <c r="G12" s="23">
        <v>40659</v>
      </c>
      <c r="H12" s="45">
        <f t="shared" si="1"/>
        <v>27.484553922695255</v>
      </c>
      <c r="I12" s="23">
        <v>8975926</v>
      </c>
      <c r="J12" s="42">
        <f t="shared" ref="J12:J13" si="3">I12/I$35*100</f>
        <v>2.697223301409247</v>
      </c>
    </row>
    <row r="13" spans="1:10" x14ac:dyDescent="0.25">
      <c r="A13" s="28" t="s">
        <v>2</v>
      </c>
      <c r="B13" s="12" t="s">
        <v>29</v>
      </c>
      <c r="C13" s="23">
        <v>22073</v>
      </c>
      <c r="D13" s="45">
        <f t="shared" si="0"/>
        <v>15.773413940459346</v>
      </c>
      <c r="E13" s="23">
        <v>57593382</v>
      </c>
      <c r="F13" s="42">
        <f t="shared" si="2"/>
        <v>18.58330655410996</v>
      </c>
      <c r="G13" s="23">
        <v>23426</v>
      </c>
      <c r="H13" s="45">
        <f t="shared" si="1"/>
        <v>15.835440128706043</v>
      </c>
      <c r="I13" s="23">
        <v>64601614</v>
      </c>
      <c r="J13" s="42">
        <f t="shared" si="3"/>
        <v>19.412479402063454</v>
      </c>
    </row>
    <row r="14" spans="1:10" x14ac:dyDescent="0.25">
      <c r="A14" s="28" t="s">
        <v>3</v>
      </c>
      <c r="B14" s="12" t="s">
        <v>30</v>
      </c>
      <c r="C14" s="23">
        <v>0</v>
      </c>
      <c r="D14" s="45">
        <f t="shared" si="0"/>
        <v>0</v>
      </c>
      <c r="E14" s="23">
        <v>0</v>
      </c>
      <c r="F14" s="42">
        <f>E14/E$35*100</f>
        <v>0</v>
      </c>
      <c r="G14" s="23">
        <v>0</v>
      </c>
      <c r="H14" s="45">
        <f t="shared" si="1"/>
        <v>0</v>
      </c>
      <c r="I14" s="23">
        <v>0</v>
      </c>
      <c r="J14" s="42">
        <f>I14/I$35*100</f>
        <v>0</v>
      </c>
    </row>
    <row r="15" spans="1:10" x14ac:dyDescent="0.25">
      <c r="A15" s="28" t="s">
        <v>4</v>
      </c>
      <c r="B15" s="12" t="s">
        <v>31</v>
      </c>
      <c r="C15" s="23">
        <v>2</v>
      </c>
      <c r="D15" s="45">
        <f t="shared" si="0"/>
        <v>1.4292043619317126E-3</v>
      </c>
      <c r="E15" s="23">
        <v>14115</v>
      </c>
      <c r="F15" s="42">
        <f t="shared" ref="F15:F17" si="4">E15/E$35*100</f>
        <v>4.5544012680356592E-3</v>
      </c>
      <c r="G15" s="23">
        <v>1</v>
      </c>
      <c r="H15" s="45">
        <f t="shared" si="1"/>
        <v>6.7597712493409228E-4</v>
      </c>
      <c r="I15" s="23">
        <v>6845</v>
      </c>
      <c r="J15" s="42">
        <f t="shared" ref="J15:J17" si="5">I15/I$35*100</f>
        <v>2.0568901189856391E-3</v>
      </c>
    </row>
    <row r="16" spans="1:10" x14ac:dyDescent="0.25">
      <c r="A16" s="28" t="s">
        <v>5</v>
      </c>
      <c r="B16" s="12" t="s">
        <v>32</v>
      </c>
      <c r="C16" s="23">
        <v>0</v>
      </c>
      <c r="D16" s="45">
        <f t="shared" si="0"/>
        <v>0</v>
      </c>
      <c r="E16" s="23">
        <v>0</v>
      </c>
      <c r="F16" s="42">
        <f t="shared" si="4"/>
        <v>0</v>
      </c>
      <c r="G16" s="23">
        <v>0</v>
      </c>
      <c r="H16" s="45">
        <f t="shared" si="1"/>
        <v>0</v>
      </c>
      <c r="I16" s="23">
        <v>0</v>
      </c>
      <c r="J16" s="42">
        <f t="shared" si="5"/>
        <v>0</v>
      </c>
    </row>
    <row r="17" spans="1:10" x14ac:dyDescent="0.25">
      <c r="A17" s="28" t="s">
        <v>6</v>
      </c>
      <c r="B17" s="12" t="s">
        <v>33</v>
      </c>
      <c r="C17" s="23">
        <v>267</v>
      </c>
      <c r="D17" s="45">
        <f t="shared" si="0"/>
        <v>0.19079878231788364</v>
      </c>
      <c r="E17" s="23">
        <v>323812</v>
      </c>
      <c r="F17" s="42">
        <f t="shared" si="4"/>
        <v>0.10448245011726268</v>
      </c>
      <c r="G17" s="23">
        <v>278</v>
      </c>
      <c r="H17" s="45">
        <f t="shared" si="1"/>
        <v>0.18792164073167764</v>
      </c>
      <c r="I17" s="23">
        <v>714435</v>
      </c>
      <c r="J17" s="42">
        <f t="shared" si="5"/>
        <v>0.21468433778780208</v>
      </c>
    </row>
    <row r="18" spans="1:10" x14ac:dyDescent="0.25">
      <c r="A18" s="28" t="s">
        <v>7</v>
      </c>
      <c r="B18" s="12" t="s">
        <v>34</v>
      </c>
      <c r="C18" s="23">
        <v>2476</v>
      </c>
      <c r="D18" s="45">
        <f t="shared" si="0"/>
        <v>1.7693550000714602</v>
      </c>
      <c r="E18" s="23">
        <v>19738326</v>
      </c>
      <c r="F18" s="42">
        <f>E18/E$35*100</f>
        <v>6.3688456934680282</v>
      </c>
      <c r="G18" s="23">
        <v>2041</v>
      </c>
      <c r="H18" s="45">
        <f t="shared" si="1"/>
        <v>1.3796693119904824</v>
      </c>
      <c r="I18" s="23">
        <v>9436021</v>
      </c>
      <c r="J18" s="42">
        <f>I18/I$35*100</f>
        <v>2.835479672379984</v>
      </c>
    </row>
    <row r="19" spans="1:10" x14ac:dyDescent="0.25">
      <c r="A19" s="28" t="s">
        <v>8</v>
      </c>
      <c r="B19" s="12" t="s">
        <v>35</v>
      </c>
      <c r="C19" s="23">
        <v>2183</v>
      </c>
      <c r="D19" s="45">
        <f t="shared" si="0"/>
        <v>1.5599765610484644</v>
      </c>
      <c r="E19" s="23">
        <v>7421471</v>
      </c>
      <c r="F19" s="42">
        <f t="shared" ref="F19:F22" si="6">E19/E$35*100</f>
        <v>2.3946409446043124</v>
      </c>
      <c r="G19" s="23">
        <v>2039</v>
      </c>
      <c r="H19" s="45">
        <f t="shared" si="1"/>
        <v>1.378317357740614</v>
      </c>
      <c r="I19" s="23">
        <v>8866658</v>
      </c>
      <c r="J19" s="42">
        <f t="shared" ref="J19:J22" si="7">I19/I$35*100</f>
        <v>2.6643887843133633</v>
      </c>
    </row>
    <row r="20" spans="1:10" s="18" customFormat="1" x14ac:dyDescent="0.25">
      <c r="A20" s="28" t="s">
        <v>9</v>
      </c>
      <c r="B20" s="12" t="s">
        <v>36</v>
      </c>
      <c r="C20" s="23">
        <v>41585</v>
      </c>
      <c r="D20" s="45">
        <f t="shared" si="0"/>
        <v>29.716731695465135</v>
      </c>
      <c r="E20" s="23">
        <v>114667630</v>
      </c>
      <c r="F20" s="42">
        <f t="shared" si="6"/>
        <v>36.999107295405153</v>
      </c>
      <c r="G20" s="23">
        <v>43050</v>
      </c>
      <c r="H20" s="45">
        <f t="shared" si="1"/>
        <v>29.100815228412667</v>
      </c>
      <c r="I20" s="23">
        <v>125717815</v>
      </c>
      <c r="J20" s="42">
        <f t="shared" si="7"/>
        <v>37.777608685750856</v>
      </c>
    </row>
    <row r="21" spans="1:10" s="18" customFormat="1" x14ac:dyDescent="0.25">
      <c r="A21" s="28" t="s">
        <v>10</v>
      </c>
      <c r="B21" s="12" t="s">
        <v>37</v>
      </c>
      <c r="C21" s="23">
        <v>0</v>
      </c>
      <c r="D21" s="45">
        <f t="shared" si="0"/>
        <v>0</v>
      </c>
      <c r="E21" s="23">
        <v>0</v>
      </c>
      <c r="F21" s="42">
        <f t="shared" si="6"/>
        <v>0</v>
      </c>
      <c r="G21" s="23">
        <v>0</v>
      </c>
      <c r="H21" s="45">
        <f t="shared" si="1"/>
        <v>0</v>
      </c>
      <c r="I21" s="23">
        <v>0</v>
      </c>
      <c r="J21" s="42">
        <f t="shared" si="7"/>
        <v>0</v>
      </c>
    </row>
    <row r="22" spans="1:10" x14ac:dyDescent="0.25">
      <c r="A22" s="28" t="s">
        <v>11</v>
      </c>
      <c r="B22" s="12" t="s">
        <v>38</v>
      </c>
      <c r="C22" s="23">
        <v>0</v>
      </c>
      <c r="D22" s="45">
        <f t="shared" si="0"/>
        <v>0</v>
      </c>
      <c r="E22" s="23">
        <v>0</v>
      </c>
      <c r="F22" s="42">
        <f t="shared" si="6"/>
        <v>0</v>
      </c>
      <c r="G22" s="23">
        <v>0</v>
      </c>
      <c r="H22" s="45">
        <f t="shared" si="1"/>
        <v>0</v>
      </c>
      <c r="I22" s="23">
        <v>386</v>
      </c>
      <c r="J22" s="42">
        <f t="shared" si="7"/>
        <v>1.1599117398516535E-4</v>
      </c>
    </row>
    <row r="23" spans="1:10" x14ac:dyDescent="0.25">
      <c r="A23" s="28" t="s">
        <v>12</v>
      </c>
      <c r="B23" s="12" t="s">
        <v>39</v>
      </c>
      <c r="C23" s="23">
        <v>1064</v>
      </c>
      <c r="D23" s="45">
        <f t="shared" si="0"/>
        <v>0.7603367205476711</v>
      </c>
      <c r="E23" s="23">
        <v>2061086</v>
      </c>
      <c r="F23" s="42">
        <f>E23/E$35*100</f>
        <v>0.66503809365430711</v>
      </c>
      <c r="G23" s="23">
        <v>839</v>
      </c>
      <c r="H23" s="45">
        <f t="shared" si="1"/>
        <v>0.56714480781970333</v>
      </c>
      <c r="I23" s="23">
        <v>1653061</v>
      </c>
      <c r="J23" s="42">
        <f>I23/I$35*100</f>
        <v>0.49673701051578084</v>
      </c>
    </row>
    <row r="24" spans="1:10" x14ac:dyDescent="0.25">
      <c r="A24" s="28" t="s">
        <v>13</v>
      </c>
      <c r="B24" s="12" t="s">
        <v>40</v>
      </c>
      <c r="C24" s="23">
        <v>430</v>
      </c>
      <c r="D24" s="45">
        <f t="shared" si="0"/>
        <v>0.30727893781531823</v>
      </c>
      <c r="E24" s="23">
        <v>1430348</v>
      </c>
      <c r="F24" s="42">
        <f t="shared" ref="F24:F25" si="8">E24/E$35*100</f>
        <v>0.46152169641744728</v>
      </c>
      <c r="G24" s="23">
        <v>542</v>
      </c>
      <c r="H24" s="45">
        <f t="shared" si="1"/>
        <v>0.36637960171427797</v>
      </c>
      <c r="I24" s="23">
        <v>1884057</v>
      </c>
      <c r="J24" s="42">
        <f t="shared" ref="J24:J25" si="9">I24/I$35*100</f>
        <v>0.56615021576416757</v>
      </c>
    </row>
    <row r="25" spans="1:10" x14ac:dyDescent="0.25">
      <c r="A25" s="28" t="s">
        <v>14</v>
      </c>
      <c r="B25" s="12" t="s">
        <v>41</v>
      </c>
      <c r="C25" s="23">
        <v>110</v>
      </c>
      <c r="D25" s="45">
        <f t="shared" si="0"/>
        <v>7.8606239906244199E-2</v>
      </c>
      <c r="E25" s="23">
        <v>183598</v>
      </c>
      <c r="F25" s="42">
        <f t="shared" si="8"/>
        <v>5.9240450868495283E-2</v>
      </c>
      <c r="G25" s="23">
        <v>127</v>
      </c>
      <c r="H25" s="45">
        <f t="shared" si="1"/>
        <v>8.5849094866629713E-2</v>
      </c>
      <c r="I25" s="23">
        <v>235793</v>
      </c>
      <c r="J25" s="42">
        <f t="shared" si="9"/>
        <v>7.0854681055658272E-2</v>
      </c>
    </row>
    <row r="26" spans="1:10" x14ac:dyDescent="0.25">
      <c r="A26" s="28" t="s">
        <v>15</v>
      </c>
      <c r="B26" s="12" t="s">
        <v>42</v>
      </c>
      <c r="C26" s="23">
        <v>6436</v>
      </c>
      <c r="D26" s="45">
        <f t="shared" si="0"/>
        <v>4.5991796366962507</v>
      </c>
      <c r="E26" s="23">
        <v>1500567</v>
      </c>
      <c r="F26" s="42">
        <f>E26/E$35*100</f>
        <v>0.48417883440116644</v>
      </c>
      <c r="G26" s="23">
        <v>8721</v>
      </c>
      <c r="H26" s="45">
        <f t="shared" si="1"/>
        <v>5.8951965065502181</v>
      </c>
      <c r="I26" s="23">
        <v>1685522</v>
      </c>
      <c r="J26" s="42">
        <f>I26/I$35*100</f>
        <v>0.50649138745550226</v>
      </c>
    </row>
    <row r="27" spans="1:10" x14ac:dyDescent="0.25">
      <c r="A27" s="28" t="s">
        <v>16</v>
      </c>
      <c r="B27" s="12" t="s">
        <v>43</v>
      </c>
      <c r="C27" s="23">
        <v>1</v>
      </c>
      <c r="D27" s="45">
        <f t="shared" si="0"/>
        <v>7.1460218096585629E-4</v>
      </c>
      <c r="E27" s="23">
        <v>200</v>
      </c>
      <c r="F27" s="42">
        <f t="shared" ref="F27:F28" si="10">E27/E$35*100</f>
        <v>6.4532784527604093E-5</v>
      </c>
      <c r="G27" s="23">
        <v>0</v>
      </c>
      <c r="H27" s="45">
        <f t="shared" si="1"/>
        <v>0</v>
      </c>
      <c r="I27" s="23">
        <v>0</v>
      </c>
      <c r="J27" s="42">
        <f t="shared" ref="J27:J28" si="11">I27/I$35*100</f>
        <v>0</v>
      </c>
    </row>
    <row r="28" spans="1:10" x14ac:dyDescent="0.25">
      <c r="A28" s="28" t="s">
        <v>17</v>
      </c>
      <c r="B28" s="12" t="s">
        <v>44</v>
      </c>
      <c r="C28" s="23">
        <v>581</v>
      </c>
      <c r="D28" s="45">
        <f t="shared" si="0"/>
        <v>0.41518386714116245</v>
      </c>
      <c r="E28" s="23">
        <v>405654</v>
      </c>
      <c r="F28" s="42">
        <f t="shared" si="10"/>
        <v>0.13088991087380356</v>
      </c>
      <c r="G28" s="23">
        <v>828</v>
      </c>
      <c r="H28" s="45">
        <f t="shared" si="1"/>
        <v>0.55970905944542837</v>
      </c>
      <c r="I28" s="23">
        <v>479645</v>
      </c>
      <c r="J28" s="42">
        <f t="shared" si="11"/>
        <v>0.14413105348734359</v>
      </c>
    </row>
    <row r="29" spans="1:10" x14ac:dyDescent="0.25">
      <c r="A29" s="29" t="s">
        <v>23</v>
      </c>
      <c r="B29" s="6" t="s">
        <v>45</v>
      </c>
      <c r="C29" s="24">
        <f>SUM(C11:C28)</f>
        <v>124943</v>
      </c>
      <c r="D29" s="46">
        <f t="shared" si="0"/>
        <v>89.284540296416978</v>
      </c>
      <c r="E29" s="24">
        <f>SUM(E11:E28)</f>
        <v>226345931</v>
      </c>
      <c r="F29" s="43">
        <f>E29/E$35*100</f>
        <v>73.033665969614717</v>
      </c>
      <c r="G29" s="24">
        <f>SUM(G11:G28)</f>
        <v>132683</v>
      </c>
      <c r="H29" s="46">
        <f t="shared" si="1"/>
        <v>89.690672867630155</v>
      </c>
      <c r="I29" s="55">
        <f>SUM(I11:I28)+1</f>
        <v>238492109</v>
      </c>
      <c r="J29" s="56">
        <f>I29/I$35*100</f>
        <v>71.665750541730617</v>
      </c>
    </row>
    <row r="30" spans="1:10" x14ac:dyDescent="0.25">
      <c r="A30" s="30" t="s">
        <v>22</v>
      </c>
      <c r="B30" s="4" t="s">
        <v>46</v>
      </c>
      <c r="C30" s="23">
        <f>12897+25</f>
        <v>12922</v>
      </c>
      <c r="D30" s="45">
        <f t="shared" si="0"/>
        <v>9.2340893824407946</v>
      </c>
      <c r="E30" s="23">
        <f>80298169+40007</f>
        <v>80338176</v>
      </c>
      <c r="F30" s="42">
        <f>E30/E$35*100</f>
        <v>25.922231005743672</v>
      </c>
      <c r="G30" s="23">
        <f>12846+106</f>
        <v>12952</v>
      </c>
      <c r="H30" s="45">
        <f t="shared" si="1"/>
        <v>8.7552557221463623</v>
      </c>
      <c r="I30" s="57">
        <f>90461713+162678</f>
        <v>90624391</v>
      </c>
      <c r="J30" s="58">
        <f>I30/I$35*100</f>
        <v>27.232200786996508</v>
      </c>
    </row>
    <row r="31" spans="1:10" x14ac:dyDescent="0.25">
      <c r="A31" s="30" t="s">
        <v>20</v>
      </c>
      <c r="B31" s="5" t="s">
        <v>47</v>
      </c>
      <c r="C31" s="23">
        <v>28</v>
      </c>
      <c r="D31" s="45">
        <f t="shared" si="0"/>
        <v>2.0008861067043977E-2</v>
      </c>
      <c r="E31" s="23">
        <v>290873</v>
      </c>
      <c r="F31" s="42">
        <f t="shared" ref="F31:F33" si="12">E31/E$35*100</f>
        <v>9.3854223169488923E-2</v>
      </c>
      <c r="G31" s="23">
        <v>38</v>
      </c>
      <c r="H31" s="45">
        <f t="shared" si="1"/>
        <v>2.5687130747495505E-2</v>
      </c>
      <c r="I31" s="57">
        <v>343018</v>
      </c>
      <c r="J31" s="58">
        <f t="shared" ref="J31:J33" si="13">I31/I$35*100</f>
        <v>0.10307528631617474</v>
      </c>
    </row>
    <row r="32" spans="1:10" x14ac:dyDescent="0.25">
      <c r="A32" s="30" t="s">
        <v>21</v>
      </c>
      <c r="B32" s="15" t="s">
        <v>48</v>
      </c>
      <c r="C32" s="23">
        <v>2045</v>
      </c>
      <c r="D32" s="45">
        <f t="shared" si="0"/>
        <v>1.4613614600751761</v>
      </c>
      <c r="E32" s="23">
        <v>2945011</v>
      </c>
      <c r="F32" s="42">
        <f t="shared" si="12"/>
        <v>0.95024880147211932</v>
      </c>
      <c r="G32" s="23">
        <v>2261</v>
      </c>
      <c r="H32" s="45">
        <f t="shared" si="1"/>
        <v>1.5283842794759825</v>
      </c>
      <c r="I32" s="57">
        <v>3324423</v>
      </c>
      <c r="J32" s="58">
        <f t="shared" si="13"/>
        <v>0.99897338495669785</v>
      </c>
    </row>
    <row r="33" spans="1:10" ht="15.75" customHeight="1" x14ac:dyDescent="0.25">
      <c r="A33" s="31" t="s">
        <v>19</v>
      </c>
      <c r="B33" s="15" t="s">
        <v>49</v>
      </c>
      <c r="C33" s="23">
        <v>0</v>
      </c>
      <c r="D33" s="45">
        <f t="shared" si="0"/>
        <v>0</v>
      </c>
      <c r="E33" s="23">
        <v>0</v>
      </c>
      <c r="F33" s="42">
        <f t="shared" si="12"/>
        <v>0</v>
      </c>
      <c r="G33" s="23">
        <v>0</v>
      </c>
      <c r="H33" s="45">
        <f t="shared" si="1"/>
        <v>0</v>
      </c>
      <c r="I33" s="57">
        <v>0</v>
      </c>
      <c r="J33" s="58">
        <f t="shared" si="13"/>
        <v>0</v>
      </c>
    </row>
    <row r="34" spans="1:10" x14ac:dyDescent="0.25">
      <c r="A34" s="32" t="s">
        <v>18</v>
      </c>
      <c r="B34" s="7" t="s">
        <v>50</v>
      </c>
      <c r="C34" s="25">
        <f>SUM(C30:C33)</f>
        <v>14995</v>
      </c>
      <c r="D34" s="1">
        <f t="shared" si="0"/>
        <v>10.715459703583015</v>
      </c>
      <c r="E34" s="26">
        <f>SUM(E30:E33)</f>
        <v>83574060</v>
      </c>
      <c r="F34" s="41">
        <f>E34/E$35*100</f>
        <v>26.96633403038528</v>
      </c>
      <c r="G34" s="25">
        <f>SUM(G30:G33)</f>
        <v>15251</v>
      </c>
      <c r="H34" s="1">
        <f t="shared" si="1"/>
        <v>10.309327132369841</v>
      </c>
      <c r="I34" s="59">
        <f>SUM(I30:I33)</f>
        <v>94291832</v>
      </c>
      <c r="J34" s="60">
        <f>I34/I$35*100</f>
        <v>28.334249458269383</v>
      </c>
    </row>
    <row r="35" spans="1:10" x14ac:dyDescent="0.25">
      <c r="A35" s="16" t="s">
        <v>24</v>
      </c>
      <c r="B35" s="17" t="s">
        <v>51</v>
      </c>
      <c r="C35" s="50">
        <f>C29+C34</f>
        <v>139938</v>
      </c>
      <c r="D35" s="52">
        <f t="shared" ref="D35:F35" si="14">D29+D34</f>
        <v>100</v>
      </c>
      <c r="E35" s="50">
        <f t="shared" si="14"/>
        <v>309919991</v>
      </c>
      <c r="F35" s="53">
        <f t="shared" si="14"/>
        <v>100</v>
      </c>
      <c r="G35" s="50">
        <f>G29+G34</f>
        <v>147934</v>
      </c>
      <c r="H35" s="49">
        <f t="shared" ref="H35:J35" si="15">H29+H34</f>
        <v>100</v>
      </c>
      <c r="I35" s="50">
        <f t="shared" si="15"/>
        <v>332783941</v>
      </c>
      <c r="J35" s="53">
        <f t="shared" si="15"/>
        <v>100</v>
      </c>
    </row>
    <row r="38" spans="1:10" x14ac:dyDescent="0.25">
      <c r="A38" t="s">
        <v>58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3" spans="1:10" x14ac:dyDescent="0.25">
      <c r="E43" s="21"/>
      <c r="I43" s="21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30.11.2025.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showGridLines="0" tabSelected="1" showRuler="0" view="pageLayout" topLeftCell="A7" zoomScale="90" zoomScaleNormal="70" zoomScalePageLayoutView="90" workbookViewId="0">
      <selection activeCell="I29" sqref="I29:I3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3" t="s">
        <v>60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5"/>
      <c r="B8" s="65" t="s">
        <v>26</v>
      </c>
      <c r="C8" s="65"/>
      <c r="D8" s="65"/>
      <c r="E8" s="65"/>
      <c r="F8" s="65"/>
      <c r="G8" s="65"/>
      <c r="H8" s="65"/>
      <c r="I8" s="65"/>
      <c r="J8" s="66"/>
    </row>
    <row r="9" spans="1:10" ht="38.25" customHeight="1" x14ac:dyDescent="0.25">
      <c r="A9" s="36" t="s">
        <v>52</v>
      </c>
      <c r="B9" s="62"/>
      <c r="C9" s="34" t="s">
        <v>54</v>
      </c>
      <c r="D9" s="34" t="s">
        <v>53</v>
      </c>
      <c r="E9" s="34" t="s">
        <v>55</v>
      </c>
      <c r="F9" s="34" t="s">
        <v>53</v>
      </c>
      <c r="G9" s="34" t="s">
        <v>54</v>
      </c>
      <c r="H9" s="34" t="s">
        <v>53</v>
      </c>
      <c r="I9" s="34" t="s">
        <v>55</v>
      </c>
      <c r="J9" s="37" t="s">
        <v>53</v>
      </c>
    </row>
    <row r="10" spans="1:10" ht="31.5" customHeight="1" thickBot="1" x14ac:dyDescent="0.3">
      <c r="A10" s="38"/>
      <c r="B10" s="63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7" t="s">
        <v>25</v>
      </c>
    </row>
    <row r="11" spans="1:10" x14ac:dyDescent="0.25">
      <c r="A11" s="28" t="s">
        <v>0</v>
      </c>
      <c r="B11" s="12" t="s">
        <v>27</v>
      </c>
      <c r="C11" s="23">
        <v>5843</v>
      </c>
      <c r="D11" s="42">
        <f>C11/C$35*100</f>
        <v>16.941633564324857</v>
      </c>
      <c r="E11" s="23">
        <v>6971749</v>
      </c>
      <c r="F11" s="42">
        <f>E11/E$35*100</f>
        <v>6.5567023800971027</v>
      </c>
      <c r="G11" s="23">
        <v>5341</v>
      </c>
      <c r="H11" s="42">
        <f>G11/G$35*100</f>
        <v>15.348142187993908</v>
      </c>
      <c r="I11" s="23">
        <v>6838137</v>
      </c>
      <c r="J11" s="42">
        <f>I11/I$35*100</f>
        <v>5.8535492881659987</v>
      </c>
    </row>
    <row r="12" spans="1:10" x14ac:dyDescent="0.25">
      <c r="A12" s="28" t="s">
        <v>1</v>
      </c>
      <c r="B12" s="12" t="s">
        <v>28</v>
      </c>
      <c r="C12" s="23">
        <v>1232</v>
      </c>
      <c r="D12" s="42">
        <f>C12/C$35*100</f>
        <v>3.5721534402273187</v>
      </c>
      <c r="E12" s="23">
        <v>922272</v>
      </c>
      <c r="F12" s="42">
        <f>E12/E$35*100</f>
        <v>0.86736671350286931</v>
      </c>
      <c r="G12" s="23">
        <v>1542</v>
      </c>
      <c r="H12" s="42">
        <f>G12/G$35*100</f>
        <v>4.4311618149946836</v>
      </c>
      <c r="I12" s="23">
        <v>1216610</v>
      </c>
      <c r="J12" s="42">
        <f>I12/I$35*100</f>
        <v>1.0414366660796113</v>
      </c>
    </row>
    <row r="13" spans="1:10" x14ac:dyDescent="0.25">
      <c r="A13" s="28" t="s">
        <v>2</v>
      </c>
      <c r="B13" s="12" t="s">
        <v>29</v>
      </c>
      <c r="C13" s="23">
        <v>6034</v>
      </c>
      <c r="D13" s="42">
        <f t="shared" ref="D13:D28" si="0">C13/C$35*100</f>
        <v>17.495433326567891</v>
      </c>
      <c r="E13" s="23">
        <v>14530294</v>
      </c>
      <c r="F13" s="42">
        <f t="shared" ref="F13:F28" si="1">E13/E$35*100</f>
        <v>13.665267245466046</v>
      </c>
      <c r="G13" s="23">
        <v>5779</v>
      </c>
      <c r="H13" s="42">
        <f t="shared" ref="H13:J28" si="2">G13/G$35*100</f>
        <v>16.606799045949597</v>
      </c>
      <c r="I13" s="23">
        <v>13860687</v>
      </c>
      <c r="J13" s="42">
        <f t="shared" si="2"/>
        <v>11.864958909472231</v>
      </c>
    </row>
    <row r="14" spans="1:10" x14ac:dyDescent="0.25">
      <c r="A14" s="28" t="s">
        <v>3</v>
      </c>
      <c r="B14" s="12" t="s">
        <v>30</v>
      </c>
      <c r="C14" s="23">
        <v>2</v>
      </c>
      <c r="D14" s="42">
        <f t="shared" si="0"/>
        <v>5.7989503899794131E-3</v>
      </c>
      <c r="E14" s="23">
        <v>434.58</v>
      </c>
      <c r="F14" s="42">
        <f t="shared" si="1"/>
        <v>4.0870830552600199E-4</v>
      </c>
      <c r="G14" s="23">
        <v>0</v>
      </c>
      <c r="H14" s="42">
        <f t="shared" si="2"/>
        <v>0</v>
      </c>
      <c r="I14" s="23">
        <v>0</v>
      </c>
      <c r="J14" s="42">
        <f t="shared" si="2"/>
        <v>0</v>
      </c>
    </row>
    <row r="15" spans="1:10" x14ac:dyDescent="0.25">
      <c r="A15" s="28" t="s">
        <v>4</v>
      </c>
      <c r="B15" s="12" t="s">
        <v>31</v>
      </c>
      <c r="C15" s="23">
        <v>0</v>
      </c>
      <c r="D15" s="42">
        <f t="shared" si="0"/>
        <v>0</v>
      </c>
      <c r="E15" s="23">
        <v>0</v>
      </c>
      <c r="F15" s="42">
        <f t="shared" si="1"/>
        <v>0</v>
      </c>
      <c r="G15" s="23">
        <v>0</v>
      </c>
      <c r="H15" s="42">
        <f t="shared" si="2"/>
        <v>0</v>
      </c>
      <c r="I15" s="23">
        <v>0</v>
      </c>
      <c r="J15" s="42">
        <f t="shared" si="2"/>
        <v>0</v>
      </c>
    </row>
    <row r="16" spans="1:10" x14ac:dyDescent="0.25">
      <c r="A16" s="28" t="s">
        <v>5</v>
      </c>
      <c r="B16" s="12" t="s">
        <v>32</v>
      </c>
      <c r="C16" s="23">
        <v>0</v>
      </c>
      <c r="D16" s="42">
        <f t="shared" si="0"/>
        <v>0</v>
      </c>
      <c r="E16" s="23">
        <v>0</v>
      </c>
      <c r="F16" s="42">
        <f t="shared" si="1"/>
        <v>0</v>
      </c>
      <c r="G16" s="23">
        <v>0</v>
      </c>
      <c r="H16" s="42">
        <f t="shared" si="2"/>
        <v>0</v>
      </c>
      <c r="I16" s="23">
        <v>0</v>
      </c>
      <c r="J16" s="42">
        <f t="shared" si="2"/>
        <v>0</v>
      </c>
    </row>
    <row r="17" spans="1:10" x14ac:dyDescent="0.25">
      <c r="A17" s="28" t="s">
        <v>6</v>
      </c>
      <c r="B17" s="12" t="s">
        <v>33</v>
      </c>
      <c r="C17" s="23">
        <v>7</v>
      </c>
      <c r="D17" s="42">
        <f t="shared" si="0"/>
        <v>2.0296326364927949E-2</v>
      </c>
      <c r="E17" s="23">
        <v>1804.96</v>
      </c>
      <c r="F17" s="42">
        <f t="shared" si="1"/>
        <v>1.6975059670077143E-3</v>
      </c>
      <c r="G17" s="23">
        <v>6</v>
      </c>
      <c r="H17" s="42">
        <f t="shared" si="2"/>
        <v>1.7241874766516282E-2</v>
      </c>
      <c r="I17" s="23">
        <v>138705</v>
      </c>
      <c r="J17" s="42">
        <f t="shared" si="2"/>
        <v>0.11873358986739589</v>
      </c>
    </row>
    <row r="18" spans="1:10" x14ac:dyDescent="0.25">
      <c r="A18" s="28" t="s">
        <v>7</v>
      </c>
      <c r="B18" s="12" t="s">
        <v>34</v>
      </c>
      <c r="C18" s="23">
        <v>395</v>
      </c>
      <c r="D18" s="42">
        <f t="shared" si="0"/>
        <v>1.1452927020209343</v>
      </c>
      <c r="E18" s="23">
        <v>4140352</v>
      </c>
      <c r="F18" s="42">
        <f t="shared" si="1"/>
        <v>3.8938659169800576</v>
      </c>
      <c r="G18" s="23">
        <v>285</v>
      </c>
      <c r="H18" s="42">
        <f t="shared" si="2"/>
        <v>0.81898905140952338</v>
      </c>
      <c r="I18" s="23">
        <v>6253030</v>
      </c>
      <c r="J18" s="42">
        <f t="shared" si="2"/>
        <v>5.3526887959952596</v>
      </c>
    </row>
    <row r="19" spans="1:10" x14ac:dyDescent="0.25">
      <c r="A19" s="28" t="s">
        <v>8</v>
      </c>
      <c r="B19" s="12" t="s">
        <v>35</v>
      </c>
      <c r="C19" s="23">
        <v>995</v>
      </c>
      <c r="D19" s="42">
        <f t="shared" si="0"/>
        <v>2.8849778190147584</v>
      </c>
      <c r="E19" s="23">
        <v>2343520</v>
      </c>
      <c r="F19" s="42">
        <f t="shared" si="1"/>
        <v>2.204004068678485</v>
      </c>
      <c r="G19" s="23">
        <v>866</v>
      </c>
      <c r="H19" s="42">
        <f t="shared" si="2"/>
        <v>2.488577257967183</v>
      </c>
      <c r="I19" s="23">
        <v>2518880</v>
      </c>
      <c r="J19" s="42">
        <f t="shared" si="2"/>
        <v>2.1561995951493178</v>
      </c>
    </row>
    <row r="20" spans="1:10" s="18" customFormat="1" x14ac:dyDescent="0.25">
      <c r="A20" s="28" t="s">
        <v>9</v>
      </c>
      <c r="B20" s="12" t="s">
        <v>36</v>
      </c>
      <c r="C20" s="23">
        <v>17329</v>
      </c>
      <c r="D20" s="42">
        <f t="shared" si="0"/>
        <v>50.245005653976627</v>
      </c>
      <c r="E20" s="23">
        <v>60258709</v>
      </c>
      <c r="F20" s="42">
        <f t="shared" si="1"/>
        <v>56.671349000355384</v>
      </c>
      <c r="G20" s="23">
        <v>18048</v>
      </c>
      <c r="H20" s="42">
        <f t="shared" si="2"/>
        <v>51.863559297680972</v>
      </c>
      <c r="I20" s="23">
        <v>67797447</v>
      </c>
      <c r="J20" s="42">
        <f t="shared" si="2"/>
        <v>58.035645911499287</v>
      </c>
    </row>
    <row r="21" spans="1:10" s="18" customFormat="1" x14ac:dyDescent="0.25">
      <c r="A21" s="28" t="s">
        <v>10</v>
      </c>
      <c r="B21" s="12" t="s">
        <v>37</v>
      </c>
      <c r="C21" s="23">
        <v>1</v>
      </c>
      <c r="D21" s="42">
        <f t="shared" si="0"/>
        <v>2.8994751949897066E-3</v>
      </c>
      <c r="E21" s="23">
        <v>815.7</v>
      </c>
      <c r="F21" s="42">
        <f t="shared" si="1"/>
        <v>7.671392259596849E-4</v>
      </c>
      <c r="G21" s="23">
        <v>1</v>
      </c>
      <c r="H21" s="42">
        <f t="shared" si="2"/>
        <v>2.8736457944193799E-3</v>
      </c>
      <c r="I21" s="23">
        <v>2414</v>
      </c>
      <c r="J21" s="42">
        <f t="shared" si="2"/>
        <v>2.06642071980025E-3</v>
      </c>
    </row>
    <row r="22" spans="1:10" x14ac:dyDescent="0.25">
      <c r="A22" s="28" t="s">
        <v>11</v>
      </c>
      <c r="B22" s="12" t="s">
        <v>38</v>
      </c>
      <c r="C22" s="23">
        <v>0</v>
      </c>
      <c r="D22" s="42">
        <f t="shared" si="0"/>
        <v>0</v>
      </c>
      <c r="E22" s="23">
        <v>0</v>
      </c>
      <c r="F22" s="42">
        <f t="shared" si="1"/>
        <v>0</v>
      </c>
      <c r="G22" s="23">
        <v>0</v>
      </c>
      <c r="H22" s="42">
        <f t="shared" si="2"/>
        <v>0</v>
      </c>
      <c r="I22" s="23">
        <v>0</v>
      </c>
      <c r="J22" s="42">
        <f t="shared" si="2"/>
        <v>0</v>
      </c>
    </row>
    <row r="23" spans="1:10" x14ac:dyDescent="0.25">
      <c r="A23" s="28" t="s">
        <v>12</v>
      </c>
      <c r="B23" s="12" t="s">
        <v>39</v>
      </c>
      <c r="C23" s="23">
        <v>271</v>
      </c>
      <c r="D23" s="42">
        <f t="shared" si="0"/>
        <v>0.78575777784221057</v>
      </c>
      <c r="E23" s="23">
        <v>426118</v>
      </c>
      <c r="F23" s="42">
        <f t="shared" si="1"/>
        <v>0.40075007072145274</v>
      </c>
      <c r="G23" s="23">
        <v>229</v>
      </c>
      <c r="H23" s="42">
        <f t="shared" si="2"/>
        <v>0.65806488692203802</v>
      </c>
      <c r="I23" s="23">
        <v>313604</v>
      </c>
      <c r="J23" s="42">
        <f t="shared" si="2"/>
        <v>0.26844979428841653</v>
      </c>
    </row>
    <row r="24" spans="1:10" x14ac:dyDescent="0.25">
      <c r="A24" s="28" t="s">
        <v>13</v>
      </c>
      <c r="B24" s="12" t="s">
        <v>40</v>
      </c>
      <c r="C24" s="23">
        <v>134</v>
      </c>
      <c r="D24" s="42">
        <f t="shared" si="0"/>
        <v>0.38852967612862072</v>
      </c>
      <c r="E24" s="23">
        <v>2190526</v>
      </c>
      <c r="F24" s="42">
        <f t="shared" si="1"/>
        <v>2.0601182053261793</v>
      </c>
      <c r="G24" s="23">
        <v>80</v>
      </c>
      <c r="H24" s="42">
        <f t="shared" si="2"/>
        <v>0.22989166355355037</v>
      </c>
      <c r="I24" s="23">
        <v>589353</v>
      </c>
      <c r="J24" s="42">
        <f t="shared" si="2"/>
        <v>0.5044951327574303</v>
      </c>
    </row>
    <row r="25" spans="1:10" x14ac:dyDescent="0.25">
      <c r="A25" s="28" t="s">
        <v>14</v>
      </c>
      <c r="B25" s="12" t="s">
        <v>41</v>
      </c>
      <c r="C25" s="23">
        <v>0</v>
      </c>
      <c r="D25" s="42">
        <f t="shared" si="0"/>
        <v>0</v>
      </c>
      <c r="E25" s="23">
        <v>0</v>
      </c>
      <c r="F25" s="42">
        <f t="shared" si="1"/>
        <v>0</v>
      </c>
      <c r="G25" s="23">
        <v>0</v>
      </c>
      <c r="H25" s="42">
        <f t="shared" si="2"/>
        <v>0</v>
      </c>
      <c r="I25" s="23">
        <v>0</v>
      </c>
      <c r="J25" s="42">
        <f t="shared" si="2"/>
        <v>0</v>
      </c>
    </row>
    <row r="26" spans="1:10" x14ac:dyDescent="0.25">
      <c r="A26" s="28" t="s">
        <v>15</v>
      </c>
      <c r="B26" s="12" t="s">
        <v>42</v>
      </c>
      <c r="C26" s="23">
        <v>87</v>
      </c>
      <c r="D26" s="42">
        <f t="shared" si="0"/>
        <v>0.25225434196410451</v>
      </c>
      <c r="E26" s="23">
        <v>37777</v>
      </c>
      <c r="F26" s="42">
        <f t="shared" si="1"/>
        <v>3.5528035477600847E-2</v>
      </c>
      <c r="G26" s="23">
        <v>197</v>
      </c>
      <c r="H26" s="42">
        <f t="shared" si="2"/>
        <v>0.56610822150061779</v>
      </c>
      <c r="I26" s="23">
        <v>79119</v>
      </c>
      <c r="J26" s="42">
        <f t="shared" si="2"/>
        <v>6.772706749373486E-2</v>
      </c>
    </row>
    <row r="27" spans="1:10" x14ac:dyDescent="0.25">
      <c r="A27" s="28" t="s">
        <v>16</v>
      </c>
      <c r="B27" s="12" t="s">
        <v>43</v>
      </c>
      <c r="C27" s="23">
        <v>0</v>
      </c>
      <c r="D27" s="42">
        <f t="shared" si="0"/>
        <v>0</v>
      </c>
      <c r="E27" s="23">
        <v>0</v>
      </c>
      <c r="F27" s="42">
        <f t="shared" si="1"/>
        <v>0</v>
      </c>
      <c r="G27" s="23">
        <v>0</v>
      </c>
      <c r="H27" s="42">
        <f t="shared" si="2"/>
        <v>0</v>
      </c>
      <c r="I27" s="23">
        <v>0</v>
      </c>
      <c r="J27" s="42">
        <f t="shared" si="2"/>
        <v>0</v>
      </c>
    </row>
    <row r="28" spans="1:10" x14ac:dyDescent="0.25">
      <c r="A28" s="28" t="s">
        <v>17</v>
      </c>
      <c r="B28" s="12" t="s">
        <v>44</v>
      </c>
      <c r="C28" s="23">
        <v>160</v>
      </c>
      <c r="D28" s="42">
        <f t="shared" si="0"/>
        <v>0.46391603119835306</v>
      </c>
      <c r="E28" s="23">
        <v>73888</v>
      </c>
      <c r="F28" s="42">
        <f t="shared" si="1"/>
        <v>6.9489252332609039E-2</v>
      </c>
      <c r="G28" s="23">
        <v>147</v>
      </c>
      <c r="H28" s="42">
        <f t="shared" si="2"/>
        <v>0.42242593177964882</v>
      </c>
      <c r="I28" s="23">
        <v>61493</v>
      </c>
      <c r="J28" s="42">
        <f t="shared" si="2"/>
        <v>5.2638943381390545E-2</v>
      </c>
    </row>
    <row r="29" spans="1:10" x14ac:dyDescent="0.25">
      <c r="A29" s="29" t="s">
        <v>23</v>
      </c>
      <c r="B29" s="6" t="s">
        <v>45</v>
      </c>
      <c r="C29" s="24">
        <f>SUM(C11:C28)</f>
        <v>32490</v>
      </c>
      <c r="D29" s="43">
        <f>C29/C$35*100</f>
        <v>94.203949085215584</v>
      </c>
      <c r="E29" s="54">
        <f>SUM(E11:E28)</f>
        <v>91898260.239999995</v>
      </c>
      <c r="F29" s="43">
        <f>E29/E$35*100</f>
        <v>86.427314242436282</v>
      </c>
      <c r="G29" s="24">
        <f>SUM(G11:G28)</f>
        <v>32521</v>
      </c>
      <c r="H29" s="43">
        <f>G29/G$35*100</f>
        <v>93.453834880312641</v>
      </c>
      <c r="I29" s="54">
        <f>SUM(I11:I28)+3</f>
        <v>99669482</v>
      </c>
      <c r="J29" s="43">
        <f>I29/I$35*100</f>
        <v>85.318592682915522</v>
      </c>
    </row>
    <row r="30" spans="1:10" x14ac:dyDescent="0.25">
      <c r="A30" s="30" t="s">
        <v>22</v>
      </c>
      <c r="B30" s="4" t="s">
        <v>46</v>
      </c>
      <c r="C30" s="23">
        <v>1602</v>
      </c>
      <c r="D30" s="42">
        <f>C30/C$35*100</f>
        <v>4.6449592623735105</v>
      </c>
      <c r="E30" s="23">
        <v>13139925</v>
      </c>
      <c r="F30" s="42">
        <f>E30/E$35*100</f>
        <v>12.357670581915301</v>
      </c>
      <c r="G30" s="23">
        <v>1823</v>
      </c>
      <c r="H30" s="42">
        <f>G30/G$35*100</f>
        <v>5.23865628322653</v>
      </c>
      <c r="I30" s="57">
        <v>15944425</v>
      </c>
      <c r="J30" s="42">
        <f>I30/I$35*100</f>
        <v>13.648670333596147</v>
      </c>
    </row>
    <row r="31" spans="1:10" x14ac:dyDescent="0.25">
      <c r="A31" s="30" t="s">
        <v>20</v>
      </c>
      <c r="B31" s="5" t="s">
        <v>47</v>
      </c>
      <c r="C31" s="23">
        <v>2</v>
      </c>
      <c r="D31" s="42">
        <f>C31/C$35*100</f>
        <v>5.7989503899794131E-3</v>
      </c>
      <c r="E31" s="23">
        <v>34017</v>
      </c>
      <c r="F31" s="42">
        <f>E31/E$35*100</f>
        <v>3.1991878202121612E-2</v>
      </c>
      <c r="G31" s="23">
        <v>5</v>
      </c>
      <c r="H31" s="42">
        <f>G31/G$35*100</f>
        <v>1.4368228972096898E-2</v>
      </c>
      <c r="I31" s="57">
        <v>36303</v>
      </c>
      <c r="J31" s="42">
        <f>I31/I$35*100</f>
        <v>3.1075920211643938E-2</v>
      </c>
    </row>
    <row r="32" spans="1:10" x14ac:dyDescent="0.25">
      <c r="A32" s="30" t="s">
        <v>21</v>
      </c>
      <c r="B32" s="15" t="s">
        <v>48</v>
      </c>
      <c r="C32" s="23">
        <v>395</v>
      </c>
      <c r="D32" s="42">
        <f t="shared" ref="D32:D33" si="3">C32/C$35*100</f>
        <v>1.1452927020209343</v>
      </c>
      <c r="E32" s="23">
        <v>1257911</v>
      </c>
      <c r="F32" s="42">
        <f t="shared" ref="F32:F33" si="4">E32/E$35*100</f>
        <v>1.1830242379136606</v>
      </c>
      <c r="G32" s="23">
        <v>450</v>
      </c>
      <c r="H32" s="42">
        <f t="shared" ref="H32:J33" si="5">G32/G$35*100</f>
        <v>1.2931406074887208</v>
      </c>
      <c r="I32" s="57">
        <v>1170144</v>
      </c>
      <c r="J32" s="42">
        <f t="shared" si="5"/>
        <v>1.0016610632766958</v>
      </c>
    </row>
    <row r="33" spans="1:10" ht="15.75" customHeight="1" x14ac:dyDescent="0.25">
      <c r="A33" s="31" t="s">
        <v>19</v>
      </c>
      <c r="B33" s="15" t="s">
        <v>49</v>
      </c>
      <c r="C33" s="23">
        <v>0</v>
      </c>
      <c r="D33" s="42">
        <f t="shared" si="3"/>
        <v>0</v>
      </c>
      <c r="E33" s="23">
        <v>0</v>
      </c>
      <c r="F33" s="42">
        <f t="shared" si="4"/>
        <v>0</v>
      </c>
      <c r="G33" s="23">
        <v>0</v>
      </c>
      <c r="H33" s="42">
        <f t="shared" si="5"/>
        <v>0</v>
      </c>
      <c r="I33" s="57">
        <v>0</v>
      </c>
      <c r="J33" s="42">
        <f t="shared" si="5"/>
        <v>0</v>
      </c>
    </row>
    <row r="34" spans="1:10" x14ac:dyDescent="0.25">
      <c r="A34" s="32" t="s">
        <v>18</v>
      </c>
      <c r="B34" s="7" t="s">
        <v>50</v>
      </c>
      <c r="C34" s="25">
        <f>SUM(C30:C33)</f>
        <v>1999</v>
      </c>
      <c r="D34" s="40">
        <f>C34/C$35*100</f>
        <v>5.7960509147844235</v>
      </c>
      <c r="E34" s="26">
        <f>SUM(E30:E33)-1</f>
        <v>14431852</v>
      </c>
      <c r="F34" s="40">
        <f>E34/E$35*100</f>
        <v>13.572685757563724</v>
      </c>
      <c r="G34" s="25">
        <f>SUM(G30:G33)</f>
        <v>2278</v>
      </c>
      <c r="H34" s="40">
        <f>G34/G$35*100</f>
        <v>6.5461651196873474</v>
      </c>
      <c r="I34" s="59">
        <f>SUM(I30:I33)</f>
        <v>17150872</v>
      </c>
      <c r="J34" s="40">
        <f>I34/I$35*100</f>
        <v>14.681407317084485</v>
      </c>
    </row>
    <row r="35" spans="1:10" x14ac:dyDescent="0.25">
      <c r="A35" s="16" t="s">
        <v>24</v>
      </c>
      <c r="B35" s="17" t="s">
        <v>51</v>
      </c>
      <c r="C35" s="50">
        <f>C29+C34</f>
        <v>34489</v>
      </c>
      <c r="D35" s="51">
        <v>100</v>
      </c>
      <c r="E35" s="50">
        <f>E29+E34</f>
        <v>106330112.23999999</v>
      </c>
      <c r="F35" s="51">
        <v>100</v>
      </c>
      <c r="G35" s="50">
        <f>G29+G34</f>
        <v>34799</v>
      </c>
      <c r="H35" s="39">
        <v>100</v>
      </c>
      <c r="I35" s="50">
        <f>(I29+I34)</f>
        <v>116820354</v>
      </c>
      <c r="J35" s="39">
        <v>100</v>
      </c>
    </row>
    <row r="38" spans="1:10" x14ac:dyDescent="0.25">
      <c r="A38" t="s">
        <v>59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2"/>
      <c r="G42" s="22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30.11.2025. godine.</oddFooter>
  </headerFooter>
  <ignoredErrors>
    <ignoredError sqref="A11:A28 A34" numberStoredAsText="1"/>
    <ignoredError sqref="A29:A30 A35" twoDigitTextYear="1" numberStoredAsText="1"/>
    <ignoredError sqref="G29:H29 G34 H34: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2024-05-23T11:48:17Z</cp:lastPrinted>
  <dcterms:created xsi:type="dcterms:W3CDTF">2018-01-08T12:56:16Z</dcterms:created>
  <dcterms:modified xsi:type="dcterms:W3CDTF">2026-01-29T10:55:59Z</dcterms:modified>
</cp:coreProperties>
</file>