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jesečni EXCEL\2025\X-2025\Jezici\"/>
    </mc:Choice>
  </mc:AlternateContent>
  <xr:revisionPtr revIDLastSave="0" documentId="13_ncr:1_{5FAE965C-EAF1-46DD-B1EB-DFA46A52A5E0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5" i="24" l="1"/>
  <c r="G25" i="24"/>
  <c r="C25" i="24"/>
  <c r="M12" i="23"/>
  <c r="E21" i="23" l="1"/>
  <c r="F19" i="23" s="1"/>
  <c r="C21" i="23"/>
  <c r="D19" i="23" s="1"/>
  <c r="G20" i="23"/>
  <c r="G19" i="23"/>
  <c r="G18" i="23"/>
  <c r="G17" i="23"/>
  <c r="G16" i="23"/>
  <c r="G15" i="23"/>
  <c r="G14" i="23"/>
  <c r="G13" i="23"/>
  <c r="G12" i="23"/>
  <c r="G11" i="23"/>
  <c r="E25" i="24"/>
  <c r="F22" i="24" s="1"/>
  <c r="D24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I21" i="23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I34" i="25"/>
  <c r="I33" i="25"/>
  <c r="I32" i="25"/>
  <c r="I31" i="25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E11" i="25"/>
  <c r="C11" i="25"/>
  <c r="F24" i="24" l="1"/>
  <c r="F18" i="24"/>
  <c r="F19" i="24"/>
  <c r="F12" i="24"/>
  <c r="F11" i="24"/>
  <c r="F13" i="24"/>
  <c r="F17" i="24"/>
  <c r="F23" i="24"/>
  <c r="F14" i="24"/>
  <c r="F20" i="24"/>
  <c r="F21" i="24"/>
  <c r="F15" i="24"/>
  <c r="F16" i="24"/>
  <c r="H12" i="24"/>
  <c r="D17" i="24"/>
  <c r="D22" i="24"/>
  <c r="D13" i="24"/>
  <c r="D21" i="24"/>
  <c r="D14" i="24"/>
  <c r="D18" i="24"/>
  <c r="D11" i="24"/>
  <c r="D15" i="24"/>
  <c r="D19" i="24"/>
  <c r="D23" i="24"/>
  <c r="D12" i="24"/>
  <c r="D16" i="24"/>
  <c r="D20" i="24"/>
  <c r="D12" i="23"/>
  <c r="D17" i="23"/>
  <c r="D18" i="23"/>
  <c r="D13" i="23"/>
  <c r="D14" i="23"/>
  <c r="D20" i="23"/>
  <c r="G21" i="23"/>
  <c r="H16" i="23" s="1"/>
  <c r="D15" i="23"/>
  <c r="F12" i="23"/>
  <c r="F14" i="23"/>
  <c r="F17" i="23"/>
  <c r="F20" i="23"/>
  <c r="F13" i="23"/>
  <c r="F15" i="23"/>
  <c r="F18" i="23"/>
  <c r="D11" i="23"/>
  <c r="D16" i="23"/>
  <c r="F11" i="23"/>
  <c r="F16" i="23"/>
  <c r="G11" i="25"/>
  <c r="M11" i="25"/>
  <c r="K25" i="24"/>
  <c r="L20" i="24" s="1"/>
  <c r="I25" i="24"/>
  <c r="J23" i="24" s="1"/>
  <c r="M24" i="24"/>
  <c r="M23" i="24"/>
  <c r="M22" i="24"/>
  <c r="M21" i="24"/>
  <c r="M20" i="24"/>
  <c r="M19" i="24"/>
  <c r="M18" i="24"/>
  <c r="M17" i="24"/>
  <c r="M16" i="24"/>
  <c r="M15" i="24"/>
  <c r="M14" i="24"/>
  <c r="M13" i="24"/>
  <c r="M12" i="24"/>
  <c r="M11" i="24"/>
  <c r="K21" i="23"/>
  <c r="L19" i="23" s="1"/>
  <c r="J11" i="23"/>
  <c r="M20" i="23"/>
  <c r="M19" i="23"/>
  <c r="M18" i="23"/>
  <c r="M17" i="23"/>
  <c r="M16" i="23"/>
  <c r="M15" i="23"/>
  <c r="M14" i="23"/>
  <c r="M13" i="23"/>
  <c r="M11" i="23"/>
  <c r="M34" i="25"/>
  <c r="M32" i="25"/>
  <c r="M30" i="25"/>
  <c r="M24" i="25"/>
  <c r="M22" i="25"/>
  <c r="M18" i="25"/>
  <c r="M16" i="25"/>
  <c r="M13" i="25"/>
  <c r="F25" i="24" l="1"/>
  <c r="H13" i="24"/>
  <c r="H18" i="24"/>
  <c r="H21" i="24"/>
  <c r="H16" i="24"/>
  <c r="H20" i="24"/>
  <c r="H11" i="24"/>
  <c r="H23" i="24"/>
  <c r="H17" i="24"/>
  <c r="H15" i="24"/>
  <c r="H22" i="24"/>
  <c r="H19" i="24"/>
  <c r="H24" i="24"/>
  <c r="H14" i="24"/>
  <c r="D25" i="24"/>
  <c r="H15" i="23"/>
  <c r="H20" i="23"/>
  <c r="H14" i="23"/>
  <c r="H13" i="23"/>
  <c r="H19" i="23"/>
  <c r="H11" i="23"/>
  <c r="H18" i="23"/>
  <c r="H12" i="23"/>
  <c r="H17" i="23"/>
  <c r="F21" i="23"/>
  <c r="D21" i="23"/>
  <c r="N18" i="24"/>
  <c r="J20" i="23"/>
  <c r="J13" i="23"/>
  <c r="J19" i="23"/>
  <c r="J14" i="23"/>
  <c r="J17" i="23"/>
  <c r="J12" i="23"/>
  <c r="J18" i="23"/>
  <c r="J13" i="24"/>
  <c r="J15" i="23"/>
  <c r="J16" i="23"/>
  <c r="M21" i="23"/>
  <c r="N15" i="23" s="1"/>
  <c r="L13" i="24"/>
  <c r="L19" i="24"/>
  <c r="L16" i="24"/>
  <c r="J19" i="24"/>
  <c r="J22" i="24"/>
  <c r="J16" i="24"/>
  <c r="J14" i="24"/>
  <c r="J20" i="24"/>
  <c r="L11" i="24"/>
  <c r="L17" i="24"/>
  <c r="J11" i="24"/>
  <c r="J17" i="24"/>
  <c r="L14" i="24"/>
  <c r="L23" i="24"/>
  <c r="J12" i="24"/>
  <c r="J15" i="24"/>
  <c r="J18" i="24"/>
  <c r="J21" i="24"/>
  <c r="J24" i="24"/>
  <c r="M28" i="25"/>
  <c r="L12" i="24"/>
  <c r="L15" i="24"/>
  <c r="L18" i="24"/>
  <c r="L21" i="24"/>
  <c r="L24" i="24"/>
  <c r="M20" i="25"/>
  <c r="M26" i="25"/>
  <c r="L22" i="24"/>
  <c r="I35" i="25"/>
  <c r="J32" i="25" s="1"/>
  <c r="M14" i="25"/>
  <c r="L12" i="23"/>
  <c r="L14" i="23"/>
  <c r="L17" i="23"/>
  <c r="L20" i="23"/>
  <c r="L13" i="23"/>
  <c r="L15" i="23"/>
  <c r="L18" i="23"/>
  <c r="L11" i="23"/>
  <c r="L16" i="23"/>
  <c r="M19" i="25"/>
  <c r="M27" i="25"/>
  <c r="M31" i="25"/>
  <c r="M12" i="25"/>
  <c r="M21" i="25"/>
  <c r="M17" i="25"/>
  <c r="M25" i="25"/>
  <c r="M15" i="25"/>
  <c r="M23" i="25"/>
  <c r="M29" i="25"/>
  <c r="M33" i="25"/>
  <c r="K35" i="25"/>
  <c r="L18" i="25" s="1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C34" i="25"/>
  <c r="C32" i="25"/>
  <c r="C33" i="25"/>
  <c r="C31" i="25"/>
  <c r="C30" i="25"/>
  <c r="C29" i="25"/>
  <c r="C28" i="25"/>
  <c r="C27" i="25"/>
  <c r="C26" i="25"/>
  <c r="C23" i="25"/>
  <c r="C24" i="25"/>
  <c r="C25" i="25"/>
  <c r="C22" i="25"/>
  <c r="C21" i="25"/>
  <c r="C20" i="25"/>
  <c r="C19" i="25"/>
  <c r="C18" i="25"/>
  <c r="C17" i="25"/>
  <c r="C16" i="25"/>
  <c r="C15" i="25"/>
  <c r="C14" i="25"/>
  <c r="C13" i="25"/>
  <c r="C12" i="25"/>
  <c r="H25" i="24" l="1"/>
  <c r="H21" i="23"/>
  <c r="M35" i="25"/>
  <c r="N30" i="25" s="1"/>
  <c r="J21" i="23"/>
  <c r="J11" i="25"/>
  <c r="J13" i="25"/>
  <c r="J19" i="25"/>
  <c r="J17" i="25"/>
  <c r="J33" i="25"/>
  <c r="J27" i="25"/>
  <c r="J34" i="25"/>
  <c r="J26" i="25"/>
  <c r="J24" i="25"/>
  <c r="L19" i="25"/>
  <c r="L25" i="25"/>
  <c r="J16" i="25"/>
  <c r="N11" i="23"/>
  <c r="N19" i="23"/>
  <c r="N13" i="23"/>
  <c r="N16" i="24"/>
  <c r="N13" i="24"/>
  <c r="N23" i="24"/>
  <c r="N20" i="24"/>
  <c r="N17" i="24"/>
  <c r="N18" i="23"/>
  <c r="N12" i="23"/>
  <c r="N20" i="23"/>
  <c r="N17" i="23"/>
  <c r="N14" i="23"/>
  <c r="N16" i="23"/>
  <c r="N19" i="24"/>
  <c r="N15" i="24"/>
  <c r="N21" i="24"/>
  <c r="N11" i="24"/>
  <c r="N24" i="24"/>
  <c r="N12" i="24"/>
  <c r="N22" i="24"/>
  <c r="N14" i="24"/>
  <c r="L34" i="25"/>
  <c r="L11" i="25"/>
  <c r="L25" i="24"/>
  <c r="L21" i="25"/>
  <c r="L27" i="25"/>
  <c r="L33" i="25"/>
  <c r="L15" i="25"/>
  <c r="L20" i="25"/>
  <c r="J25" i="24"/>
  <c r="J14" i="25"/>
  <c r="J30" i="25"/>
  <c r="J31" i="25"/>
  <c r="J29" i="25"/>
  <c r="J28" i="25"/>
  <c r="J25" i="25"/>
  <c r="J23" i="25"/>
  <c r="J22" i="25"/>
  <c r="J12" i="25"/>
  <c r="J20" i="25"/>
  <c r="J15" i="25"/>
  <c r="L22" i="25"/>
  <c r="J21" i="25"/>
  <c r="J18" i="25"/>
  <c r="L32" i="25"/>
  <c r="L16" i="25"/>
  <c r="L21" i="23"/>
  <c r="L31" i="25"/>
  <c r="L28" i="25"/>
  <c r="L14" i="25"/>
  <c r="L23" i="25"/>
  <c r="L26" i="25"/>
  <c r="L29" i="25"/>
  <c r="L24" i="25"/>
  <c r="L17" i="25"/>
  <c r="L13" i="25"/>
  <c r="L30" i="25"/>
  <c r="L12" i="25"/>
  <c r="G33" i="25"/>
  <c r="N15" i="25" l="1"/>
  <c r="J35" i="25"/>
  <c r="L35" i="25"/>
  <c r="N21" i="23"/>
  <c r="N25" i="24"/>
  <c r="N34" i="25"/>
  <c r="N18" i="25"/>
  <c r="N24" i="25"/>
  <c r="N29" i="25"/>
  <c r="N11" i="25"/>
  <c r="N13" i="25"/>
  <c r="N21" i="25"/>
  <c r="N31" i="25"/>
  <c r="N28" i="25"/>
  <c r="N12" i="25"/>
  <c r="N16" i="25"/>
  <c r="N27" i="25"/>
  <c r="N22" i="25"/>
  <c r="N14" i="25"/>
  <c r="N19" i="25"/>
  <c r="N17" i="25"/>
  <c r="N26" i="25"/>
  <c r="N25" i="25"/>
  <c r="N32" i="25"/>
  <c r="N23" i="25"/>
  <c r="N20" i="25"/>
  <c r="N33" i="25"/>
  <c r="N35" i="25" l="1"/>
  <c r="G18" i="25" l="1"/>
  <c r="G28" i="25"/>
  <c r="G32" i="25"/>
  <c r="G16" i="25"/>
  <c r="G17" i="25"/>
  <c r="G19" i="25"/>
  <c r="G20" i="25"/>
  <c r="G22" i="25"/>
  <c r="G26" i="25"/>
  <c r="G29" i="25"/>
  <c r="G34" i="25"/>
  <c r="G14" i="25"/>
  <c r="G31" i="25"/>
  <c r="G13" i="25"/>
  <c r="G23" i="25"/>
  <c r="G25" i="25"/>
  <c r="G27" i="25"/>
  <c r="C35" i="25"/>
  <c r="D11" i="25" s="1"/>
  <c r="G12" i="25"/>
  <c r="G30" i="25"/>
  <c r="G21" i="25"/>
  <c r="G24" i="25"/>
  <c r="G15" i="25"/>
  <c r="E35" i="25"/>
  <c r="G35" i="25" l="1"/>
  <c r="H31" i="25" s="1"/>
  <c r="F11" i="25"/>
  <c r="D26" i="25"/>
  <c r="F19" i="25"/>
  <c r="F21" i="25"/>
  <c r="F18" i="25"/>
  <c r="D28" i="25"/>
  <c r="F16" i="25"/>
  <c r="D13" i="25"/>
  <c r="D12" i="25"/>
  <c r="F13" i="25"/>
  <c r="F12" i="25"/>
  <c r="D21" i="25"/>
  <c r="D32" i="25"/>
  <c r="D19" i="25"/>
  <c r="D17" i="25"/>
  <c r="D33" i="25"/>
  <c r="D30" i="25"/>
  <c r="D14" i="25"/>
  <c r="D34" i="25"/>
  <c r="D31" i="25"/>
  <c r="D29" i="25"/>
  <c r="D20" i="25"/>
  <c r="F20" i="25"/>
  <c r="D18" i="25"/>
  <c r="D16" i="25"/>
  <c r="F25" i="25"/>
  <c r="F23" i="25"/>
  <c r="F17" i="25"/>
  <c r="F15" i="25"/>
  <c r="F26" i="25"/>
  <c r="F24" i="25"/>
  <c r="F22" i="25"/>
  <c r="F14" i="25"/>
  <c r="D27" i="25"/>
  <c r="D23" i="25"/>
  <c r="D25" i="25"/>
  <c r="D15" i="25"/>
  <c r="D22" i="25"/>
  <c r="D24" i="25"/>
  <c r="F34" i="25"/>
  <c r="F33" i="25"/>
  <c r="F32" i="25"/>
  <c r="F31" i="25"/>
  <c r="F30" i="25"/>
  <c r="F29" i="25"/>
  <c r="F28" i="25"/>
  <c r="F27" i="25"/>
  <c r="C37" i="21"/>
  <c r="C32" i="22"/>
  <c r="D32" i="22"/>
  <c r="H11" i="25" l="1"/>
  <c r="H26" i="25"/>
  <c r="H25" i="25"/>
  <c r="H12" i="25"/>
  <c r="H27" i="25"/>
  <c r="H24" i="25"/>
  <c r="H18" i="25"/>
  <c r="H34" i="25"/>
  <c r="H15" i="25"/>
  <c r="H16" i="25"/>
  <c r="H32" i="25"/>
  <c r="H22" i="25"/>
  <c r="H30" i="25"/>
  <c r="H17" i="25"/>
  <c r="H33" i="25"/>
  <c r="H19" i="25"/>
  <c r="H23" i="25"/>
  <c r="H13" i="25"/>
  <c r="H20" i="25"/>
  <c r="H28" i="25"/>
  <c r="H21" i="25"/>
  <c r="H14" i="25"/>
  <c r="H29" i="25"/>
  <c r="F35" i="25"/>
  <c r="D35" i="25"/>
  <c r="J20" i="22"/>
  <c r="E20" i="22"/>
  <c r="E18" i="22"/>
  <c r="E24" i="22"/>
  <c r="E25" i="22"/>
  <c r="J25" i="22"/>
  <c r="G25" i="22"/>
  <c r="F18" i="22"/>
  <c r="E30" i="22"/>
  <c r="H35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K10" i="22" l="1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37" i="21"/>
  <c r="I37" i="21"/>
  <c r="L32" i="21" s="1"/>
  <c r="H37" i="21"/>
  <c r="J32" i="21" l="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<sst xmlns="http://schemas.openxmlformats.org/spreadsheetml/2006/main" count="333" uniqueCount="90">
  <si>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</si>
  <si>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</si>
  <si>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</si>
  <si>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</si>
  <si>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</si>
  <si>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</si>
  <si>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</si>
  <si>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</si>
  <si>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</si>
  <si>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</si>
  <si>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</si>
  <si>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</si>
  <si>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</si>
  <si>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</si>
  <si>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</si>
  <si>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</si>
  <si>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</si>
  <si>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</si>
  <si>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</si>
  <si>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</si>
  <si>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</si>
  <si>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</si>
  <si>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</si>
  <si>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</si>
  <si>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</si>
  <si>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</si>
  <si>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</si>
  <si>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</si>
  <si>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</si>
  <si>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</si>
  <si>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</si>
  <si>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</si>
  <si>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</si>
  <si>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</si>
  <si>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</si>
  <si>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</si>
  <si>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</si>
  <si>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</si>
  <si>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</si>
  <si>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</si>
  <si>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</si>
  <si>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</si>
  <si>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</si>
  <si>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</si>
  <si>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</si>
  <si>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</si>
  <si>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</si>
  <si>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</si>
  <si>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</si>
  <si>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</si>
  <si>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</si>
  <si>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</si>
  <si>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</si>
  <si>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</si>
  <si>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</si>
  <si>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</si>
  <si>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</si>
  <si>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</si>
  <si>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</si>
  <si>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</si>
  <si>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</si>
  <si>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</si>
  <si>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</si>
  <si>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</si>
  <si>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</si>
  <si>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</si>
  <si>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</si>
  <si>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</si>
  <si>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</si>
  <si>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</si>
  <si>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</si>
  <si>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</si>
  <si>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</si>
  <si>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</si>
  <si>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</si>
  <si>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</si>
  <si>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</si>
  <si>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</si>
  <si>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</si>
  <si>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</si>
  <si>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*Podaci su dati na osnovu nerevidiranih izvještaja društava sa sjedištem u Republici Srpskoj.</t>
  </si>
  <si>
    <t>*Podaci su dati na osnovu nerevidiranih izvještaja društava sa sjedištem u Federaciji Bosne i Hercegovine.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</si>
  <si>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</si>
  <si>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</si>
  <si>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Central osiguranje d.d.*</t>
  </si>
  <si>
    <t>**ASA osiguranje d.d. je od 01.01.2023. godine počelo poslovati pod nazivom ASA Central osiguranje d.d.</t>
  </si>
  <si>
    <t>***Proces integracije Central osiguranja d.d. društvu ASA osiguranje d.d je započet u 2022. godini.</t>
  </si>
  <si>
    <t>ASA Central osiguranje d.d.**</t>
  </si>
  <si>
    <t>I-X-2024</t>
  </si>
  <si>
    <t>I-X-2025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</si>
</sst>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_-* #,##0.0\ _k_n_-;\-* #,##0.0\ _k_n_-;_-* &quot;-&quot;??\ _k_n_-;_-@_-"/>
    <numFmt numFmtId="169" formatCode="#,##0_ ;\-#,##0\ 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  <font>
      <b/>
      <sz val="11"/>
      <name val="Cambria"/>
      <family val="1"/>
      <charset val="238"/>
      <scheme val="maj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87">
    <xf numFmtId="0" fontId="0" fillId="0" borderId="0" xfId="0"/>
    <xf numFmtId="0" fontId="8" fillId="0" borderId="0" xfId="0" applyFont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6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Alignment="1">
      <alignment horizontal="right" vertical="center"/>
    </xf>
    <xf numFmtId="165" fontId="3" fillId="0" borderId="4" xfId="6" applyNumberFormat="1" applyFont="1" applyBorder="1" applyAlignment="1">
      <alignment horizontal="left" vertical="center"/>
    </xf>
    <xf numFmtId="165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Alignment="1">
      <alignment horizontal="right" vertical="center"/>
    </xf>
    <xf numFmtId="169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Alignment="1">
      <alignment vertical="center" wrapText="1"/>
    </xf>
    <xf numFmtId="166" fontId="3" fillId="0" borderId="0" xfId="6" applyNumberFormat="1" applyFont="1" applyBorder="1" applyAlignment="1">
      <alignment horizontal="right" vertical="center"/>
    </xf>
    <xf numFmtId="169" fontId="16" fillId="0" borderId="0" xfId="1" applyNumberFormat="1" applyFont="1" applyAlignment="1">
      <alignment vertical="center" wrapText="1"/>
    </xf>
    <xf numFmtId="0" fontId="17" fillId="0" borderId="0" xfId="1" applyFont="1" applyAlignment="1">
      <alignment vertical="center" wrapText="1"/>
    </xf>
    <xf numFmtId="0" fontId="2" fillId="0" borderId="5" xfId="1" applyFont="1" applyBorder="1" applyAlignment="1">
      <alignment horizontal="center" vertical="center"/>
    </xf>
    <xf numFmtId="0" fontId="9" fillId="0" borderId="0" xfId="2" applyFont="1" applyAlignment="1">
      <alignment horizontal="left" vertical="center" indent="1"/>
    </xf>
    <xf numFmtId="169" fontId="11" fillId="0" borderId="0" xfId="0" applyNumberFormat="1" applyFont="1"/>
    <xf numFmtId="169" fontId="15" fillId="0" borderId="0" xfId="0" applyNumberFormat="1" applyFont="1"/>
    <xf numFmtId="0" fontId="15" fillId="0" borderId="0" xfId="0" applyFont="1"/>
    <xf numFmtId="169" fontId="18" fillId="0" borderId="0" xfId="1" applyNumberFormat="1" applyFont="1" applyAlignment="1">
      <alignment vertical="center" wrapText="1"/>
    </xf>
    <xf numFmtId="169" fontId="19" fillId="0" borderId="0" xfId="1" applyNumberFormat="1" applyFont="1" applyAlignment="1">
      <alignment vertical="center" wrapText="1"/>
    </xf>
    <xf numFmtId="169" fontId="20" fillId="0" borderId="0" xfId="1" applyNumberFormat="1" applyFont="1" applyAlignment="1">
      <alignment vertical="center" wrapText="1"/>
    </xf>
    <xf numFmtId="169" fontId="10" fillId="0" borderId="0" xfId="1" applyNumberFormat="1" applyFont="1" applyAlignment="1">
      <alignment horizontal="center" vertical="center" wrapText="1"/>
    </xf>
    <xf numFmtId="169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6" xfId="6" applyNumberFormat="1" applyFont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9" fontId="23" fillId="0" borderId="0" xfId="1" applyNumberFormat="1" applyFont="1" applyAlignment="1">
      <alignment vertical="center" wrapText="1"/>
    </xf>
    <xf numFmtId="3" fontId="11" fillId="0" borderId="0" xfId="0" applyNumberFormat="1" applyFont="1"/>
    <xf numFmtId="3" fontId="24" fillId="0" borderId="0" xfId="1" applyNumberFormat="1" applyFont="1" applyAlignment="1">
      <alignment horizontal="right" vertical="center"/>
    </xf>
    <xf numFmtId="169" fontId="25" fillId="0" borderId="0" xfId="1" applyNumberFormat="1" applyFont="1" applyAlignment="1">
      <alignment vertical="center" wrapText="1"/>
    </xf>
    <xf numFmtId="0" fontId="14" fillId="0" borderId="0" xfId="4" applyFont="1" applyAlignment="1">
      <alignment horizontal="left" indent="1"/>
    </xf>
    <xf numFmtId="3" fontId="9" fillId="0" borderId="0" xfId="4" applyNumberFormat="1" applyFont="1" applyAlignment="1">
      <alignment horizontal="right" vertical="center"/>
    </xf>
    <xf numFmtId="0" fontId="26" fillId="0" borderId="0" xfId="0" applyFont="1"/>
    <xf numFmtId="0" fontId="14" fillId="0" borderId="0" xfId="2" applyFont="1" applyAlignment="1">
      <alignment horizontal="left" vertical="center" indent="1"/>
    </xf>
    <xf numFmtId="166" fontId="3" fillId="0" borderId="0" xfId="6" applyNumberFormat="1" applyFont="1" applyFill="1" applyBorder="1" applyAlignment="1">
      <alignment horizontal="right" vertical="center"/>
    </xf>
    <xf numFmtId="166" fontId="3" fillId="0" borderId="4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0" fontId="3" fillId="0" borderId="5" xfId="1" applyFont="1" applyBorder="1" applyAlignment="1">
      <alignment horizontal="center" vertical="center"/>
    </xf>
    <xf numFmtId="3" fontId="13" fillId="0" borderId="0" xfId="4" applyNumberFormat="1" applyFont="1" applyAlignment="1">
      <alignment horizontal="right" vertical="center"/>
    </xf>
    <xf numFmtId="3" fontId="0" fillId="0" borderId="0" xfId="0" applyNumberFormat="1"/>
    <xf numFmtId="3" fontId="27" fillId="0" borderId="0" xfId="0" applyNumberFormat="1" applyFont="1"/>
    <xf numFmtId="3" fontId="28" fillId="0" borderId="0" xfId="1" applyNumberFormat="1" applyFont="1" applyAlignment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9" fontId="3" fillId="0" borderId="0" xfId="6" applyNumberFormat="1" applyFont="1" applyBorder="1" applyAlignment="1">
      <alignment horizontal="right" vertical="center"/>
    </xf>
    <xf numFmtId="0" fontId="5" fillId="0" borderId="0" xfId="0" applyFont="1"/>
    <xf numFmtId="0" fontId="29" fillId="0" borderId="0" xfId="0" applyFont="1"/>
    <xf numFmtId="0" fontId="7" fillId="2" borderId="14" xfId="0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  <xf numFmtId="0" fontId="31" fillId="0" borderId="0" xfId="0" applyFont="1"/>
    <xf numFmtId="165" fontId="3" fillId="0" borderId="4" xfId="6" applyNumberFormat="1" applyFont="1" applyBorder="1" applyAlignment="1">
      <alignment horizontal="right" vertical="center"/>
    </xf>
    <xf numFmtId="165" fontId="3" fillId="0" borderId="6" xfId="6" applyNumberFormat="1" applyFont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5" fontId="21" fillId="0" borderId="6" xfId="6" applyNumberFormat="1" applyFont="1" applyBorder="1" applyAlignment="1">
      <alignment horizontal="right" vertical="center"/>
    </xf>
    <xf numFmtId="0" fontId="0" fillId="0" borderId="13" xfId="0" applyBorder="1"/>
    <xf numFmtId="0" fontId="0" fillId="0" borderId="10" xfId="0" applyBorder="1"/>
    <xf numFmtId="0" fontId="0" fillId="0" borderId="12" xfId="0" applyBorder="1"/>
    <xf numFmtId="0" fontId="7" fillId="2" borderId="13" xfId="0" applyFont="1" applyFill="1" applyBorder="1" applyAlignment="1">
      <alignment horizontal="center" vertical="center" wrapText="1"/>
    </xf>
    <xf numFmtId="169" fontId="2" fillId="0" borderId="0" xfId="6" applyNumberFormat="1" applyFont="1" applyBorder="1" applyAlignment="1">
      <alignment horizontal="right" vertical="center"/>
    </xf>
    <xf numFmtId="165" fontId="2" fillId="0" borderId="4" xfId="6" applyNumberFormat="1" applyFont="1" applyFill="1" applyBorder="1" applyAlignment="1">
      <alignment horizontal="right" vertical="center"/>
    </xf>
    <xf numFmtId="165" fontId="2" fillId="0" borderId="6" xfId="6" applyNumberFormat="1" applyFont="1" applyBorder="1" applyAlignment="1">
      <alignment horizontal="right" vertical="center"/>
    </xf>
    <xf numFmtId="0" fontId="33" fillId="0" borderId="0" xfId="0" applyFont="1"/>
    <xf numFmtId="169" fontId="34" fillId="3" borderId="2" xfId="6" applyNumberFormat="1" applyFont="1" applyFill="1" applyBorder="1" applyAlignment="1">
      <alignment horizontal="right" vertical="center"/>
    </xf>
    <xf numFmtId="169" fontId="34" fillId="3" borderId="3" xfId="6" applyNumberFormat="1" applyFont="1" applyFill="1" applyBorder="1" applyAlignment="1">
      <alignment horizontal="right" vertical="center"/>
    </xf>
    <xf numFmtId="1" fontId="34" fillId="3" borderId="2" xfId="6" applyNumberFormat="1" applyFont="1" applyFill="1" applyBorder="1" applyAlignment="1">
      <alignment horizontal="right" vertical="center"/>
    </xf>
    <xf numFmtId="1" fontId="34" fillId="3" borderId="3" xfId="6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8" fontId="7" fillId="2" borderId="0" xfId="6" applyNumberFormat="1" applyFont="1" applyFill="1" applyBorder="1" applyAlignment="1">
      <alignment horizontal="center" vertical="center" wrapText="1"/>
    </xf>
    <xf numFmtId="168" fontId="7" fillId="2" borderId="13" xfId="6" applyNumberFormat="1" applyFont="1" applyFill="1" applyBorder="1" applyAlignment="1">
      <alignment horizontal="center" vertical="center" wrapText="1"/>
    </xf>
  </cellXfs>
  <cellStyles count="13">
    <cellStyle name="Normal 2" xfId="10" xr:uid="{00000000-0005-0000-0000-000002000000}"/>
    <cellStyle name="Normal 2 2" xfId="12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Obično_12a Izvjestaji drustava za osiguranje" xfId="11" xr:uid="{00000000-0005-0000-0000-00000C000000}"/>
    <cellStyle name="Zarez" xfId="6" builtin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showGridLines="0" tabSelected="1" showRuler="0" view="pageLayout" topLeftCell="A7" zoomScale="75" zoomScaleNormal="70" zoomScalePageLayoutView="75" workbookViewId="0">
      <selection activeCell="M10" sqref="M10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>
      <c r="A1" s="63"/>
    </row>
    <row r="2" spans="1:14" ht="15" customHeight="1" x14ac:dyDescent="0.25">
      <c r="A2" s="63"/>
    </row>
    <row r="3" spans="1:14" ht="15" customHeight="1" x14ac:dyDescent="0.25">
      <c r="A3" s="63"/>
    </row>
    <row r="4" spans="1:14" ht="15" customHeight="1" x14ac:dyDescent="0.25">
      <c r="A4" s="63"/>
    </row>
    <row r="5" spans="1:14" ht="15" customHeight="1" x14ac:dyDescent="0.25">
      <c r="A5" s="63"/>
      <c r="C5" s="54" t="s">
        <v>58</v>
      </c>
      <c r="I5" s="54"/>
    </row>
    <row r="6" spans="1:14" ht="15" customHeight="1" x14ac:dyDescent="0.25">
      <c r="A6" s="63"/>
      <c r="C6" s="1"/>
      <c r="D6" s="1"/>
      <c r="I6" s="1"/>
      <c r="J6" s="1"/>
    </row>
    <row r="7" spans="1:14" ht="15" customHeight="1" thickBot="1" x14ac:dyDescent="0.3">
      <c r="A7" s="64"/>
      <c r="B7" s="62"/>
      <c r="C7" s="62"/>
      <c r="D7" s="62"/>
      <c r="E7" s="62"/>
      <c r="F7" s="62"/>
      <c r="G7" s="62"/>
      <c r="H7" s="62"/>
    </row>
    <row r="8" spans="1:14" ht="24.75" customHeight="1" x14ac:dyDescent="0.25">
      <c r="A8" s="77" t="s">
        <v>59</v>
      </c>
      <c r="B8" s="80" t="s">
        <v>10</v>
      </c>
      <c r="C8" s="74" t="s">
        <v>78</v>
      </c>
      <c r="D8" s="74"/>
      <c r="E8" s="74" t="s">
        <v>77</v>
      </c>
      <c r="F8" s="74"/>
      <c r="G8" s="74" t="s">
        <v>79</v>
      </c>
      <c r="H8" s="74"/>
      <c r="I8" s="74" t="s">
        <v>78</v>
      </c>
      <c r="J8" s="74"/>
      <c r="K8" s="74" t="s">
        <v>77</v>
      </c>
      <c r="L8" s="74"/>
      <c r="M8" s="74" t="s">
        <v>79</v>
      </c>
      <c r="N8" s="75"/>
    </row>
    <row r="9" spans="1:14" ht="21.75" customHeight="1" x14ac:dyDescent="0.25">
      <c r="A9" s="78"/>
      <c r="B9" s="76"/>
      <c r="C9" s="76" t="s">
        <v>88</v>
      </c>
      <c r="D9" s="76"/>
      <c r="E9" s="76" t="s">
        <v>88</v>
      </c>
      <c r="F9" s="76"/>
      <c r="G9" s="76" t="s">
        <v>88</v>
      </c>
      <c r="H9" s="76"/>
      <c r="I9" s="76" t="s">
        <v>89</v>
      </c>
      <c r="J9" s="76"/>
      <c r="K9" s="76" t="s">
        <v>89</v>
      </c>
      <c r="L9" s="76"/>
      <c r="M9" s="76" t="s">
        <v>89</v>
      </c>
      <c r="N9" s="76"/>
    </row>
    <row r="10" spans="1:14" ht="18.75" customHeight="1" thickBot="1" x14ac:dyDescent="0.3">
      <c r="A10" s="79"/>
      <c r="B10" s="81"/>
      <c r="C10" s="56" t="s">
        <v>26</v>
      </c>
      <c r="D10" s="42" t="s">
        <v>76</v>
      </c>
      <c r="E10" s="56" t="s">
        <v>26</v>
      </c>
      <c r="F10" s="42" t="s">
        <v>76</v>
      </c>
      <c r="G10" s="56" t="s">
        <v>26</v>
      </c>
      <c r="H10" s="42" t="s">
        <v>76</v>
      </c>
      <c r="I10" s="56" t="s">
        <v>26</v>
      </c>
      <c r="J10" s="42" t="s">
        <v>76</v>
      </c>
      <c r="K10" s="56" t="s">
        <v>26</v>
      </c>
      <c r="L10" s="42" t="s">
        <v>76</v>
      </c>
      <c r="M10" s="56" t="s">
        <v>26</v>
      </c>
      <c r="N10" s="55" t="s">
        <v>76</v>
      </c>
    </row>
    <row r="11" spans="1:14" x14ac:dyDescent="0.25">
      <c r="A11" s="14" t="s">
        <v>27</v>
      </c>
      <c r="B11" s="6" t="s">
        <v>63</v>
      </c>
      <c r="C11" s="52">
        <f>FBiH!C11</f>
        <v>86274200</v>
      </c>
      <c r="D11" s="58">
        <f t="shared" ref="D11:D26" si="0">C11/C$35*100</f>
        <v>11.555037962438664</v>
      </c>
      <c r="E11" s="52">
        <f>FBiH!E11</f>
        <v>6512767</v>
      </c>
      <c r="F11" s="59">
        <f t="shared" ref="F11:F34" si="1">E11/E$35*100</f>
        <v>3.839740557495209</v>
      </c>
      <c r="G11" s="52">
        <f>C11+E11</f>
        <v>92786967</v>
      </c>
      <c r="H11" s="59">
        <f t="shared" ref="H11:H34" si="2">G11/G$35*100</f>
        <v>10.126797079018001</v>
      </c>
      <c r="I11" s="52">
        <f>FBiH!I11</f>
        <v>98042189</v>
      </c>
      <c r="J11" s="58">
        <f t="shared" ref="J11:J34" si="3">I11/I$35*100</f>
        <v>12.019487621786249</v>
      </c>
      <c r="K11" s="52">
        <f>FBiH!K11</f>
        <v>7178427</v>
      </c>
      <c r="L11" s="59">
        <f t="shared" ref="L11:L34" si="4">K11/K$35*100</f>
        <v>4.0066961540399415</v>
      </c>
      <c r="M11" s="52">
        <f t="shared" ref="M11:M34" si="5">I11+K11</f>
        <v>105220616</v>
      </c>
      <c r="N11" s="59">
        <f t="shared" ref="N11:N34" si="6">M11/M$35*100</f>
        <v>10.576484657501627</v>
      </c>
    </row>
    <row r="12" spans="1:14" x14ac:dyDescent="0.25">
      <c r="A12" s="14" t="s">
        <v>28</v>
      </c>
      <c r="B12" s="6" t="s">
        <v>84</v>
      </c>
      <c r="C12" s="52">
        <f>FBiH!C12</f>
        <v>108461961</v>
      </c>
      <c r="D12" s="58">
        <f t="shared" si="0"/>
        <v>14.526730782036134</v>
      </c>
      <c r="E12" s="52">
        <f>FBiH!E12</f>
        <v>0</v>
      </c>
      <c r="F12" s="59">
        <f t="shared" si="1"/>
        <v>0</v>
      </c>
      <c r="G12" s="52">
        <f t="shared" ref="G12:G34" si="7">C12+E12</f>
        <v>108461961</v>
      </c>
      <c r="H12" s="59">
        <f t="shared" si="2"/>
        <v>11.837570570006502</v>
      </c>
      <c r="I12" s="52">
        <f>FBiH!I12</f>
        <v>125699544</v>
      </c>
      <c r="J12" s="58">
        <f t="shared" si="3"/>
        <v>15.410142598633495</v>
      </c>
      <c r="K12" s="52">
        <f>FBiH!K12</f>
        <v>0</v>
      </c>
      <c r="L12" s="59">
        <f t="shared" si="4"/>
        <v>0</v>
      </c>
      <c r="M12" s="52">
        <f t="shared" si="5"/>
        <v>125699544</v>
      </c>
      <c r="N12" s="59">
        <f t="shared" si="6"/>
        <v>12.634969734172158</v>
      </c>
    </row>
    <row r="13" spans="1:14" ht="14.25" customHeight="1" x14ac:dyDescent="0.25">
      <c r="A13" s="14" t="s">
        <v>29</v>
      </c>
      <c r="B13" s="6" t="s">
        <v>12</v>
      </c>
      <c r="C13" s="52">
        <f>RS!C11</f>
        <v>14962689</v>
      </c>
      <c r="D13" s="58">
        <f t="shared" si="0"/>
        <v>2.0040109258059005</v>
      </c>
      <c r="E13" s="52">
        <f>RS!E11</f>
        <v>0</v>
      </c>
      <c r="F13" s="59">
        <f t="shared" si="1"/>
        <v>0</v>
      </c>
      <c r="G13" s="52">
        <f t="shared" si="7"/>
        <v>14962689</v>
      </c>
      <c r="H13" s="59">
        <f t="shared" si="2"/>
        <v>1.633032312172191</v>
      </c>
      <c r="I13" s="52">
        <f>RS!I11</f>
        <v>17078356</v>
      </c>
      <c r="J13" s="58">
        <f t="shared" si="3"/>
        <v>2.0937220051508532</v>
      </c>
      <c r="K13" s="52">
        <f>RS!K11</f>
        <v>0</v>
      </c>
      <c r="L13" s="59">
        <f t="shared" si="4"/>
        <v>0</v>
      </c>
      <c r="M13" s="52">
        <f t="shared" si="5"/>
        <v>17078356</v>
      </c>
      <c r="N13" s="59">
        <f t="shared" si="6"/>
        <v>1.7166690053340012</v>
      </c>
    </row>
    <row r="14" spans="1:14" ht="15.75" customHeight="1" x14ac:dyDescent="0.25">
      <c r="A14" s="14" t="s">
        <v>30</v>
      </c>
      <c r="B14" s="6" t="s">
        <v>1</v>
      </c>
      <c r="C14" s="52">
        <f>FBiH!C13</f>
        <v>25384941</v>
      </c>
      <c r="D14" s="58">
        <f t="shared" si="0"/>
        <v>3.3999035276973384</v>
      </c>
      <c r="E14" s="52">
        <f>FBiH!E13</f>
        <v>0</v>
      </c>
      <c r="F14" s="59">
        <f t="shared" si="1"/>
        <v>0</v>
      </c>
      <c r="G14" s="52">
        <f t="shared" si="7"/>
        <v>25384941</v>
      </c>
      <c r="H14" s="59">
        <f t="shared" si="2"/>
        <v>2.7705199844482933</v>
      </c>
      <c r="I14" s="52">
        <f>FBiH!I13</f>
        <v>30390748</v>
      </c>
      <c r="J14" s="58">
        <f t="shared" si="3"/>
        <v>3.7257554439428646</v>
      </c>
      <c r="K14" s="52">
        <f>FBiH!K13</f>
        <v>0</v>
      </c>
      <c r="L14" s="59">
        <f t="shared" si="4"/>
        <v>0</v>
      </c>
      <c r="M14" s="52">
        <f t="shared" si="5"/>
        <v>30390748</v>
      </c>
      <c r="N14" s="59">
        <f t="shared" si="6"/>
        <v>3.0547937483277829</v>
      </c>
    </row>
    <row r="15" spans="1:14" ht="15" customHeight="1" x14ac:dyDescent="0.25">
      <c r="A15" s="14" t="s">
        <v>31</v>
      </c>
      <c r="B15" s="6" t="s">
        <v>2</v>
      </c>
      <c r="C15" s="52">
        <f>FBiH!C14</f>
        <v>37121050</v>
      </c>
      <c r="D15" s="58">
        <f t="shared" si="0"/>
        <v>4.9717660894634061</v>
      </c>
      <c r="E15" s="52">
        <f>FBiH!E14</f>
        <v>8343731</v>
      </c>
      <c r="F15" s="59">
        <f t="shared" si="1"/>
        <v>4.9192243974842125</v>
      </c>
      <c r="G15" s="52">
        <f t="shared" si="7"/>
        <v>45464781</v>
      </c>
      <c r="H15" s="59">
        <f t="shared" si="2"/>
        <v>4.9620396734057834</v>
      </c>
      <c r="I15" s="52">
        <f>FBiH!I14</f>
        <v>40139839</v>
      </c>
      <c r="J15" s="58">
        <f t="shared" si="3"/>
        <v>4.920945798150151</v>
      </c>
      <c r="K15" s="52">
        <f>FBiH!K14</f>
        <v>8545251</v>
      </c>
      <c r="L15" s="59">
        <f t="shared" si="4"/>
        <v>4.7695998464574441</v>
      </c>
      <c r="M15" s="52">
        <f t="shared" si="5"/>
        <v>48685090</v>
      </c>
      <c r="N15" s="59">
        <f t="shared" si="6"/>
        <v>4.8936902957694706</v>
      </c>
    </row>
    <row r="16" spans="1:14" ht="15.75" customHeight="1" x14ac:dyDescent="0.25">
      <c r="A16" s="14" t="s">
        <v>32</v>
      </c>
      <c r="B16" s="6" t="s">
        <v>13</v>
      </c>
      <c r="C16" s="52">
        <f>RS!C12</f>
        <v>23167802</v>
      </c>
      <c r="D16" s="58">
        <f t="shared" si="0"/>
        <v>3.1029535088851876</v>
      </c>
      <c r="E16" s="52">
        <f>RS!E12</f>
        <v>0</v>
      </c>
      <c r="F16" s="59">
        <f t="shared" si="1"/>
        <v>0</v>
      </c>
      <c r="G16" s="52">
        <f t="shared" si="7"/>
        <v>23167802</v>
      </c>
      <c r="H16" s="59">
        <f t="shared" si="2"/>
        <v>2.5285407768622012</v>
      </c>
      <c r="I16" s="52">
        <f>RS!I12</f>
        <v>22656166</v>
      </c>
      <c r="J16" s="58">
        <f t="shared" si="3"/>
        <v>2.7775339328065645</v>
      </c>
      <c r="K16" s="52">
        <f>RS!K12</f>
        <v>0</v>
      </c>
      <c r="L16" s="59">
        <f t="shared" si="4"/>
        <v>0</v>
      </c>
      <c r="M16" s="52">
        <f t="shared" si="5"/>
        <v>22656166</v>
      </c>
      <c r="N16" s="59">
        <f t="shared" si="6"/>
        <v>2.2773350053074202</v>
      </c>
    </row>
    <row r="17" spans="1:15" x14ac:dyDescent="0.25">
      <c r="A17" s="14" t="s">
        <v>33</v>
      </c>
      <c r="B17" s="6" t="s">
        <v>14</v>
      </c>
      <c r="C17" s="52">
        <f>RS!C13</f>
        <v>27977255</v>
      </c>
      <c r="D17" s="58">
        <f t="shared" si="0"/>
        <v>3.7471021882535793</v>
      </c>
      <c r="E17" s="52">
        <f>RS!E13</f>
        <v>0</v>
      </c>
      <c r="F17" s="59">
        <f t="shared" si="1"/>
        <v>0</v>
      </c>
      <c r="G17" s="52">
        <f t="shared" si="7"/>
        <v>27977255</v>
      </c>
      <c r="H17" s="59">
        <f t="shared" si="2"/>
        <v>3.0534459027305183</v>
      </c>
      <c r="I17" s="52">
        <f>RS!I13</f>
        <v>30353533</v>
      </c>
      <c r="J17" s="58">
        <f t="shared" si="3"/>
        <v>3.7211930689448449</v>
      </c>
      <c r="K17" s="52">
        <f>RS!K13</f>
        <v>0</v>
      </c>
      <c r="L17" s="59">
        <f t="shared" si="4"/>
        <v>0</v>
      </c>
      <c r="M17" s="52">
        <f t="shared" si="5"/>
        <v>30353533</v>
      </c>
      <c r="N17" s="59">
        <f t="shared" si="6"/>
        <v>3.0510529996846758</v>
      </c>
    </row>
    <row r="18" spans="1:15" x14ac:dyDescent="0.25">
      <c r="A18" s="14" t="s">
        <v>34</v>
      </c>
      <c r="B18" s="6" t="s">
        <v>3</v>
      </c>
      <c r="C18" s="52">
        <f>FBiH!C15</f>
        <v>75734719</v>
      </c>
      <c r="D18" s="58">
        <f t="shared" si="0"/>
        <v>10.143444426255183</v>
      </c>
      <c r="E18" s="52">
        <f>FBiH!E15</f>
        <v>0</v>
      </c>
      <c r="F18" s="59">
        <f t="shared" si="1"/>
        <v>0</v>
      </c>
      <c r="G18" s="52">
        <f t="shared" si="7"/>
        <v>75734719</v>
      </c>
      <c r="H18" s="59">
        <f t="shared" si="2"/>
        <v>8.2657096782724793</v>
      </c>
      <c r="I18" s="52">
        <f>FBiH!I15</f>
        <v>85398806</v>
      </c>
      <c r="J18" s="58">
        <f t="shared" si="3"/>
        <v>10.469471378615642</v>
      </c>
      <c r="K18" s="52">
        <f>FBiH!K15</f>
        <v>0</v>
      </c>
      <c r="L18" s="59">
        <f t="shared" si="4"/>
        <v>0</v>
      </c>
      <c r="M18" s="52">
        <f t="shared" si="5"/>
        <v>85398806</v>
      </c>
      <c r="N18" s="59">
        <f t="shared" si="6"/>
        <v>8.5840512607145154</v>
      </c>
    </row>
    <row r="19" spans="1:15" x14ac:dyDescent="0.25">
      <c r="A19" s="14" t="s">
        <v>35</v>
      </c>
      <c r="B19" s="6" t="s">
        <v>23</v>
      </c>
      <c r="C19" s="52">
        <f>RS!C14</f>
        <v>12590644</v>
      </c>
      <c r="D19" s="58">
        <f t="shared" si="0"/>
        <v>1.6863137460741522</v>
      </c>
      <c r="E19" s="52">
        <f>RS!E14</f>
        <v>0</v>
      </c>
      <c r="F19" s="59">
        <f t="shared" si="1"/>
        <v>0</v>
      </c>
      <c r="G19" s="52">
        <f t="shared" si="7"/>
        <v>12590644</v>
      </c>
      <c r="H19" s="59">
        <f t="shared" si="2"/>
        <v>1.3741466178343293</v>
      </c>
      <c r="I19" s="52">
        <f>RS!I14</f>
        <v>14524487</v>
      </c>
      <c r="J19" s="58">
        <f t="shared" si="3"/>
        <v>1.7806302928354172</v>
      </c>
      <c r="K19" s="52">
        <f>RS!K14</f>
        <v>0</v>
      </c>
      <c r="L19" s="59">
        <f t="shared" si="4"/>
        <v>0</v>
      </c>
      <c r="M19" s="52">
        <f t="shared" si="5"/>
        <v>14524487</v>
      </c>
      <c r="N19" s="59">
        <f t="shared" si="6"/>
        <v>1.4599611725669981</v>
      </c>
    </row>
    <row r="20" spans="1:15" x14ac:dyDescent="0.25">
      <c r="A20" s="14" t="s">
        <v>36</v>
      </c>
      <c r="B20" s="6" t="s">
        <v>16</v>
      </c>
      <c r="C20" s="52">
        <f>RS!C15</f>
        <v>12092602</v>
      </c>
      <c r="D20" s="58">
        <f t="shared" si="0"/>
        <v>1.6196090508478982</v>
      </c>
      <c r="E20" s="52">
        <f>RS!E15</f>
        <v>20716771</v>
      </c>
      <c r="F20" s="59">
        <f t="shared" si="1"/>
        <v>12.214013771572141</v>
      </c>
      <c r="G20" s="52">
        <f t="shared" si="7"/>
        <v>32809373</v>
      </c>
      <c r="H20" s="59">
        <f t="shared" si="2"/>
        <v>3.5808246934163943</v>
      </c>
      <c r="I20" s="52">
        <f>RS!I15</f>
        <v>13199215</v>
      </c>
      <c r="J20" s="58">
        <f t="shared" si="3"/>
        <v>1.6181584981726123</v>
      </c>
      <c r="K20" s="52">
        <f>RS!K15</f>
        <v>20936602</v>
      </c>
      <c r="L20" s="59">
        <f t="shared" si="4"/>
        <v>11.685931014143483</v>
      </c>
      <c r="M20" s="52">
        <f t="shared" si="5"/>
        <v>34135817</v>
      </c>
      <c r="N20" s="59">
        <f t="shared" si="6"/>
        <v>3.4312377031872088</v>
      </c>
    </row>
    <row r="21" spans="1:15" x14ac:dyDescent="0.25">
      <c r="A21" s="14" t="s">
        <v>37</v>
      </c>
      <c r="B21" s="6" t="s">
        <v>4</v>
      </c>
      <c r="C21" s="52">
        <f>FBiH!C16</f>
        <v>22128369</v>
      </c>
      <c r="D21" s="58">
        <f t="shared" si="0"/>
        <v>2.9637382188632397</v>
      </c>
      <c r="E21" s="52">
        <f>FBiH!E16</f>
        <v>26955968</v>
      </c>
      <c r="F21" s="59">
        <f t="shared" si="1"/>
        <v>15.892465306396348</v>
      </c>
      <c r="G21" s="52">
        <f t="shared" si="7"/>
        <v>49084337</v>
      </c>
      <c r="H21" s="59">
        <f t="shared" si="2"/>
        <v>5.3570790880268264</v>
      </c>
      <c r="I21" s="52">
        <f>FBiH!I16</f>
        <v>23313227</v>
      </c>
      <c r="J21" s="58">
        <f t="shared" si="3"/>
        <v>2.8580863627024176</v>
      </c>
      <c r="K21" s="52">
        <f>FBiH!K16</f>
        <v>27697147</v>
      </c>
      <c r="L21" s="59">
        <f t="shared" si="4"/>
        <v>15.459383004490945</v>
      </c>
      <c r="M21" s="52">
        <f t="shared" si="5"/>
        <v>51010374</v>
      </c>
      <c r="N21" s="59">
        <f t="shared" si="6"/>
        <v>5.1274213979551302</v>
      </c>
      <c r="O21" s="7"/>
    </row>
    <row r="22" spans="1:15" x14ac:dyDescent="0.25">
      <c r="A22" s="14" t="s">
        <v>38</v>
      </c>
      <c r="B22" s="6" t="s">
        <v>17</v>
      </c>
      <c r="C22" s="52">
        <f>RS!C16</f>
        <v>10665072</v>
      </c>
      <c r="D22" s="58">
        <f t="shared" si="0"/>
        <v>1.4284144255425337</v>
      </c>
      <c r="E22" s="52">
        <f>RS!E16</f>
        <v>0</v>
      </c>
      <c r="F22" s="59">
        <f t="shared" si="1"/>
        <v>0</v>
      </c>
      <c r="G22" s="52">
        <f t="shared" si="7"/>
        <v>10665072</v>
      </c>
      <c r="H22" s="59">
        <f t="shared" si="2"/>
        <v>1.1639891190442371</v>
      </c>
      <c r="I22" s="52">
        <f>RS!I16</f>
        <v>14052036</v>
      </c>
      <c r="J22" s="58">
        <f t="shared" si="3"/>
        <v>1.7227101361730588</v>
      </c>
      <c r="K22" s="52">
        <f>RS!K16</f>
        <v>0</v>
      </c>
      <c r="L22" s="59">
        <f t="shared" si="4"/>
        <v>0</v>
      </c>
      <c r="M22" s="52">
        <f t="shared" si="5"/>
        <v>14052036</v>
      </c>
      <c r="N22" s="59">
        <f t="shared" si="6"/>
        <v>1.4124717076419753</v>
      </c>
    </row>
    <row r="23" spans="1:15" x14ac:dyDescent="0.25">
      <c r="A23" s="14" t="s">
        <v>39</v>
      </c>
      <c r="B23" s="6" t="s">
        <v>18</v>
      </c>
      <c r="C23" s="52">
        <f>RS!C17</f>
        <v>20464086</v>
      </c>
      <c r="D23" s="58">
        <f t="shared" si="0"/>
        <v>2.7408343467294931</v>
      </c>
      <c r="E23" s="52">
        <f>RS!E17</f>
        <v>0</v>
      </c>
      <c r="F23" s="59">
        <f t="shared" si="1"/>
        <v>0</v>
      </c>
      <c r="G23" s="52">
        <f t="shared" si="7"/>
        <v>20464086</v>
      </c>
      <c r="H23" s="59">
        <f t="shared" si="2"/>
        <v>2.2334564112821274</v>
      </c>
      <c r="I23" s="52">
        <f>RS!I17</f>
        <v>21557780</v>
      </c>
      <c r="J23" s="58">
        <f t="shared" si="3"/>
        <v>2.6428772399521923</v>
      </c>
      <c r="K23" s="52">
        <f>RS!K17</f>
        <v>0</v>
      </c>
      <c r="L23" s="59">
        <f t="shared" si="4"/>
        <v>0</v>
      </c>
      <c r="M23" s="52">
        <f t="shared" si="5"/>
        <v>21557780</v>
      </c>
      <c r="N23" s="59">
        <f t="shared" si="6"/>
        <v>2.1669282892222896</v>
      </c>
    </row>
    <row r="24" spans="1:15" x14ac:dyDescent="0.25">
      <c r="A24" s="14" t="s">
        <v>40</v>
      </c>
      <c r="B24" s="6" t="s">
        <v>19</v>
      </c>
      <c r="C24" s="52">
        <f>RS!C18</f>
        <v>18089328</v>
      </c>
      <c r="D24" s="58">
        <f t="shared" si="0"/>
        <v>2.4227738043934881</v>
      </c>
      <c r="E24" s="52">
        <f>RS!E18</f>
        <v>0</v>
      </c>
      <c r="F24" s="59">
        <f t="shared" si="1"/>
        <v>0</v>
      </c>
      <c r="G24" s="52">
        <f t="shared" si="7"/>
        <v>18089328</v>
      </c>
      <c r="H24" s="59">
        <f t="shared" si="2"/>
        <v>1.9742746193201741</v>
      </c>
      <c r="I24" s="52">
        <f>RS!I18</f>
        <v>16810945</v>
      </c>
      <c r="J24" s="58">
        <f t="shared" si="3"/>
        <v>2.0609387387100204</v>
      </c>
      <c r="K24" s="52">
        <f>RS!K18</f>
        <v>0</v>
      </c>
      <c r="L24" s="59">
        <f t="shared" si="4"/>
        <v>0</v>
      </c>
      <c r="M24" s="52">
        <f t="shared" si="5"/>
        <v>16810945</v>
      </c>
      <c r="N24" s="59">
        <f t="shared" si="6"/>
        <v>1.6897895928551083</v>
      </c>
    </row>
    <row r="25" spans="1:15" x14ac:dyDescent="0.25">
      <c r="A25" s="14" t="s">
        <v>41</v>
      </c>
      <c r="B25" s="6" t="s">
        <v>11</v>
      </c>
      <c r="C25" s="52">
        <f>RS!C19</f>
        <v>28162784</v>
      </c>
      <c r="D25" s="58">
        <f t="shared" si="0"/>
        <v>3.7719508062428888</v>
      </c>
      <c r="E25" s="52">
        <f>RS!E19</f>
        <v>0</v>
      </c>
      <c r="F25" s="59">
        <f t="shared" si="1"/>
        <v>0</v>
      </c>
      <c r="G25" s="52">
        <f t="shared" si="7"/>
        <v>28162784</v>
      </c>
      <c r="H25" s="59">
        <f t="shared" si="2"/>
        <v>3.0736945927784762</v>
      </c>
      <c r="I25" s="52">
        <f>RS!I19</f>
        <v>24320854</v>
      </c>
      <c r="J25" s="58">
        <f t="shared" si="3"/>
        <v>2.9816164508961607</v>
      </c>
      <c r="K25" s="52">
        <f>RS!K19</f>
        <v>0</v>
      </c>
      <c r="L25" s="59">
        <f t="shared" si="4"/>
        <v>0</v>
      </c>
      <c r="M25" s="52">
        <f t="shared" si="5"/>
        <v>24320854</v>
      </c>
      <c r="N25" s="59">
        <f t="shared" si="6"/>
        <v>2.4446648286903883</v>
      </c>
    </row>
    <row r="26" spans="1:15" x14ac:dyDescent="0.25">
      <c r="A26" s="14" t="s">
        <v>42</v>
      </c>
      <c r="B26" s="6" t="s">
        <v>15</v>
      </c>
      <c r="C26" s="52">
        <f>RS!C20</f>
        <v>12607281</v>
      </c>
      <c r="D26" s="58">
        <f t="shared" si="0"/>
        <v>1.6885420039609953</v>
      </c>
      <c r="E26" s="52">
        <f>RS!E20</f>
        <v>0</v>
      </c>
      <c r="F26" s="59">
        <f t="shared" si="1"/>
        <v>0</v>
      </c>
      <c r="G26" s="52">
        <f t="shared" si="7"/>
        <v>12607281</v>
      </c>
      <c r="H26" s="59">
        <f t="shared" si="2"/>
        <v>1.3759623849452818</v>
      </c>
      <c r="I26" s="52">
        <f>RS!I20</f>
        <v>14209914</v>
      </c>
      <c r="J26" s="58">
        <f t="shared" si="3"/>
        <v>1.7420651983774775</v>
      </c>
      <c r="K26" s="52">
        <f>RS!K20</f>
        <v>0</v>
      </c>
      <c r="L26" s="59">
        <f t="shared" si="4"/>
        <v>0</v>
      </c>
      <c r="M26" s="52">
        <f t="shared" si="5"/>
        <v>14209914</v>
      </c>
      <c r="N26" s="59">
        <f t="shared" si="6"/>
        <v>1.428341166577257</v>
      </c>
    </row>
    <row r="27" spans="1:15" x14ac:dyDescent="0.25">
      <c r="A27" s="14" t="s">
        <v>43</v>
      </c>
      <c r="B27" s="6" t="s">
        <v>66</v>
      </c>
      <c r="C27" s="52">
        <f>RS!C21</f>
        <v>24342133</v>
      </c>
      <c r="D27" s="58">
        <f t="shared" ref="D27:D34" si="8">C27/C$35*100</f>
        <v>3.2602362108455485</v>
      </c>
      <c r="E27" s="52">
        <f>RS!E21</f>
        <v>0</v>
      </c>
      <c r="F27" s="59">
        <f t="shared" si="1"/>
        <v>0</v>
      </c>
      <c r="G27" s="52">
        <f t="shared" si="7"/>
        <v>24342133</v>
      </c>
      <c r="H27" s="59">
        <f t="shared" si="2"/>
        <v>2.6567076102559506</v>
      </c>
      <c r="I27" s="52">
        <f>RS!I21</f>
        <v>30989463</v>
      </c>
      <c r="J27" s="58">
        <f t="shared" si="3"/>
        <v>3.7991549427186189</v>
      </c>
      <c r="K27" s="52">
        <f>RS!K21</f>
        <v>0</v>
      </c>
      <c r="L27" s="59">
        <f t="shared" si="4"/>
        <v>0</v>
      </c>
      <c r="M27" s="52">
        <f t="shared" si="5"/>
        <v>30989463</v>
      </c>
      <c r="N27" s="59">
        <f t="shared" si="6"/>
        <v>3.1149749205394728</v>
      </c>
    </row>
    <row r="28" spans="1:15" x14ac:dyDescent="0.25">
      <c r="A28" s="14" t="s">
        <v>44</v>
      </c>
      <c r="B28" s="6" t="s">
        <v>5</v>
      </c>
      <c r="C28" s="52">
        <f>FBiH!C17</f>
        <v>62055127</v>
      </c>
      <c r="D28" s="58">
        <f t="shared" si="8"/>
        <v>8.3112836543132556</v>
      </c>
      <c r="E28" s="52">
        <f>FBiH!E17</f>
        <v>3407169</v>
      </c>
      <c r="F28" s="59">
        <f t="shared" si="1"/>
        <v>2.0087690831777638</v>
      </c>
      <c r="G28" s="52">
        <f t="shared" si="7"/>
        <v>65462296</v>
      </c>
      <c r="H28" s="59">
        <f t="shared" si="2"/>
        <v>7.1445743874634013</v>
      </c>
      <c r="I28" s="52">
        <f>FBiH!I17</f>
        <v>66208035</v>
      </c>
      <c r="J28" s="58">
        <f t="shared" si="3"/>
        <v>8.1167777388700575</v>
      </c>
      <c r="K28" s="52">
        <f>FBiH!K17</f>
        <v>3814832</v>
      </c>
      <c r="L28" s="59">
        <f t="shared" si="4"/>
        <v>2.1292788382062673</v>
      </c>
      <c r="M28" s="52">
        <f t="shared" si="5"/>
        <v>70022867</v>
      </c>
      <c r="N28" s="59">
        <f t="shared" si="6"/>
        <v>7.0385044932618239</v>
      </c>
    </row>
    <row r="29" spans="1:15" x14ac:dyDescent="0.25">
      <c r="A29" s="14" t="s">
        <v>45</v>
      </c>
      <c r="B29" s="6" t="s">
        <v>22</v>
      </c>
      <c r="C29" s="52">
        <f>RS!C22</f>
        <v>3580708</v>
      </c>
      <c r="D29" s="58">
        <f t="shared" si="8"/>
        <v>0.47957809950608438</v>
      </c>
      <c r="E29" s="52">
        <f>RS!E22</f>
        <v>0</v>
      </c>
      <c r="F29" s="59">
        <f t="shared" si="1"/>
        <v>0</v>
      </c>
      <c r="G29" s="52">
        <f t="shared" si="7"/>
        <v>3580708</v>
      </c>
      <c r="H29" s="59">
        <f t="shared" si="2"/>
        <v>0.39079953238709048</v>
      </c>
      <c r="I29" s="52">
        <f>RS!I22</f>
        <v>3720630</v>
      </c>
      <c r="J29" s="58">
        <f t="shared" si="3"/>
        <v>0.45613084210356197</v>
      </c>
      <c r="K29" s="52">
        <f>RS!K22</f>
        <v>0</v>
      </c>
      <c r="L29" s="59">
        <f t="shared" si="4"/>
        <v>0</v>
      </c>
      <c r="M29" s="52">
        <f t="shared" si="5"/>
        <v>3720630</v>
      </c>
      <c r="N29" s="59">
        <f t="shared" si="6"/>
        <v>0.3739874143223062</v>
      </c>
    </row>
    <row r="30" spans="1:15" x14ac:dyDescent="0.25">
      <c r="A30" s="14" t="s">
        <v>46</v>
      </c>
      <c r="B30" s="6" t="s">
        <v>20</v>
      </c>
      <c r="C30" s="52">
        <f>RS!C23</f>
        <v>10227905</v>
      </c>
      <c r="D30" s="58">
        <f t="shared" si="8"/>
        <v>1.3698629549878902</v>
      </c>
      <c r="E30" s="52">
        <f>RS!E23</f>
        <v>0</v>
      </c>
      <c r="F30" s="59">
        <f t="shared" si="1"/>
        <v>0</v>
      </c>
      <c r="G30" s="52">
        <f t="shared" si="7"/>
        <v>10227905</v>
      </c>
      <c r="H30" s="59">
        <f t="shared" si="2"/>
        <v>1.116276583094624</v>
      </c>
      <c r="I30" s="52">
        <f>RS!I23</f>
        <v>-98511</v>
      </c>
      <c r="J30" s="58">
        <f t="shared" si="3"/>
        <v>-1.2076961532445847E-2</v>
      </c>
      <c r="K30" s="52">
        <f>RS!K23</f>
        <v>0</v>
      </c>
      <c r="L30" s="59">
        <f t="shared" si="4"/>
        <v>0</v>
      </c>
      <c r="M30" s="52">
        <f t="shared" si="5"/>
        <v>-98511</v>
      </c>
      <c r="N30" s="59">
        <f t="shared" si="6"/>
        <v>-9.902052655680546E-3</v>
      </c>
    </row>
    <row r="31" spans="1:15" x14ac:dyDescent="0.25">
      <c r="A31" s="14" t="s">
        <v>47</v>
      </c>
      <c r="B31" s="6" t="s">
        <v>6</v>
      </c>
      <c r="C31" s="52">
        <f>FBiH!C18</f>
        <v>39963488</v>
      </c>
      <c r="D31" s="58">
        <f t="shared" si="8"/>
        <v>5.3524648266974602</v>
      </c>
      <c r="E31" s="52">
        <f>FBiH!E18</f>
        <v>27850775</v>
      </c>
      <c r="F31" s="59">
        <f t="shared" si="1"/>
        <v>16.420017839602373</v>
      </c>
      <c r="G31" s="52">
        <f t="shared" si="7"/>
        <v>67814263</v>
      </c>
      <c r="H31" s="59">
        <f t="shared" si="2"/>
        <v>7.4012687629304503</v>
      </c>
      <c r="I31" s="52">
        <f>FBiH!I18</f>
        <v>43877352</v>
      </c>
      <c r="J31" s="58">
        <f t="shared" si="3"/>
        <v>5.3791464125791615</v>
      </c>
      <c r="K31" s="52">
        <f>FBiH!K18</f>
        <v>29708620</v>
      </c>
      <c r="L31" s="59">
        <f t="shared" si="4"/>
        <v>16.582102666201674</v>
      </c>
      <c r="M31" s="52">
        <f t="shared" si="5"/>
        <v>73585972</v>
      </c>
      <c r="N31" s="59">
        <f t="shared" si="6"/>
        <v>7.3966579312303615</v>
      </c>
    </row>
    <row r="32" spans="1:15" x14ac:dyDescent="0.25">
      <c r="A32" s="14" t="s">
        <v>48</v>
      </c>
      <c r="B32" s="6" t="s">
        <v>7</v>
      </c>
      <c r="C32" s="52">
        <f>FBiH!C19</f>
        <v>31160078</v>
      </c>
      <c r="D32" s="58">
        <f t="shared" si="8"/>
        <v>4.1733900077027641</v>
      </c>
      <c r="E32" s="52">
        <f>FBiH!E19</f>
        <v>36958007</v>
      </c>
      <c r="F32" s="59">
        <f t="shared" si="1"/>
        <v>21.78938052015247</v>
      </c>
      <c r="G32" s="52">
        <f t="shared" si="7"/>
        <v>68118085</v>
      </c>
      <c r="H32" s="59">
        <f t="shared" si="2"/>
        <v>7.4344279860586466</v>
      </c>
      <c r="I32" s="52">
        <f>FBiH!I19</f>
        <v>32647427</v>
      </c>
      <c r="J32" s="58">
        <f t="shared" si="3"/>
        <v>4.002413131653662</v>
      </c>
      <c r="K32" s="52">
        <f>FBiH!K19</f>
        <v>41963244</v>
      </c>
      <c r="L32" s="59">
        <f t="shared" si="4"/>
        <v>23.42211857080105</v>
      </c>
      <c r="M32" s="52">
        <f t="shared" si="5"/>
        <v>74610671</v>
      </c>
      <c r="N32" s="59">
        <f t="shared" si="6"/>
        <v>7.499657834329744</v>
      </c>
    </row>
    <row r="33" spans="1:14" x14ac:dyDescent="0.25">
      <c r="A33" s="14" t="s">
        <v>49</v>
      </c>
      <c r="B33" s="6" t="s">
        <v>68</v>
      </c>
      <c r="C33" s="52">
        <f>FBiH!C20</f>
        <v>2270114</v>
      </c>
      <c r="D33" s="58">
        <f t="shared" si="8"/>
        <v>0.30404516586724056</v>
      </c>
      <c r="E33" s="52">
        <f>FBiH!E20</f>
        <v>36577850</v>
      </c>
      <c r="F33" s="59">
        <f t="shared" si="1"/>
        <v>21.565250860498487</v>
      </c>
      <c r="G33" s="52">
        <f t="shared" si="7"/>
        <v>38847964</v>
      </c>
      <c r="H33" s="59">
        <f t="shared" si="2"/>
        <v>4.2398783049024171</v>
      </c>
      <c r="I33" s="52">
        <f>FBiH!I20</f>
        <v>2125531</v>
      </c>
      <c r="J33" s="58">
        <f t="shared" si="3"/>
        <v>0.2605795913453437</v>
      </c>
      <c r="K33" s="52">
        <f>FBiH!K20</f>
        <v>36855351</v>
      </c>
      <c r="L33" s="59">
        <f t="shared" si="4"/>
        <v>20.571107445613382</v>
      </c>
      <c r="M33" s="52">
        <f t="shared" si="5"/>
        <v>38980882</v>
      </c>
      <c r="N33" s="59">
        <f t="shared" si="6"/>
        <v>3.9182502068689784</v>
      </c>
    </row>
    <row r="34" spans="1:14" x14ac:dyDescent="0.25">
      <c r="A34" s="14" t="s">
        <v>50</v>
      </c>
      <c r="B34" s="6" t="s">
        <v>25</v>
      </c>
      <c r="C34" s="52">
        <f>RS!C24</f>
        <v>37152761</v>
      </c>
      <c r="D34" s="58">
        <f t="shared" si="8"/>
        <v>4.9760132665896721</v>
      </c>
      <c r="E34" s="52">
        <f>RS!E24</f>
        <v>2291729</v>
      </c>
      <c r="F34" s="59">
        <f t="shared" si="1"/>
        <v>1.3511376636209982</v>
      </c>
      <c r="G34" s="52">
        <f t="shared" si="7"/>
        <v>39444490</v>
      </c>
      <c r="H34" s="59">
        <f t="shared" si="2"/>
        <v>4.3049833293436004</v>
      </c>
      <c r="I34" s="52">
        <f>RS!I24</f>
        <v>44476015</v>
      </c>
      <c r="J34" s="58">
        <f t="shared" si="3"/>
        <v>5.4525395364120195</v>
      </c>
      <c r="K34" s="52">
        <f>RS!K24</f>
        <v>2461279</v>
      </c>
      <c r="L34" s="59">
        <f t="shared" si="4"/>
        <v>1.3737824600458115</v>
      </c>
      <c r="M34" s="52">
        <f t="shared" si="5"/>
        <v>46937294</v>
      </c>
      <c r="N34" s="59">
        <f t="shared" si="6"/>
        <v>4.7180066865949843</v>
      </c>
    </row>
    <row r="35" spans="1:14" x14ac:dyDescent="0.25">
      <c r="A35" s="2"/>
      <c r="B35" s="3" t="s">
        <v>56</v>
      </c>
      <c r="C35" s="9">
        <f t="shared" ref="C35:L35" si="9">SUM(C11:C34)</f>
        <v>746637097</v>
      </c>
      <c r="D35" s="9">
        <f t="shared" si="9"/>
        <v>100</v>
      </c>
      <c r="E35" s="9">
        <f t="shared" si="9"/>
        <v>169614767</v>
      </c>
      <c r="F35" s="23">
        <f t="shared" si="9"/>
        <v>100.00000000000001</v>
      </c>
      <c r="G35" s="9">
        <f>SUM(G11:G34)</f>
        <v>916251864</v>
      </c>
      <c r="H35" s="23">
        <f t="shared" si="9"/>
        <v>100</v>
      </c>
      <c r="I35" s="9">
        <f t="shared" si="9"/>
        <v>815693581</v>
      </c>
      <c r="J35" s="9">
        <f t="shared" si="9"/>
        <v>100</v>
      </c>
      <c r="K35" s="9">
        <f t="shared" si="9"/>
        <v>179160753</v>
      </c>
      <c r="L35" s="23">
        <f t="shared" si="9"/>
        <v>100</v>
      </c>
      <c r="M35" s="9">
        <f>SUM(M11:M34)</f>
        <v>994854334</v>
      </c>
      <c r="N35" s="23">
        <f>SUM(N11:N34)</f>
        <v>100</v>
      </c>
    </row>
    <row r="36" spans="1:14" x14ac:dyDescent="0.25">
      <c r="C36" s="16"/>
      <c r="E36" s="43"/>
      <c r="G36" s="43"/>
      <c r="I36" s="16"/>
      <c r="K36" s="43"/>
      <c r="M36" s="43"/>
    </row>
    <row r="37" spans="1:14" x14ac:dyDescent="0.25">
      <c r="C37" s="51"/>
      <c r="D37" s="18"/>
      <c r="E37" s="51"/>
      <c r="G37" s="51"/>
      <c r="I37" s="51"/>
      <c r="J37" s="18"/>
      <c r="K37" s="51"/>
      <c r="M37" s="51"/>
    </row>
    <row r="38" spans="1:14" x14ac:dyDescent="0.25">
      <c r="A38" t="s">
        <v>82</v>
      </c>
      <c r="B38" s="40"/>
      <c r="C38" s="30"/>
      <c r="D38" s="18"/>
      <c r="E38" s="17"/>
      <c r="G38" s="17"/>
      <c r="I38" s="30"/>
      <c r="J38" s="18"/>
      <c r="K38" s="17"/>
      <c r="M38" s="17"/>
    </row>
    <row r="39" spans="1:14" x14ac:dyDescent="0.25">
      <c r="A39" t="s">
        <v>83</v>
      </c>
      <c r="B39" s="53"/>
      <c r="C39" s="19"/>
      <c r="D39" s="18"/>
      <c r="E39" s="18"/>
      <c r="G39" s="18"/>
      <c r="I39" s="19"/>
      <c r="J39" s="18"/>
      <c r="K39" s="18"/>
      <c r="M39" s="18"/>
    </row>
    <row r="40" spans="1:14" x14ac:dyDescent="0.25">
      <c r="B40" s="40"/>
      <c r="C40" s="33"/>
      <c r="D40" s="18"/>
      <c r="E40" s="18"/>
      <c r="G40" s="18"/>
      <c r="I40" s="33"/>
      <c r="J40" s="18"/>
      <c r="K40" s="18"/>
      <c r="M40" s="18"/>
    </row>
    <row r="41" spans="1:14" x14ac:dyDescent="0.25">
      <c r="B41" s="15"/>
      <c r="C41" s="46"/>
      <c r="D41" s="18"/>
      <c r="E41" s="17"/>
      <c r="G41" s="17"/>
      <c r="I41" s="46"/>
      <c r="J41" s="18"/>
      <c r="K41" s="17"/>
      <c r="M41" s="17"/>
    </row>
    <row r="42" spans="1:14" x14ac:dyDescent="0.25">
      <c r="B42" s="40"/>
      <c r="C42" s="10"/>
      <c r="I42" s="10"/>
    </row>
    <row r="43" spans="1:14" x14ac:dyDescent="0.25">
      <c r="B43" s="15"/>
      <c r="C43" s="22"/>
      <c r="I43" s="22"/>
    </row>
  </sheetData>
  <mergeCells count="14">
    <mergeCell ref="G8:H8"/>
    <mergeCell ref="E8:F8"/>
    <mergeCell ref="A8:A10"/>
    <mergeCell ref="B8:B10"/>
    <mergeCell ref="C8:D8"/>
    <mergeCell ref="C9:D9"/>
    <mergeCell ref="E9:F9"/>
    <mergeCell ref="G9:H9"/>
    <mergeCell ref="I8:J8"/>
    <mergeCell ref="K8:L8"/>
    <mergeCell ref="M8:N8"/>
    <mergeCell ref="I9:J9"/>
    <mergeCell ref="K9:L9"/>
    <mergeCell ref="M9:N9"/>
  </mergeCells>
  <phoneticPr fontId="32" type="noConversion"/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osiguranja&amp;RMjesečni izvještaj</oddHeader>
    <oddFooter>&amp;CU izvještaj su uključeni podaci zaključno sa 31.10.2025. godine.</oddFooter>
  </headerFooter>
  <ignoredErrors>
    <ignoredError sqref="E11:E14 G11:G14 M11:M14 I11:I14 K11:K14 E15:E34 G15:G34 M15:M34 I15:I34 K15:K34" formula="1"/>
    <ignoredError sqref="J11:J14 L11:L14 J15:J35 L15:L35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55"/>
  <sheetViews>
    <sheetView showGridLines="0" showRuler="0" view="pageLayout" zoomScale="75" zoomScaleNormal="70" zoomScalePageLayoutView="75" workbookViewId="0">
      <selection activeCell="K21" sqref="K21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5" ht="15" customHeight="1" x14ac:dyDescent="0.25"/>
    <row r="2" spans="1:15" ht="15" customHeight="1" x14ac:dyDescent="0.25"/>
    <row r="3" spans="1:15" ht="15" customHeight="1" x14ac:dyDescent="0.25"/>
    <row r="4" spans="1:15" ht="15" customHeight="1" x14ac:dyDescent="0.25"/>
    <row r="5" spans="1:15" ht="15" customHeight="1" x14ac:dyDescent="0.25">
      <c r="C5" s="57" t="s">
        <v>62</v>
      </c>
      <c r="I5" s="57"/>
    </row>
    <row r="6" spans="1:15" ht="15" customHeight="1" x14ac:dyDescent="0.25">
      <c r="C6" s="1"/>
      <c r="D6" s="1"/>
      <c r="I6" s="1"/>
      <c r="J6" s="1"/>
    </row>
    <row r="7" spans="1:15" ht="15" customHeight="1" thickBot="1" x14ac:dyDescent="0.3"/>
    <row r="8" spans="1:15" ht="24.75" customHeight="1" x14ac:dyDescent="0.25">
      <c r="A8" s="77" t="s">
        <v>59</v>
      </c>
      <c r="B8" s="80" t="s">
        <v>10</v>
      </c>
      <c r="C8" s="74" t="s">
        <v>78</v>
      </c>
      <c r="D8" s="74"/>
      <c r="E8" s="74" t="s">
        <v>77</v>
      </c>
      <c r="F8" s="74"/>
      <c r="G8" s="74" t="s">
        <v>79</v>
      </c>
      <c r="H8" s="74"/>
      <c r="I8" s="74" t="s">
        <v>78</v>
      </c>
      <c r="J8" s="74"/>
      <c r="K8" s="74" t="s">
        <v>77</v>
      </c>
      <c r="L8" s="74"/>
      <c r="M8" s="74" t="s">
        <v>79</v>
      </c>
      <c r="N8" s="75"/>
    </row>
    <row r="9" spans="1:15" s="24" customFormat="1" ht="21.75" customHeight="1" x14ac:dyDescent="0.25">
      <c r="A9" s="78"/>
      <c r="B9" s="76"/>
      <c r="C9" s="76" t="s">
        <v>88</v>
      </c>
      <c r="D9" s="76"/>
      <c r="E9" s="76" t="s">
        <v>88</v>
      </c>
      <c r="F9" s="76"/>
      <c r="G9" s="82" t="s">
        <v>88</v>
      </c>
      <c r="H9" s="82"/>
      <c r="I9" s="82" t="s">
        <v>89</v>
      </c>
      <c r="J9" s="82"/>
      <c r="K9" s="76" t="s">
        <v>89</v>
      </c>
      <c r="L9" s="76"/>
      <c r="M9" s="76" t="s">
        <v>89</v>
      </c>
      <c r="N9" s="83"/>
    </row>
    <row r="10" spans="1:15" ht="18.75" customHeight="1" thickBot="1" x14ac:dyDescent="0.3">
      <c r="A10" s="79"/>
      <c r="B10" s="81"/>
      <c r="C10" s="56" t="s">
        <v>26</v>
      </c>
      <c r="D10" s="65" t="s">
        <v>76</v>
      </c>
      <c r="E10" s="56" t="s">
        <v>26</v>
      </c>
      <c r="F10" s="65" t="s">
        <v>76</v>
      </c>
      <c r="G10" s="56" t="s">
        <v>26</v>
      </c>
      <c r="H10" s="65" t="s">
        <v>76</v>
      </c>
      <c r="I10" s="56" t="s">
        <v>26</v>
      </c>
      <c r="J10" s="65" t="s">
        <v>76</v>
      </c>
      <c r="K10" s="56" t="s">
        <v>26</v>
      </c>
      <c r="L10" s="42" t="s">
        <v>76</v>
      </c>
      <c r="M10" s="56" t="s">
        <v>26</v>
      </c>
      <c r="N10" s="55" t="s">
        <v>76</v>
      </c>
    </row>
    <row r="11" spans="1:15" ht="16.5" customHeight="1" x14ac:dyDescent="0.25">
      <c r="A11" s="14" t="s">
        <v>27</v>
      </c>
      <c r="B11" s="6" t="s">
        <v>63</v>
      </c>
      <c r="C11" s="66">
        <v>86274200</v>
      </c>
      <c r="D11" s="67">
        <f>C11/C21*100</f>
        <v>17.587093721397835</v>
      </c>
      <c r="E11" s="66">
        <v>6512767</v>
      </c>
      <c r="F11" s="68">
        <f>E11/E21*100</f>
        <v>4.4423523859317697</v>
      </c>
      <c r="G11" s="66">
        <f>C11+E11</f>
        <v>92786967</v>
      </c>
      <c r="H11" s="68">
        <f>G11/G21*100</f>
        <v>14.562577879222669</v>
      </c>
      <c r="I11" s="66">
        <v>98042189</v>
      </c>
      <c r="J11" s="67">
        <f>I11/I21*100</f>
        <v>17.896047416150832</v>
      </c>
      <c r="K11" s="66">
        <v>7178427</v>
      </c>
      <c r="L11" s="68">
        <f>K11/K21*100</f>
        <v>4.6085610183150711</v>
      </c>
      <c r="M11" s="66">
        <f>I11+K11</f>
        <v>105220616</v>
      </c>
      <c r="N11" s="68">
        <f>M11/M21*100</f>
        <v>14.954488777000444</v>
      </c>
    </row>
    <row r="12" spans="1:15" ht="16.5" customHeight="1" x14ac:dyDescent="0.25">
      <c r="A12" s="14" t="s">
        <v>28</v>
      </c>
      <c r="B12" s="6" t="s">
        <v>87</v>
      </c>
      <c r="C12" s="66">
        <v>108461961</v>
      </c>
      <c r="D12" s="67">
        <f>C12/C21*100</f>
        <v>22.110094017836122</v>
      </c>
      <c r="E12" s="66">
        <v>0</v>
      </c>
      <c r="F12" s="68">
        <f>E12/E21*100</f>
        <v>0</v>
      </c>
      <c r="G12" s="66">
        <f>C12+E12+0.4</f>
        <v>108461961.40000001</v>
      </c>
      <c r="H12" s="68">
        <f>G12/G21*100</f>
        <v>17.022711388127849</v>
      </c>
      <c r="I12" s="66">
        <v>125699544</v>
      </c>
      <c r="J12" s="67">
        <f>I12/I21*100</f>
        <v>22.944459141079946</v>
      </c>
      <c r="K12" s="66">
        <v>0</v>
      </c>
      <c r="L12" s="68">
        <f>K12/K21*100</f>
        <v>0</v>
      </c>
      <c r="M12" s="66">
        <f>I12+K12</f>
        <v>125699544</v>
      </c>
      <c r="N12" s="68">
        <f>M12/M21*100</f>
        <v>17.865058117717858</v>
      </c>
      <c r="O12" s="69"/>
    </row>
    <row r="13" spans="1:15" ht="16.5" customHeight="1" x14ac:dyDescent="0.25">
      <c r="A13" s="14" t="s">
        <v>29</v>
      </c>
      <c r="B13" s="6" t="s">
        <v>1</v>
      </c>
      <c r="C13" s="66">
        <v>25384941</v>
      </c>
      <c r="D13" s="67">
        <f>C13/C21*100</f>
        <v>5.1747490730618715</v>
      </c>
      <c r="E13" s="66">
        <v>0</v>
      </c>
      <c r="F13" s="68">
        <f>E13/E21*100</f>
        <v>0</v>
      </c>
      <c r="G13" s="66">
        <f t="shared" ref="G13:G20" si="0">C13+E13</f>
        <v>25384941</v>
      </c>
      <c r="H13" s="68">
        <f>G13/G21*100</f>
        <v>3.9840744042422744</v>
      </c>
      <c r="I13" s="66">
        <v>30390748</v>
      </c>
      <c r="J13" s="67">
        <f>I13/I21*100</f>
        <v>5.54734928674727</v>
      </c>
      <c r="K13" s="66">
        <v>0</v>
      </c>
      <c r="L13" s="68">
        <f>K13/K21*100</f>
        <v>0</v>
      </c>
      <c r="M13" s="66">
        <f t="shared" ref="M13:M20" si="1">I13+K13</f>
        <v>30390748</v>
      </c>
      <c r="N13" s="68">
        <f>M13/M21*100</f>
        <v>4.3192875803982052</v>
      </c>
    </row>
    <row r="14" spans="1:15" ht="16.5" customHeight="1" x14ac:dyDescent="0.25">
      <c r="A14" s="14" t="s">
        <v>30</v>
      </c>
      <c r="B14" s="6" t="s">
        <v>2</v>
      </c>
      <c r="C14" s="66">
        <v>37121050</v>
      </c>
      <c r="D14" s="67">
        <f>C14/C21*100</f>
        <v>7.5671682309044321</v>
      </c>
      <c r="E14" s="66">
        <v>8343731</v>
      </c>
      <c r="F14" s="68">
        <f>E14/E21*100</f>
        <v>5.6912512478064805</v>
      </c>
      <c r="G14" s="66">
        <f t="shared" si="0"/>
        <v>45464781</v>
      </c>
      <c r="H14" s="68">
        <f>G14/G21*100</f>
        <v>7.1355324511717582</v>
      </c>
      <c r="I14" s="66">
        <v>40139839</v>
      </c>
      <c r="J14" s="67">
        <f>I14/I21*100</f>
        <v>7.3268913041166419</v>
      </c>
      <c r="K14" s="66">
        <v>8545251</v>
      </c>
      <c r="L14" s="68">
        <f>K14/K21*100</f>
        <v>5.4860640987667457</v>
      </c>
      <c r="M14" s="66">
        <f t="shared" si="1"/>
        <v>48685090</v>
      </c>
      <c r="N14" s="68">
        <f>M14/M21*100</f>
        <v>6.9193724546552415</v>
      </c>
    </row>
    <row r="15" spans="1:15" ht="16.5" customHeight="1" x14ac:dyDescent="0.25">
      <c r="A15" s="14" t="s">
        <v>31</v>
      </c>
      <c r="B15" s="6" t="s">
        <v>3</v>
      </c>
      <c r="C15" s="66">
        <v>75734719</v>
      </c>
      <c r="D15" s="67">
        <f>C15/C21*100</f>
        <v>15.438608541333673</v>
      </c>
      <c r="E15" s="66">
        <v>0</v>
      </c>
      <c r="F15" s="68">
        <f>E15/E21*100</f>
        <v>0</v>
      </c>
      <c r="G15" s="66">
        <f t="shared" si="0"/>
        <v>75734719</v>
      </c>
      <c r="H15" s="68">
        <f>G15/G21*100</f>
        <v>11.886289413884437</v>
      </c>
      <c r="I15" s="66">
        <v>85398806</v>
      </c>
      <c r="J15" s="67">
        <f>I15/I21*100</f>
        <v>15.588198275118744</v>
      </c>
      <c r="K15" s="66">
        <v>0</v>
      </c>
      <c r="L15" s="68">
        <f>K15/K21*100</f>
        <v>0</v>
      </c>
      <c r="M15" s="66">
        <f t="shared" si="1"/>
        <v>85398806</v>
      </c>
      <c r="N15" s="68">
        <f>M15/M21*100</f>
        <v>12.137312386540659</v>
      </c>
    </row>
    <row r="16" spans="1:15" ht="16.5" customHeight="1" x14ac:dyDescent="0.25">
      <c r="A16" s="14" t="s">
        <v>32</v>
      </c>
      <c r="B16" s="6" t="s">
        <v>4</v>
      </c>
      <c r="C16" s="66">
        <v>22128369</v>
      </c>
      <c r="D16" s="67">
        <f>C16/C21*100</f>
        <v>4.5108931697387469</v>
      </c>
      <c r="E16" s="66">
        <v>26955968</v>
      </c>
      <c r="F16" s="68">
        <f>E16/E21*100</f>
        <v>18.386641002188536</v>
      </c>
      <c r="G16" s="66">
        <f t="shared" si="0"/>
        <v>49084337</v>
      </c>
      <c r="H16" s="68">
        <f>G16/G21*100</f>
        <v>7.7036086351708288</v>
      </c>
      <c r="I16" s="66">
        <v>23313227</v>
      </c>
      <c r="J16" s="67">
        <f>I16/I21*100</f>
        <v>4.2554600225775028</v>
      </c>
      <c r="K16" s="66">
        <v>27697147</v>
      </c>
      <c r="L16" s="68">
        <f>K16/K21*100</f>
        <v>17.781610369896107</v>
      </c>
      <c r="M16" s="66">
        <f t="shared" si="1"/>
        <v>51010374</v>
      </c>
      <c r="N16" s="68">
        <f>M16/M21*100</f>
        <v>7.2498536360364518</v>
      </c>
    </row>
    <row r="17" spans="1:14" ht="16.5" customHeight="1" x14ac:dyDescent="0.25">
      <c r="A17" s="14" t="s">
        <v>33</v>
      </c>
      <c r="B17" s="6" t="s">
        <v>5</v>
      </c>
      <c r="C17" s="66">
        <v>62055127</v>
      </c>
      <c r="D17" s="67">
        <f>C17/C21*100</f>
        <v>12.650008165155347</v>
      </c>
      <c r="E17" s="66">
        <v>3407169</v>
      </c>
      <c r="F17" s="68">
        <f>E17/E21*100</f>
        <v>2.3240268439547678</v>
      </c>
      <c r="G17" s="66">
        <f t="shared" si="0"/>
        <v>65462296</v>
      </c>
      <c r="H17" s="68">
        <f>G17/G21*100</f>
        <v>10.274069887991129</v>
      </c>
      <c r="I17" s="66">
        <v>66208035</v>
      </c>
      <c r="J17" s="67">
        <f>I17/I21*100</f>
        <v>12.085227245284923</v>
      </c>
      <c r="K17" s="66">
        <v>3814832</v>
      </c>
      <c r="L17" s="68">
        <f>K17/K21*100</f>
        <v>2.4491279282523761</v>
      </c>
      <c r="M17" s="66">
        <f t="shared" si="1"/>
        <v>70022867</v>
      </c>
      <c r="N17" s="68">
        <f>M17/M21*100</f>
        <v>9.952005780738773</v>
      </c>
    </row>
    <row r="18" spans="1:14" ht="16.5" customHeight="1" x14ac:dyDescent="0.25">
      <c r="A18" s="14" t="s">
        <v>34</v>
      </c>
      <c r="B18" s="6" t="s">
        <v>6</v>
      </c>
      <c r="C18" s="66">
        <v>39963488</v>
      </c>
      <c r="D18" s="67">
        <f>C18/C21*100</f>
        <v>8.1466024476605732</v>
      </c>
      <c r="E18" s="66">
        <v>27850775</v>
      </c>
      <c r="F18" s="68">
        <f>E18/E21*100</f>
        <v>18.996988034624739</v>
      </c>
      <c r="G18" s="66">
        <f t="shared" si="0"/>
        <v>67814263</v>
      </c>
      <c r="H18" s="68">
        <f>G18/G21*100</f>
        <v>10.643202576710889</v>
      </c>
      <c r="I18" s="66">
        <v>43877352</v>
      </c>
      <c r="J18" s="67">
        <f>I18/I21*100</f>
        <v>8.0091150544092855</v>
      </c>
      <c r="K18" s="66">
        <v>29708620</v>
      </c>
      <c r="L18" s="68">
        <f>K18/K21*100</f>
        <v>19.072979085799087</v>
      </c>
      <c r="M18" s="66">
        <f t="shared" si="1"/>
        <v>73585972</v>
      </c>
      <c r="N18" s="68">
        <f>M18/M21*100</f>
        <v>10.458412374421652</v>
      </c>
    </row>
    <row r="19" spans="1:14" ht="16.5" customHeight="1" x14ac:dyDescent="0.25">
      <c r="A19" s="14" t="s">
        <v>35</v>
      </c>
      <c r="B19" s="6" t="s">
        <v>7</v>
      </c>
      <c r="C19" s="66">
        <v>31160078</v>
      </c>
      <c r="D19" s="67">
        <f>C19/C21*100</f>
        <v>6.3520173140065843</v>
      </c>
      <c r="E19" s="66">
        <v>36958007</v>
      </c>
      <c r="F19" s="68">
        <f>E19/E21*100</f>
        <v>25.209022612928273</v>
      </c>
      <c r="G19" s="66">
        <f t="shared" si="0"/>
        <v>68118085</v>
      </c>
      <c r="H19" s="68">
        <f>G19/G21*100</f>
        <v>10.69088633747463</v>
      </c>
      <c r="I19" s="66">
        <v>32647427</v>
      </c>
      <c r="J19" s="67">
        <f>I19/I21*100</f>
        <v>5.9592702648379552</v>
      </c>
      <c r="K19" s="66">
        <v>41963244</v>
      </c>
      <c r="L19" s="68">
        <f>K19/K21*100</f>
        <v>26.940466274915632</v>
      </c>
      <c r="M19" s="66">
        <f t="shared" si="1"/>
        <v>74610671</v>
      </c>
      <c r="N19" s="68">
        <f>M19/M21*100</f>
        <v>10.604047804794952</v>
      </c>
    </row>
    <row r="20" spans="1:14" ht="16.5" customHeight="1" x14ac:dyDescent="0.25">
      <c r="A20" s="14" t="s">
        <v>36</v>
      </c>
      <c r="B20" s="6" t="s">
        <v>68</v>
      </c>
      <c r="C20" s="66">
        <v>2270114</v>
      </c>
      <c r="D20" s="67">
        <f>C20/C21*100</f>
        <v>0.46276531890480971</v>
      </c>
      <c r="E20" s="66">
        <v>36577850</v>
      </c>
      <c r="F20" s="68">
        <f>E20/E21*100</f>
        <v>24.949717872565433</v>
      </c>
      <c r="G20" s="66">
        <f t="shared" si="0"/>
        <v>38847964</v>
      </c>
      <c r="H20" s="68">
        <f>G20/G21*100</f>
        <v>6.0970470260035396</v>
      </c>
      <c r="I20" s="66">
        <v>2125531</v>
      </c>
      <c r="J20" s="67">
        <f>I20/I21*100</f>
        <v>0.38798198967689806</v>
      </c>
      <c r="K20" s="66">
        <v>36855351</v>
      </c>
      <c r="L20" s="68">
        <f>K20/K21*100</f>
        <v>23.661191224054985</v>
      </c>
      <c r="M20" s="66">
        <f t="shared" si="1"/>
        <v>38980882</v>
      </c>
      <c r="N20" s="68">
        <f>M20/M21*100</f>
        <v>5.5401610876957674</v>
      </c>
    </row>
    <row r="21" spans="1:14" ht="16.5" customHeight="1" x14ac:dyDescent="0.25">
      <c r="A21" s="2"/>
      <c r="B21" s="3" t="s">
        <v>56</v>
      </c>
      <c r="C21" s="70">
        <f t="shared" ref="C21:I21" si="2">SUM(C11:C20)</f>
        <v>490554047</v>
      </c>
      <c r="D21" s="70">
        <f t="shared" si="2"/>
        <v>100</v>
      </c>
      <c r="E21" s="70">
        <f t="shared" si="2"/>
        <v>146606267</v>
      </c>
      <c r="F21" s="71">
        <f t="shared" si="2"/>
        <v>100</v>
      </c>
      <c r="G21" s="70">
        <f t="shared" si="2"/>
        <v>637160314.39999998</v>
      </c>
      <c r="H21" s="71">
        <f t="shared" si="2"/>
        <v>100</v>
      </c>
      <c r="I21" s="70">
        <f t="shared" si="2"/>
        <v>547842698</v>
      </c>
      <c r="J21" s="70">
        <f t="shared" ref="J21:N21" si="3">SUM(J11:J20)</f>
        <v>100.00000000000001</v>
      </c>
      <c r="K21" s="70">
        <f t="shared" si="3"/>
        <v>155762872</v>
      </c>
      <c r="L21" s="71">
        <f t="shared" si="3"/>
        <v>100.00000000000001</v>
      </c>
      <c r="M21" s="70">
        <f t="shared" si="3"/>
        <v>703605570</v>
      </c>
      <c r="N21" s="71">
        <f t="shared" si="3"/>
        <v>100</v>
      </c>
    </row>
    <row r="22" spans="1:14" x14ac:dyDescent="0.25">
      <c r="C22" s="16"/>
      <c r="I22" s="16"/>
    </row>
    <row r="23" spans="1:14" x14ac:dyDescent="0.25">
      <c r="C23" s="17"/>
      <c r="D23" s="18"/>
      <c r="E23" s="17"/>
      <c r="G23" s="17"/>
      <c r="I23" s="17"/>
      <c r="J23" s="18"/>
      <c r="K23" s="17"/>
      <c r="M23" s="17"/>
    </row>
    <row r="24" spans="1:14" x14ac:dyDescent="0.25">
      <c r="B24" t="s">
        <v>81</v>
      </c>
      <c r="C24" s="20"/>
      <c r="D24" s="18"/>
      <c r="E24" s="17"/>
      <c r="G24" s="17"/>
      <c r="I24" s="20"/>
      <c r="J24" s="18"/>
      <c r="K24" s="17"/>
      <c r="M24" s="17"/>
    </row>
    <row r="25" spans="1:14" x14ac:dyDescent="0.25">
      <c r="B25" t="s">
        <v>85</v>
      </c>
      <c r="C25" s="8"/>
      <c r="D25" s="18"/>
      <c r="E25" s="8"/>
      <c r="G25" s="8"/>
      <c r="I25" s="8"/>
      <c r="J25" s="18"/>
      <c r="K25" s="8"/>
      <c r="M25" s="8"/>
    </row>
    <row r="26" spans="1:14" x14ac:dyDescent="0.25">
      <c r="B26" t="s">
        <v>86</v>
      </c>
      <c r="C26" s="21"/>
      <c r="D26" s="18"/>
      <c r="E26" s="18"/>
      <c r="G26" s="18"/>
      <c r="I26" s="21"/>
      <c r="J26" s="18"/>
      <c r="K26" s="18"/>
      <c r="M26" s="18"/>
    </row>
    <row r="27" spans="1:14" x14ac:dyDescent="0.25">
      <c r="B27" s="15"/>
      <c r="C27" s="8"/>
      <c r="D27" s="18"/>
      <c r="E27" s="17"/>
      <c r="G27" s="17"/>
      <c r="I27" s="8"/>
      <c r="J27" s="18"/>
      <c r="K27" s="17"/>
      <c r="M27" s="17"/>
    </row>
    <row r="28" spans="1:14" x14ac:dyDescent="0.25">
      <c r="B28" s="35"/>
      <c r="C28" s="45"/>
      <c r="I28" s="45"/>
    </row>
    <row r="29" spans="1:14" x14ac:dyDescent="0.25">
      <c r="B29" s="35"/>
    </row>
    <row r="30" spans="1:14" x14ac:dyDescent="0.25">
      <c r="B30" s="35"/>
    </row>
    <row r="31" spans="1:14" x14ac:dyDescent="0.25">
      <c r="B31" s="35"/>
    </row>
    <row r="32" spans="1:14" x14ac:dyDescent="0.25">
      <c r="B32" s="35"/>
    </row>
    <row r="33" spans="2:10" x14ac:dyDescent="0.25">
      <c r="B33" s="35"/>
    </row>
    <row r="34" spans="2:10" x14ac:dyDescent="0.25">
      <c r="B34" s="35"/>
    </row>
    <row r="41" spans="2:10" x14ac:dyDescent="0.25">
      <c r="B41" s="37"/>
      <c r="C41" s="5"/>
      <c r="D41" s="35"/>
      <c r="I41" s="5"/>
      <c r="J41" s="35"/>
    </row>
    <row r="42" spans="2:10" x14ac:dyDescent="0.25">
      <c r="B42" s="37"/>
      <c r="C42" s="5"/>
      <c r="D42" s="35"/>
      <c r="I42" s="5"/>
      <c r="J42" s="35"/>
    </row>
    <row r="43" spans="2:10" x14ac:dyDescent="0.25">
      <c r="B43" s="37"/>
      <c r="C43" s="5"/>
      <c r="D43" s="35"/>
      <c r="I43" s="5"/>
      <c r="J43" s="35"/>
    </row>
    <row r="44" spans="2:10" x14ac:dyDescent="0.25">
      <c r="B44" s="37"/>
      <c r="C44" s="5"/>
      <c r="D44" s="35"/>
      <c r="I44" s="5"/>
      <c r="J44" s="35"/>
    </row>
    <row r="45" spans="2:10" x14ac:dyDescent="0.25">
      <c r="B45" s="37"/>
      <c r="C45" s="5"/>
      <c r="D45" s="35"/>
      <c r="I45" s="5"/>
      <c r="J45" s="35"/>
    </row>
    <row r="46" spans="2:10" x14ac:dyDescent="0.25">
      <c r="B46" s="37"/>
      <c r="C46" s="5"/>
      <c r="D46" s="35"/>
      <c r="I46" s="5"/>
      <c r="J46" s="35"/>
    </row>
    <row r="47" spans="2:10" x14ac:dyDescent="0.25">
      <c r="B47" s="37"/>
      <c r="C47" s="5"/>
      <c r="D47" s="35"/>
      <c r="I47" s="5"/>
      <c r="J47" s="35"/>
    </row>
    <row r="48" spans="2:10" x14ac:dyDescent="0.25">
      <c r="B48" s="37"/>
      <c r="C48" s="5"/>
      <c r="I48" s="5"/>
    </row>
    <row r="49" spans="2:9" x14ac:dyDescent="0.25">
      <c r="B49" s="37"/>
      <c r="C49" s="5"/>
      <c r="I49" s="5"/>
    </row>
    <row r="50" spans="2:9" x14ac:dyDescent="0.25">
      <c r="B50" s="37"/>
      <c r="C50" s="5"/>
      <c r="I50" s="5"/>
    </row>
    <row r="51" spans="2:9" x14ac:dyDescent="0.25">
      <c r="B51" s="37"/>
      <c r="C51" s="5"/>
      <c r="I51" s="5"/>
    </row>
    <row r="52" spans="2:9" x14ac:dyDescent="0.25">
      <c r="B52" s="37"/>
      <c r="C52" s="5"/>
      <c r="I52" s="5"/>
    </row>
    <row r="53" spans="2:9" x14ac:dyDescent="0.25">
      <c r="B53" s="37"/>
      <c r="C53" s="5"/>
      <c r="I53" s="5"/>
    </row>
    <row r="54" spans="2:9" x14ac:dyDescent="0.25">
      <c r="B54" s="36"/>
    </row>
    <row r="55" spans="2:9" x14ac:dyDescent="0.25">
      <c r="B55" s="36"/>
    </row>
  </sheetData>
  <mergeCells count="14">
    <mergeCell ref="G8:H8"/>
    <mergeCell ref="A8:A10"/>
    <mergeCell ref="B8:B10"/>
    <mergeCell ref="C8:D8"/>
    <mergeCell ref="E8:F8"/>
    <mergeCell ref="C9:D9"/>
    <mergeCell ref="E9:F9"/>
    <mergeCell ref="G9:H9"/>
    <mergeCell ref="I8:J8"/>
    <mergeCell ref="K8:L8"/>
    <mergeCell ref="M8:N8"/>
    <mergeCell ref="I9:J9"/>
    <mergeCell ref="K9:L9"/>
    <mergeCell ref="M9:N9"/>
  </mergeCells>
  <dataValidations count="1">
    <dataValidation type="decimal" allowBlank="1" showInputMessage="1" showErrorMessage="1" errorTitle="Microsoft Excel" error="Neočekivana vrsta podatka!_x000a_Mollimo unesite broj." sqref="B28:B34 I27:I28 G25 I41:I53 E25 D41:D47 I25 C27:C28 C41:C53 C25 M25 K25 J41:J47 C11:C20 E11:E20 G11:G20 I11:I20 K11:K20 M11:M20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osiguranja&amp;RMjesečni izvještaj</oddHeader>
    <oddFooter>&amp;CU izvještaj su uključeni podaci zaključno sa 31.10.2025. godine.</oddFooter>
  </headerFooter>
  <ignoredErrors>
    <ignoredError sqref="M11 M14:M20 M13" formula="1"/>
    <ignoredError sqref="J11:J13 L11:L13 J14:J21 L14:L21" evalError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6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27" t="s">
        <v>62</v>
      </c>
    </row>
    <row r="5" spans="1:12" ht="15" customHeight="1" x14ac:dyDescent="0.25">
      <c r="C5" s="1"/>
      <c r="D5" s="1"/>
      <c r="E5" s="1"/>
      <c r="F5" s="1"/>
      <c r="G5" s="1"/>
    </row>
    <row r="6" spans="1:12" ht="15" customHeight="1" thickBot="1" x14ac:dyDescent="0.3"/>
    <row r="7" spans="1:12" ht="24.75" customHeight="1" x14ac:dyDescent="0.25">
      <c r="A7" s="77" t="s">
        <v>59</v>
      </c>
      <c r="B7" s="80" t="s">
        <v>10</v>
      </c>
      <c r="C7" s="74" t="s">
        <v>54</v>
      </c>
      <c r="D7" s="74"/>
      <c r="E7" s="74"/>
      <c r="F7" s="74"/>
      <c r="G7" s="74"/>
      <c r="H7" s="74" t="s">
        <v>55</v>
      </c>
      <c r="I7" s="74"/>
      <c r="J7" s="74"/>
      <c r="K7" s="74"/>
      <c r="L7" s="75"/>
    </row>
    <row r="8" spans="1:12" s="24" customFormat="1" ht="21.75" customHeight="1" x14ac:dyDescent="0.25">
      <c r="A8" s="78"/>
      <c r="B8" s="76"/>
      <c r="C8" s="84" t="s">
        <v>26</v>
      </c>
      <c r="D8" s="84"/>
      <c r="E8" s="85" t="s">
        <v>60</v>
      </c>
      <c r="F8" s="76" t="s">
        <v>57</v>
      </c>
      <c r="G8" s="76"/>
      <c r="H8" s="84" t="s">
        <v>26</v>
      </c>
      <c r="I8" s="84"/>
      <c r="J8" s="85" t="s">
        <v>61</v>
      </c>
      <c r="K8" s="76" t="s">
        <v>57</v>
      </c>
      <c r="L8" s="83"/>
    </row>
    <row r="9" spans="1:12" ht="19.5" customHeight="1" thickBot="1" x14ac:dyDescent="0.3">
      <c r="A9" s="79"/>
      <c r="B9" s="81"/>
      <c r="C9" s="42" t="s">
        <v>65</v>
      </c>
      <c r="D9" s="42" t="s">
        <v>74</v>
      </c>
      <c r="E9" s="86"/>
      <c r="F9" s="28" t="s">
        <v>67</v>
      </c>
      <c r="G9" s="28" t="s">
        <v>75</v>
      </c>
      <c r="H9" s="42" t="s">
        <v>65</v>
      </c>
      <c r="I9" s="42" t="s">
        <v>74</v>
      </c>
      <c r="J9" s="86"/>
      <c r="K9" s="28" t="s">
        <v>67</v>
      </c>
      <c r="L9" s="29" t="s">
        <v>75</v>
      </c>
    </row>
    <row r="10" spans="1:12" ht="16.5" customHeight="1" x14ac:dyDescent="0.25">
      <c r="A10" s="44" t="s">
        <v>27</v>
      </c>
      <c r="B10" s="6" t="s">
        <v>63</v>
      </c>
      <c r="C10" s="52">
        <v>28680802</v>
      </c>
      <c r="D10" s="52"/>
      <c r="E10" s="38">
        <f>IFERROR((D10-C10)/C10*100, "-")</f>
        <v>-100</v>
      </c>
      <c r="F10" s="38">
        <f t="shared" ref="F10:G17" si="0">C10/C$32*100</f>
        <v>13.598634192892019</v>
      </c>
      <c r="G10" s="38" t="e">
        <f t="shared" si="0"/>
        <v>#DIV/0!</v>
      </c>
      <c r="H10" s="52">
        <v>2177349</v>
      </c>
      <c r="I10" s="52"/>
      <c r="J10" s="11">
        <f t="shared" ref="J10:J31" si="1">IFERROR((I10-H10)/H10*100, "-")</f>
        <v>-100</v>
      </c>
      <c r="K10" s="11">
        <f t="shared" ref="K10:K31" si="2">H10/H$32*100</f>
        <v>3.8185164328602141</v>
      </c>
      <c r="L10" s="11" t="e">
        <f t="shared" ref="L10:L31" si="3">I10/I$32*100</f>
        <v>#DIV/0!</v>
      </c>
    </row>
    <row r="11" spans="1:12" ht="16.5" customHeight="1" x14ac:dyDescent="0.25">
      <c r="A11" s="44" t="s">
        <v>28</v>
      </c>
      <c r="B11" s="6" t="s">
        <v>0</v>
      </c>
      <c r="C11" s="52">
        <v>13266562</v>
      </c>
      <c r="D11" s="52"/>
      <c r="E11" s="38">
        <f>IFERROR((D11-C11)/C11*100, "-")</f>
        <v>-100</v>
      </c>
      <c r="F11" s="38">
        <f t="shared" si="0"/>
        <v>6.2901701157213772</v>
      </c>
      <c r="G11" s="38" t="e">
        <f t="shared" si="0"/>
        <v>#DIV/0!</v>
      </c>
      <c r="H11" s="52">
        <v>0</v>
      </c>
      <c r="I11" s="52"/>
      <c r="J11" s="11" t="str">
        <f>IFERROR((I11-H11)/H11*100, "-")</f>
        <v>-</v>
      </c>
      <c r="K11" s="11">
        <f t="shared" si="2"/>
        <v>0</v>
      </c>
      <c r="L11" s="11" t="e">
        <f t="shared" si="3"/>
        <v>#DIV/0!</v>
      </c>
    </row>
    <row r="12" spans="1:12" ht="16.5" customHeight="1" x14ac:dyDescent="0.25">
      <c r="A12" s="44" t="s">
        <v>29</v>
      </c>
      <c r="B12" s="6" t="s">
        <v>21</v>
      </c>
      <c r="C12" s="52">
        <v>2126555</v>
      </c>
      <c r="D12" s="52"/>
      <c r="E12" s="38">
        <f t="shared" ref="E12:E31" si="4">IFERROR((D12-C12)/C12*100, "-")</f>
        <v>-100</v>
      </c>
      <c r="F12" s="38">
        <f t="shared" si="0"/>
        <v>1.0082787620815306</v>
      </c>
      <c r="G12" s="38" t="e">
        <f t="shared" si="0"/>
        <v>#DIV/0!</v>
      </c>
      <c r="H12" s="52">
        <v>0</v>
      </c>
      <c r="I12" s="52"/>
      <c r="J12" s="11" t="str">
        <f>IFERROR((#REF!-I12)/I12*100, "-")</f>
        <v>-</v>
      </c>
      <c r="K12" s="11">
        <f t="shared" si="2"/>
        <v>0</v>
      </c>
      <c r="L12" s="11" t="e">
        <f t="shared" si="3"/>
        <v>#DIV/0!</v>
      </c>
    </row>
    <row r="13" spans="1:12" ht="16.5" customHeight="1" x14ac:dyDescent="0.25">
      <c r="A13" s="44" t="s">
        <v>30</v>
      </c>
      <c r="B13" s="6" t="s">
        <v>12</v>
      </c>
      <c r="C13" s="52">
        <v>2749392</v>
      </c>
      <c r="D13" s="52"/>
      <c r="E13" s="38">
        <f t="shared" si="4"/>
        <v>-100</v>
      </c>
      <c r="F13" s="38">
        <f t="shared" si="0"/>
        <v>1.3035889324456051</v>
      </c>
      <c r="G13" s="38" t="e">
        <f t="shared" si="0"/>
        <v>#DIV/0!</v>
      </c>
      <c r="H13" s="52">
        <v>0</v>
      </c>
      <c r="I13" s="52"/>
      <c r="J13" s="11" t="str">
        <f t="shared" si="1"/>
        <v>-</v>
      </c>
      <c r="K13" s="11">
        <f t="shared" si="2"/>
        <v>0</v>
      </c>
      <c r="L13" s="11" t="e">
        <f t="shared" si="3"/>
        <v>#DIV/0!</v>
      </c>
    </row>
    <row r="14" spans="1:12" ht="16.5" customHeight="1" x14ac:dyDescent="0.25">
      <c r="A14" s="44" t="s">
        <v>31</v>
      </c>
      <c r="B14" s="6" t="s">
        <v>1</v>
      </c>
      <c r="C14" s="52">
        <v>4439577</v>
      </c>
      <c r="D14" s="52"/>
      <c r="E14" s="38">
        <f t="shared" si="4"/>
        <v>-100</v>
      </c>
      <c r="F14" s="38">
        <f t="shared" si="0"/>
        <v>2.1049684591866353</v>
      </c>
      <c r="G14" s="38" t="e">
        <f t="shared" si="0"/>
        <v>#DIV/0!</v>
      </c>
      <c r="H14" s="52">
        <v>0</v>
      </c>
      <c r="I14" s="52"/>
      <c r="J14" s="11" t="str">
        <f t="shared" si="1"/>
        <v>-</v>
      </c>
      <c r="K14" s="11">
        <f t="shared" si="2"/>
        <v>0</v>
      </c>
      <c r="L14" s="11" t="e">
        <f t="shared" si="3"/>
        <v>#DIV/0!</v>
      </c>
    </row>
    <row r="15" spans="1:12" ht="16.5" customHeight="1" x14ac:dyDescent="0.25">
      <c r="A15" s="44" t="s">
        <v>32</v>
      </c>
      <c r="B15" s="6" t="s">
        <v>24</v>
      </c>
      <c r="C15" s="52">
        <v>16999983</v>
      </c>
      <c r="D15" s="52"/>
      <c r="E15" s="38">
        <f t="shared" si="4"/>
        <v>-100</v>
      </c>
      <c r="F15" s="38">
        <f t="shared" si="0"/>
        <v>8.0603237699693011</v>
      </c>
      <c r="G15" s="38" t="e">
        <f t="shared" si="0"/>
        <v>#DIV/0!</v>
      </c>
      <c r="H15" s="52">
        <v>0</v>
      </c>
      <c r="I15" s="52"/>
      <c r="J15" s="11" t="str">
        <f t="shared" si="1"/>
        <v>-</v>
      </c>
      <c r="K15" s="11">
        <f t="shared" si="2"/>
        <v>0</v>
      </c>
      <c r="L15" s="11" t="e">
        <f t="shared" si="3"/>
        <v>#DIV/0!</v>
      </c>
    </row>
    <row r="16" spans="1:12" ht="16.5" customHeight="1" x14ac:dyDescent="0.25">
      <c r="A16" s="44" t="s">
        <v>33</v>
      </c>
      <c r="B16" s="6" t="s">
        <v>2</v>
      </c>
      <c r="C16" s="52">
        <v>22196298</v>
      </c>
      <c r="D16" s="52"/>
      <c r="E16" s="38">
        <f t="shared" si="4"/>
        <v>-100</v>
      </c>
      <c r="F16" s="38">
        <f t="shared" si="0"/>
        <v>10.52408984024996</v>
      </c>
      <c r="G16" s="38" t="e">
        <f t="shared" si="0"/>
        <v>#DIV/0!</v>
      </c>
      <c r="H16" s="52">
        <v>4288086</v>
      </c>
      <c r="I16" s="52"/>
      <c r="J16" s="11">
        <f t="shared" si="1"/>
        <v>-100</v>
      </c>
      <c r="K16" s="11">
        <f t="shared" si="2"/>
        <v>7.5202123575585826</v>
      </c>
      <c r="L16" s="11" t="e">
        <f t="shared" si="3"/>
        <v>#DIV/0!</v>
      </c>
    </row>
    <row r="17" spans="1:12" ht="16.5" customHeight="1" x14ac:dyDescent="0.25">
      <c r="A17" s="44" t="s">
        <v>34</v>
      </c>
      <c r="B17" s="6" t="s">
        <v>13</v>
      </c>
      <c r="C17" s="52">
        <v>1522440</v>
      </c>
      <c r="D17" s="52"/>
      <c r="E17" s="38">
        <f t="shared" si="4"/>
        <v>-100</v>
      </c>
      <c r="F17" s="38">
        <f t="shared" si="0"/>
        <v>0.7218453877484502</v>
      </c>
      <c r="G17" s="38" t="e">
        <f t="shared" si="0"/>
        <v>#DIV/0!</v>
      </c>
      <c r="H17" s="52">
        <v>0</v>
      </c>
      <c r="I17" s="52"/>
      <c r="J17" s="11" t="str">
        <f t="shared" si="1"/>
        <v>-</v>
      </c>
      <c r="K17" s="11">
        <f t="shared" si="2"/>
        <v>0</v>
      </c>
      <c r="L17" s="11" t="e">
        <f t="shared" si="3"/>
        <v>#DIV/0!</v>
      </c>
    </row>
    <row r="18" spans="1:12" ht="16.5" customHeight="1" x14ac:dyDescent="0.25">
      <c r="A18" s="44" t="s">
        <v>35</v>
      </c>
      <c r="B18" s="6" t="s">
        <v>14</v>
      </c>
      <c r="C18" s="52">
        <v>3121970</v>
      </c>
      <c r="D18" s="52"/>
      <c r="E18" s="38">
        <f t="shared" ref="E18" si="5">IFERROR((D18-C18)/C18*100, "-")</f>
        <v>-100</v>
      </c>
      <c r="F18" s="38">
        <f t="shared" ref="F18" si="6">C18/C$32*100</f>
        <v>1.4802420096614837</v>
      </c>
      <c r="G18" s="38" t="e">
        <f t="shared" ref="G18" si="7">D18/D$32*100</f>
        <v>#DIV/0!</v>
      </c>
      <c r="H18" s="52">
        <v>0</v>
      </c>
      <c r="I18" s="52"/>
      <c r="J18" s="11" t="str">
        <f t="shared" si="1"/>
        <v>-</v>
      </c>
      <c r="K18" s="11">
        <f t="shared" si="2"/>
        <v>0</v>
      </c>
      <c r="L18" s="11" t="e">
        <f t="shared" si="3"/>
        <v>#DIV/0!</v>
      </c>
    </row>
    <row r="19" spans="1:12" ht="16.5" customHeight="1" x14ac:dyDescent="0.25">
      <c r="A19" s="44" t="s">
        <v>36</v>
      </c>
      <c r="B19" s="6" t="s">
        <v>3</v>
      </c>
      <c r="C19" s="52">
        <v>27208327</v>
      </c>
      <c r="D19" s="52"/>
      <c r="E19" s="38">
        <f t="shared" si="4"/>
        <v>-100</v>
      </c>
      <c r="F19" s="38">
        <f>C19/C$32*100</f>
        <v>12.900479068667156</v>
      </c>
      <c r="G19" s="38" t="e">
        <f>D19/D$32*100</f>
        <v>#DIV/0!</v>
      </c>
      <c r="H19" s="52">
        <v>0</v>
      </c>
      <c r="I19" s="52"/>
      <c r="J19" s="11" t="str">
        <f t="shared" si="1"/>
        <v>-</v>
      </c>
      <c r="K19" s="11">
        <f t="shared" si="2"/>
        <v>0</v>
      </c>
      <c r="L19" s="11" t="e">
        <f t="shared" si="3"/>
        <v>#DIV/0!</v>
      </c>
    </row>
    <row r="20" spans="1:12" ht="16.5" customHeight="1" x14ac:dyDescent="0.25">
      <c r="A20" s="44" t="s">
        <v>37</v>
      </c>
      <c r="B20" s="6" t="s">
        <v>23</v>
      </c>
      <c r="C20" s="52">
        <v>491396</v>
      </c>
      <c r="D20" s="52"/>
      <c r="E20" s="38">
        <f>IFERROR((D20-C20)/C20*100, "-")</f>
        <v>-100</v>
      </c>
      <c r="F20" s="38" t="s">
        <v>72</v>
      </c>
      <c r="G20" s="38" t="e">
        <f t="shared" ref="G20:G31" si="8">D20/D$32*100</f>
        <v>#DIV/0!</v>
      </c>
      <c r="H20" s="52">
        <v>0</v>
      </c>
      <c r="I20" s="52"/>
      <c r="J20" s="11" t="str">
        <f>IFERROR((I20-H20)/H20*100, "-")</f>
        <v>-</v>
      </c>
      <c r="K20" s="11">
        <f t="shared" si="2"/>
        <v>0</v>
      </c>
      <c r="L20" s="11" t="e">
        <f t="shared" si="3"/>
        <v>#DIV/0!</v>
      </c>
    </row>
    <row r="21" spans="1:12" ht="16.5" customHeight="1" x14ac:dyDescent="0.25">
      <c r="A21" s="44" t="s">
        <v>38</v>
      </c>
      <c r="B21" s="6" t="s">
        <v>4</v>
      </c>
      <c r="C21" s="52">
        <v>13237492</v>
      </c>
      <c r="D21" s="52"/>
      <c r="E21" s="38">
        <f t="shared" si="4"/>
        <v>-100</v>
      </c>
      <c r="F21" s="38">
        <f>C21/C$32*100</f>
        <v>6.276386948291564</v>
      </c>
      <c r="G21" s="38" t="e">
        <f t="shared" si="8"/>
        <v>#DIV/0!</v>
      </c>
      <c r="H21" s="52">
        <v>13619267</v>
      </c>
      <c r="I21" s="52"/>
      <c r="J21" s="11">
        <f t="shared" si="1"/>
        <v>-100</v>
      </c>
      <c r="K21" s="11">
        <f t="shared" si="2"/>
        <v>23.884730855278978</v>
      </c>
      <c r="L21" s="11" t="e">
        <f t="shared" si="3"/>
        <v>#DIV/0!</v>
      </c>
    </row>
    <row r="22" spans="1:12" ht="16.5" customHeight="1" x14ac:dyDescent="0.25">
      <c r="A22" s="44" t="s">
        <v>39</v>
      </c>
      <c r="B22" s="6" t="s">
        <v>18</v>
      </c>
      <c r="C22" s="52">
        <v>1806278</v>
      </c>
      <c r="D22" s="52"/>
      <c r="E22" s="38">
        <f>IFERROR((D22-C22)/C22*100, "-")</f>
        <v>-100</v>
      </c>
      <c r="F22" s="38">
        <f>C22/C$32*100</f>
        <v>0.85642353281015682</v>
      </c>
      <c r="G22" s="38" t="e">
        <f t="shared" si="8"/>
        <v>#DIV/0!</v>
      </c>
      <c r="H22" s="52">
        <v>0</v>
      </c>
      <c r="I22" s="52"/>
      <c r="J22" s="11" t="str">
        <f t="shared" si="1"/>
        <v>-</v>
      </c>
      <c r="K22" s="11">
        <f t="shared" si="2"/>
        <v>0</v>
      </c>
      <c r="L22" s="11" t="e">
        <f t="shared" si="3"/>
        <v>#DIV/0!</v>
      </c>
    </row>
    <row r="23" spans="1:12" ht="16.5" customHeight="1" x14ac:dyDescent="0.25">
      <c r="A23" s="44" t="s">
        <v>40</v>
      </c>
      <c r="B23" s="6" t="s">
        <v>11</v>
      </c>
      <c r="C23" s="52">
        <v>4279393</v>
      </c>
      <c r="D23" s="52"/>
      <c r="E23" s="38">
        <f>IFERROR((D23-C23)/C23*100, "-")</f>
        <v>-100</v>
      </c>
      <c r="F23" s="38">
        <f>C23/C$32*100</f>
        <v>2.0290192713098731</v>
      </c>
      <c r="G23" s="38" t="e">
        <f t="shared" si="8"/>
        <v>#DIV/0!</v>
      </c>
      <c r="H23" s="52">
        <v>0</v>
      </c>
      <c r="I23" s="52"/>
      <c r="J23" s="11" t="str">
        <f t="shared" si="1"/>
        <v>-</v>
      </c>
      <c r="K23" s="11">
        <f t="shared" si="2"/>
        <v>0</v>
      </c>
      <c r="L23" s="11" t="e">
        <f t="shared" si="3"/>
        <v>#DIV/0!</v>
      </c>
    </row>
    <row r="24" spans="1:12" ht="16.5" customHeight="1" x14ac:dyDescent="0.25">
      <c r="A24" s="44" t="s">
        <v>41</v>
      </c>
      <c r="B24" s="6" t="s">
        <v>66</v>
      </c>
      <c r="C24" s="52">
        <v>1763207</v>
      </c>
      <c r="D24" s="52"/>
      <c r="E24" s="38">
        <f>IFERROR((D24-C24)/C24*100, "-")</f>
        <v>-100</v>
      </c>
      <c r="F24" s="38" t="s">
        <v>72</v>
      </c>
      <c r="G24" s="38" t="e">
        <f t="shared" si="8"/>
        <v>#DIV/0!</v>
      </c>
      <c r="H24" s="52"/>
      <c r="I24" s="52"/>
      <c r="J24" s="11"/>
      <c r="K24" s="11">
        <f t="shared" si="2"/>
        <v>0</v>
      </c>
      <c r="L24" s="11" t="e">
        <f t="shared" si="3"/>
        <v>#DIV/0!</v>
      </c>
    </row>
    <row r="25" spans="1:12" ht="16.5" customHeight="1" x14ac:dyDescent="0.25">
      <c r="A25" s="44" t="s">
        <v>71</v>
      </c>
      <c r="B25" s="6" t="s">
        <v>5</v>
      </c>
      <c r="C25" s="52">
        <v>32253873</v>
      </c>
      <c r="D25" s="52"/>
      <c r="E25" s="38">
        <f t="shared" si="4"/>
        <v>-100</v>
      </c>
      <c r="F25" s="38">
        <f t="shared" ref="F25:F31" si="9">C25/C$32*100</f>
        <v>15.292759952493542</v>
      </c>
      <c r="G25" s="38" t="e">
        <f t="shared" si="8"/>
        <v>#DIV/0!</v>
      </c>
      <c r="H25" s="52">
        <v>2484413</v>
      </c>
      <c r="I25" s="52"/>
      <c r="J25" s="11">
        <f t="shared" si="1"/>
        <v>-100</v>
      </c>
      <c r="K25" s="11">
        <f t="shared" si="2"/>
        <v>4.3570286006108994</v>
      </c>
      <c r="L25" s="11" t="e">
        <f t="shared" si="3"/>
        <v>#DIV/0!</v>
      </c>
    </row>
    <row r="26" spans="1:12" ht="16.5" customHeight="1" x14ac:dyDescent="0.25">
      <c r="A26" s="44" t="s">
        <v>43</v>
      </c>
      <c r="B26" s="6" t="s">
        <v>6</v>
      </c>
      <c r="C26" s="52">
        <v>16874018</v>
      </c>
      <c r="D26" s="52"/>
      <c r="E26" s="38">
        <f t="shared" si="4"/>
        <v>-100</v>
      </c>
      <c r="F26" s="38">
        <f t="shared" si="9"/>
        <v>8.0005990817926023</v>
      </c>
      <c r="G26" s="38" t="e">
        <f t="shared" si="8"/>
        <v>#DIV/0!</v>
      </c>
      <c r="H26" s="52">
        <v>6435953</v>
      </c>
      <c r="I26" s="52"/>
      <c r="J26" s="11">
        <f t="shared" si="1"/>
        <v>-100</v>
      </c>
      <c r="K26" s="11">
        <f t="shared" si="2"/>
        <v>11.287024859871336</v>
      </c>
      <c r="L26" s="11" t="e">
        <f t="shared" si="3"/>
        <v>#DIV/0!</v>
      </c>
    </row>
    <row r="27" spans="1:12" ht="16.5" customHeight="1" x14ac:dyDescent="0.25">
      <c r="A27" s="44" t="s">
        <v>44</v>
      </c>
      <c r="B27" s="6" t="s">
        <v>7</v>
      </c>
      <c r="C27" s="52">
        <v>11620643</v>
      </c>
      <c r="D27" s="52"/>
      <c r="E27" s="38">
        <f t="shared" si="4"/>
        <v>-100</v>
      </c>
      <c r="F27" s="38">
        <f t="shared" si="9"/>
        <v>5.5097787447921185</v>
      </c>
      <c r="G27" s="38" t="e">
        <f t="shared" si="8"/>
        <v>#DIV/0!</v>
      </c>
      <c r="H27" s="52">
        <v>13704200</v>
      </c>
      <c r="I27" s="52"/>
      <c r="J27" s="11">
        <f t="shared" si="1"/>
        <v>-100</v>
      </c>
      <c r="K27" s="11">
        <f t="shared" si="2"/>
        <v>24.0336817382987</v>
      </c>
      <c r="L27" s="11" t="e">
        <f t="shared" si="3"/>
        <v>#DIV/0!</v>
      </c>
    </row>
    <row r="28" spans="1:12" ht="16.5" customHeight="1" x14ac:dyDescent="0.25">
      <c r="A28" s="44" t="s">
        <v>45</v>
      </c>
      <c r="B28" s="6" t="s">
        <v>8</v>
      </c>
      <c r="C28" s="52">
        <v>0</v>
      </c>
      <c r="D28" s="52"/>
      <c r="E28" s="38" t="str">
        <f t="shared" si="4"/>
        <v>-</v>
      </c>
      <c r="F28" s="38">
        <f t="shared" si="9"/>
        <v>0</v>
      </c>
      <c r="G28" s="38" t="e">
        <f t="shared" si="8"/>
        <v>#DIV/0!</v>
      </c>
      <c r="H28" s="52">
        <v>0</v>
      </c>
      <c r="I28" s="52"/>
      <c r="J28" s="11" t="str">
        <f t="shared" si="1"/>
        <v>-</v>
      </c>
      <c r="K28" s="11">
        <f t="shared" si="2"/>
        <v>0</v>
      </c>
      <c r="L28" s="11" t="e">
        <f t="shared" si="3"/>
        <v>#DIV/0!</v>
      </c>
    </row>
    <row r="29" spans="1:12" ht="16.5" customHeight="1" x14ac:dyDescent="0.25">
      <c r="A29" s="44" t="s">
        <v>46</v>
      </c>
      <c r="B29" s="6" t="s">
        <v>68</v>
      </c>
      <c r="C29" s="52">
        <v>103869</v>
      </c>
      <c r="D29" s="52"/>
      <c r="E29" s="38">
        <f>IFERROR((D29-C29)/C29*100, "-")</f>
        <v>-100</v>
      </c>
      <c r="F29" s="38">
        <f t="shared" si="9"/>
        <v>4.9248153345973419E-2</v>
      </c>
      <c r="G29" s="38" t="e">
        <f t="shared" si="8"/>
        <v>#DIV/0!</v>
      </c>
      <c r="H29" s="52">
        <v>13661450</v>
      </c>
      <c r="I29" s="52"/>
      <c r="J29" s="11">
        <f>IFERROR((I29-H29)/H29*100, "-")</f>
        <v>-100</v>
      </c>
      <c r="K29" s="11">
        <f t="shared" si="2"/>
        <v>23.958709109884619</v>
      </c>
      <c r="L29" s="11" t="e">
        <f t="shared" si="3"/>
        <v>#DIV/0!</v>
      </c>
    </row>
    <row r="30" spans="1:12" ht="16.5" customHeight="1" x14ac:dyDescent="0.25">
      <c r="A30" s="44" t="s">
        <v>47</v>
      </c>
      <c r="B30" s="6" t="s">
        <v>25</v>
      </c>
      <c r="C30" s="52">
        <v>6167356</v>
      </c>
      <c r="D30" s="52"/>
      <c r="E30" s="38">
        <f t="shared" si="4"/>
        <v>-100</v>
      </c>
      <c r="F30" s="38">
        <f t="shared" si="9"/>
        <v>2.924172698564627</v>
      </c>
      <c r="G30" s="38" t="e">
        <f t="shared" si="8"/>
        <v>#DIV/0!</v>
      </c>
      <c r="H30" s="52">
        <v>650092</v>
      </c>
      <c r="I30" s="52"/>
      <c r="J30" s="11">
        <f t="shared" si="1"/>
        <v>-100</v>
      </c>
      <c r="K30" s="11">
        <f t="shared" si="2"/>
        <v>1.1400960456366718</v>
      </c>
      <c r="L30" s="11" t="e">
        <f t="shared" si="3"/>
        <v>#DIV/0!</v>
      </c>
    </row>
    <row r="31" spans="1:12" ht="16.5" customHeight="1" x14ac:dyDescent="0.25">
      <c r="A31" s="44" t="s">
        <v>48</v>
      </c>
      <c r="B31" s="6" t="s">
        <v>9</v>
      </c>
      <c r="C31" s="52">
        <v>0</v>
      </c>
      <c r="D31" s="52"/>
      <c r="E31" s="38" t="str">
        <f t="shared" si="4"/>
        <v>-</v>
      </c>
      <c r="F31" s="38">
        <f t="shared" si="9"/>
        <v>0</v>
      </c>
      <c r="G31" s="38" t="e">
        <f t="shared" si="8"/>
        <v>#DIV/0!</v>
      </c>
      <c r="H31" s="52">
        <v>0</v>
      </c>
      <c r="I31" s="52"/>
      <c r="J31" s="11" t="str">
        <f t="shared" si="1"/>
        <v>-</v>
      </c>
      <c r="K31" s="11">
        <f t="shared" si="2"/>
        <v>0</v>
      </c>
      <c r="L31" s="11" t="e">
        <f t="shared" si="3"/>
        <v>#DIV/0!</v>
      </c>
    </row>
    <row r="32" spans="1:12" ht="16.5" customHeight="1" x14ac:dyDescent="0.25">
      <c r="A32" s="2"/>
      <c r="B32" s="3" t="s">
        <v>56</v>
      </c>
      <c r="C32" s="9">
        <f>SUM(C10:C31)</f>
        <v>210909431</v>
      </c>
      <c r="D32" s="9">
        <f>SUM(D10:D31)</f>
        <v>0</v>
      </c>
      <c r="E32" s="4">
        <f>(D32-C32)/C32*100</f>
        <v>-100</v>
      </c>
      <c r="F32" s="9">
        <f>SUM(F10:F31)</f>
        <v>98.931008922023977</v>
      </c>
      <c r="G32" s="9" t="e">
        <f>SUM(G10:G31)</f>
        <v>#DIV/0!</v>
      </c>
      <c r="H32" s="9">
        <f>SUM(H10:H31)</f>
        <v>57020810</v>
      </c>
      <c r="I32" s="9">
        <f>SUM(I10:I31)</f>
        <v>0</v>
      </c>
      <c r="J32" s="4">
        <f>(I32-H32)/H32*100</f>
        <v>-100</v>
      </c>
      <c r="K32" s="9">
        <f>SUM(K10:K31)</f>
        <v>100</v>
      </c>
      <c r="L32" s="23" t="e">
        <f>SUM(L10:L31)</f>
        <v>#DIV/0!</v>
      </c>
    </row>
    <row r="33" spans="2:9" x14ac:dyDescent="0.25">
      <c r="C33" s="16"/>
      <c r="D33" s="16"/>
    </row>
    <row r="34" spans="2:9" x14ac:dyDescent="0.25">
      <c r="C34" s="17"/>
      <c r="D34" s="17"/>
      <c r="E34" s="18"/>
      <c r="F34" s="18"/>
      <c r="G34" s="18"/>
      <c r="H34" s="17"/>
      <c r="I34" s="17"/>
    </row>
    <row r="35" spans="2:9" x14ac:dyDescent="0.25">
      <c r="B35" t="s">
        <v>69</v>
      </c>
      <c r="C35" s="12"/>
      <c r="D35" s="20"/>
      <c r="E35" s="18"/>
      <c r="F35" s="18"/>
      <c r="G35" s="18"/>
      <c r="H35" s="17"/>
      <c r="I35" s="17"/>
    </row>
    <row r="36" spans="2:9" x14ac:dyDescent="0.25">
      <c r="C36" s="8"/>
      <c r="D36" s="8"/>
      <c r="E36" s="5"/>
      <c r="F36" s="5"/>
      <c r="G36" s="18"/>
      <c r="H36" s="8"/>
      <c r="I36" s="8"/>
    </row>
    <row r="37" spans="2:9" x14ac:dyDescent="0.25">
      <c r="C37" s="19"/>
      <c r="D37" s="21"/>
      <c r="E37" s="13"/>
      <c r="F37" s="13"/>
      <c r="G37" s="18"/>
      <c r="H37" s="18"/>
      <c r="I37" s="18"/>
    </row>
    <row r="38" spans="2:9" x14ac:dyDescent="0.25">
      <c r="B38" s="15"/>
      <c r="C38" s="8"/>
      <c r="D38" s="8"/>
      <c r="E38" s="5"/>
      <c r="F38" s="5"/>
      <c r="G38" s="18"/>
      <c r="H38" s="17"/>
      <c r="I38" s="17"/>
    </row>
    <row r="39" spans="2:9" x14ac:dyDescent="0.25">
      <c r="B39" s="35"/>
    </row>
    <row r="40" spans="2:9" x14ac:dyDescent="0.25">
      <c r="B40" s="35"/>
    </row>
    <row r="41" spans="2:9" x14ac:dyDescent="0.25">
      <c r="B41" s="35"/>
    </row>
    <row r="42" spans="2:9" x14ac:dyDescent="0.25">
      <c r="B42" s="35"/>
    </row>
    <row r="43" spans="2:9" x14ac:dyDescent="0.25">
      <c r="B43" s="35"/>
      <c r="C43" s="35"/>
    </row>
    <row r="44" spans="2:9" x14ac:dyDescent="0.25">
      <c r="B44" s="35"/>
      <c r="C44" s="35"/>
    </row>
    <row r="45" spans="2:9" x14ac:dyDescent="0.25">
      <c r="B45" s="35"/>
      <c r="C45" s="35"/>
    </row>
    <row r="52" spans="2:7" x14ac:dyDescent="0.25">
      <c r="B52" s="37"/>
      <c r="C52" s="5"/>
      <c r="D52" s="5"/>
      <c r="E52" s="34"/>
      <c r="F52" s="35"/>
      <c r="G52" s="35"/>
    </row>
    <row r="53" spans="2:7" x14ac:dyDescent="0.25">
      <c r="B53" s="37"/>
      <c r="C53" s="5"/>
      <c r="D53" s="5"/>
      <c r="E53" s="34"/>
      <c r="F53" s="35"/>
      <c r="G53" s="35"/>
    </row>
    <row r="54" spans="2:7" x14ac:dyDescent="0.25">
      <c r="B54" s="37"/>
      <c r="C54" s="5"/>
      <c r="D54" s="5"/>
      <c r="E54" s="34"/>
      <c r="F54" s="35"/>
      <c r="G54" s="35"/>
    </row>
    <row r="55" spans="2:7" x14ac:dyDescent="0.25">
      <c r="B55" s="37"/>
      <c r="C55" s="5"/>
      <c r="D55" s="5"/>
      <c r="E55" s="34"/>
      <c r="F55" s="35"/>
      <c r="G55" s="35"/>
    </row>
    <row r="56" spans="2:7" x14ac:dyDescent="0.25">
      <c r="B56" s="37"/>
      <c r="C56" s="5"/>
      <c r="D56" s="5"/>
      <c r="E56" s="34"/>
      <c r="F56" s="35"/>
      <c r="G56" s="35"/>
    </row>
    <row r="57" spans="2:7" x14ac:dyDescent="0.25">
      <c r="B57" s="37"/>
      <c r="C57" s="5"/>
      <c r="D57" s="5"/>
      <c r="E57" s="34"/>
      <c r="F57" s="35"/>
      <c r="G57" s="35"/>
    </row>
    <row r="58" spans="2:7" x14ac:dyDescent="0.25">
      <c r="B58" s="37"/>
      <c r="C58" s="5"/>
      <c r="D58" s="5"/>
      <c r="E58" s="34"/>
      <c r="F58" s="35"/>
      <c r="G58" s="35"/>
    </row>
    <row r="59" spans="2:7" x14ac:dyDescent="0.25">
      <c r="B59" s="37"/>
      <c r="C59" s="5"/>
      <c r="D59" s="5"/>
      <c r="E59" s="36"/>
    </row>
    <row r="60" spans="2:7" x14ac:dyDescent="0.25">
      <c r="B60" s="37"/>
      <c r="C60" s="5"/>
      <c r="D60" s="5"/>
    </row>
    <row r="61" spans="2:7" x14ac:dyDescent="0.25">
      <c r="B61" s="37"/>
      <c r="C61" s="5"/>
      <c r="D61" s="5"/>
    </row>
    <row r="62" spans="2:7" x14ac:dyDescent="0.25">
      <c r="B62" s="37"/>
      <c r="C62" s="5"/>
      <c r="D62" s="5"/>
    </row>
    <row r="63" spans="2:7" x14ac:dyDescent="0.25">
      <c r="B63" s="37"/>
      <c r="C63" s="5"/>
      <c r="D63" s="5"/>
    </row>
    <row r="64" spans="2:7" x14ac:dyDescent="0.25">
      <c r="B64" s="37"/>
      <c r="C64" s="5"/>
      <c r="D64" s="5"/>
    </row>
    <row r="65" spans="2:2" x14ac:dyDescent="0.25">
      <c r="B65" s="36"/>
    </row>
    <row r="66" spans="2:2" x14ac:dyDescent="0.25">
      <c r="B66" s="3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5"/>
  <sheetViews>
    <sheetView showGridLines="0" showRuler="0" view="pageLayout" zoomScale="80" zoomScaleNormal="70" zoomScalePageLayoutView="80" workbookViewId="0">
      <selection activeCell="M26" sqref="M26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9" width="14" bestFit="1" customWidth="1"/>
    <col min="10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54" t="s">
        <v>64</v>
      </c>
      <c r="I5" s="54"/>
    </row>
    <row r="6" spans="1:14" ht="15" customHeight="1" x14ac:dyDescent="0.25">
      <c r="C6" s="1"/>
      <c r="D6" s="1"/>
      <c r="I6" s="1"/>
      <c r="J6" s="1"/>
    </row>
    <row r="7" spans="1:14" ht="15" customHeight="1" thickBot="1" x14ac:dyDescent="0.3"/>
    <row r="8" spans="1:14" ht="24.75" customHeight="1" x14ac:dyDescent="0.25">
      <c r="A8" s="77" t="s">
        <v>59</v>
      </c>
      <c r="B8" s="80" t="s">
        <v>10</v>
      </c>
      <c r="C8" s="74" t="s">
        <v>78</v>
      </c>
      <c r="D8" s="74"/>
      <c r="E8" s="74" t="s">
        <v>77</v>
      </c>
      <c r="F8" s="74"/>
      <c r="G8" s="74" t="s">
        <v>79</v>
      </c>
      <c r="H8" s="74"/>
      <c r="I8" s="74" t="s">
        <v>78</v>
      </c>
      <c r="J8" s="74"/>
      <c r="K8" s="74" t="s">
        <v>77</v>
      </c>
      <c r="L8" s="74"/>
      <c r="M8" s="74" t="s">
        <v>79</v>
      </c>
      <c r="N8" s="75"/>
    </row>
    <row r="9" spans="1:14" ht="21.75" customHeight="1" x14ac:dyDescent="0.25">
      <c r="A9" s="78"/>
      <c r="B9" s="76"/>
      <c r="C9" s="76" t="s">
        <v>88</v>
      </c>
      <c r="D9" s="76"/>
      <c r="E9" s="76" t="s">
        <v>88</v>
      </c>
      <c r="F9" s="76"/>
      <c r="G9" s="76" t="s">
        <v>88</v>
      </c>
      <c r="H9" s="76"/>
      <c r="I9" s="76" t="s">
        <v>89</v>
      </c>
      <c r="J9" s="76"/>
      <c r="K9" s="76" t="s">
        <v>89</v>
      </c>
      <c r="L9" s="76"/>
      <c r="M9" s="76" t="s">
        <v>89</v>
      </c>
      <c r="N9" s="76"/>
    </row>
    <row r="10" spans="1:14" ht="18.75" customHeight="1" thickBot="1" x14ac:dyDescent="0.3">
      <c r="A10" s="79"/>
      <c r="B10" s="81"/>
      <c r="C10" s="56" t="s">
        <v>26</v>
      </c>
      <c r="D10" s="65" t="s">
        <v>76</v>
      </c>
      <c r="E10" s="56" t="s">
        <v>26</v>
      </c>
      <c r="F10" s="65" t="s">
        <v>76</v>
      </c>
      <c r="G10" s="56" t="s">
        <v>26</v>
      </c>
      <c r="H10" s="65" t="s">
        <v>76</v>
      </c>
      <c r="I10" s="56" t="s">
        <v>26</v>
      </c>
      <c r="J10" s="65" t="s">
        <v>76</v>
      </c>
      <c r="K10" s="56" t="s">
        <v>26</v>
      </c>
      <c r="L10" s="42" t="s">
        <v>76</v>
      </c>
      <c r="M10" s="56" t="s">
        <v>26</v>
      </c>
      <c r="N10" s="55" t="s">
        <v>76</v>
      </c>
    </row>
    <row r="11" spans="1:14" x14ac:dyDescent="0.25">
      <c r="A11" s="14" t="s">
        <v>27</v>
      </c>
      <c r="B11" s="6" t="s">
        <v>12</v>
      </c>
      <c r="C11" s="66">
        <v>14962689</v>
      </c>
      <c r="D11" s="67">
        <f t="shared" ref="D11:D24" si="0">C11/C$25*100</f>
        <v>5.8429048929357288</v>
      </c>
      <c r="E11" s="66">
        <v>0</v>
      </c>
      <c r="F11" s="68">
        <f t="shared" ref="F11:F24" si="1">E11/E$25*100</f>
        <v>0</v>
      </c>
      <c r="G11" s="66">
        <f t="shared" ref="G11:G24" si="2">C11+E11</f>
        <v>14962689</v>
      </c>
      <c r="H11" s="68">
        <f t="shared" ref="H11:H24" si="3">G11/G$25*100</f>
        <v>5.361211779293253</v>
      </c>
      <c r="I11" s="52">
        <v>17078356</v>
      </c>
      <c r="J11" s="60">
        <f t="shared" ref="J11:J24" si="4">I11/I$25*100</f>
        <v>6.3760685829062584</v>
      </c>
      <c r="K11" s="52">
        <v>0</v>
      </c>
      <c r="L11" s="61">
        <f t="shared" ref="L11:L24" si="5">K11/K$25*100</f>
        <v>0</v>
      </c>
      <c r="M11" s="52">
        <f t="shared" ref="M11:M24" si="6">I11+K11</f>
        <v>17078356</v>
      </c>
      <c r="N11" s="61">
        <f t="shared" ref="N11:N24" si="7">M11/M$25*100</f>
        <v>5.8638380835709301</v>
      </c>
    </row>
    <row r="12" spans="1:14" x14ac:dyDescent="0.25">
      <c r="A12" s="14" t="s">
        <v>28</v>
      </c>
      <c r="B12" s="6" t="s">
        <v>13</v>
      </c>
      <c r="C12" s="66">
        <v>23167802</v>
      </c>
      <c r="D12" s="67">
        <f t="shared" si="0"/>
        <v>9.0469877215496588</v>
      </c>
      <c r="E12" s="66">
        <v>0</v>
      </c>
      <c r="F12" s="68">
        <f t="shared" si="1"/>
        <v>0</v>
      </c>
      <c r="G12" s="66">
        <f t="shared" si="2"/>
        <v>23167802</v>
      </c>
      <c r="H12" s="68">
        <f t="shared" si="3"/>
        <v>8.3011478072379763</v>
      </c>
      <c r="I12" s="52">
        <v>22656166</v>
      </c>
      <c r="J12" s="60">
        <f t="shared" si="4"/>
        <v>8.458499649597945</v>
      </c>
      <c r="K12" s="52">
        <v>0</v>
      </c>
      <c r="L12" s="61">
        <f t="shared" si="5"/>
        <v>0</v>
      </c>
      <c r="M12" s="52">
        <f t="shared" si="6"/>
        <v>22656166</v>
      </c>
      <c r="N12" s="61">
        <f t="shared" si="7"/>
        <v>7.7789741014009106</v>
      </c>
    </row>
    <row r="13" spans="1:14" x14ac:dyDescent="0.25">
      <c r="A13" s="14" t="s">
        <v>29</v>
      </c>
      <c r="B13" s="6" t="s">
        <v>14</v>
      </c>
      <c r="C13" s="66">
        <v>27977255</v>
      </c>
      <c r="D13" s="67">
        <f t="shared" si="0"/>
        <v>10.925071030374994</v>
      </c>
      <c r="E13" s="66">
        <v>0</v>
      </c>
      <c r="F13" s="68">
        <f t="shared" si="1"/>
        <v>0</v>
      </c>
      <c r="G13" s="66">
        <f t="shared" si="2"/>
        <v>27977255</v>
      </c>
      <c r="H13" s="68">
        <f t="shared" si="3"/>
        <v>10.024400631349822</v>
      </c>
      <c r="I13" s="52">
        <v>30353533</v>
      </c>
      <c r="J13" s="60">
        <f t="shared" si="4"/>
        <v>11.332250489538241</v>
      </c>
      <c r="K13" s="52">
        <v>0</v>
      </c>
      <c r="L13" s="61">
        <f t="shared" si="5"/>
        <v>0</v>
      </c>
      <c r="M13" s="52">
        <f t="shared" si="6"/>
        <v>30353533</v>
      </c>
      <c r="N13" s="61">
        <f t="shared" si="7"/>
        <v>10.421858097836054</v>
      </c>
    </row>
    <row r="14" spans="1:14" x14ac:dyDescent="0.25">
      <c r="A14" s="14" t="s">
        <v>30</v>
      </c>
      <c r="B14" s="6" t="s">
        <v>23</v>
      </c>
      <c r="C14" s="66">
        <v>12590644</v>
      </c>
      <c r="D14" s="67">
        <f t="shared" si="0"/>
        <v>4.916625309315183</v>
      </c>
      <c r="E14" s="66">
        <v>0</v>
      </c>
      <c r="F14" s="68">
        <f t="shared" si="1"/>
        <v>0</v>
      </c>
      <c r="G14" s="66">
        <f t="shared" si="2"/>
        <v>12590644</v>
      </c>
      <c r="H14" s="68">
        <f t="shared" si="3"/>
        <v>4.511295324101698</v>
      </c>
      <c r="I14" s="52">
        <v>14524487</v>
      </c>
      <c r="J14" s="60">
        <f t="shared" si="4"/>
        <v>5.4226018735954655</v>
      </c>
      <c r="K14" s="52">
        <v>0</v>
      </c>
      <c r="L14" s="61">
        <f t="shared" si="5"/>
        <v>0</v>
      </c>
      <c r="M14" s="52">
        <f t="shared" si="6"/>
        <v>14524487</v>
      </c>
      <c r="N14" s="61">
        <f t="shared" si="7"/>
        <v>4.9869694726430858</v>
      </c>
    </row>
    <row r="15" spans="1:14" x14ac:dyDescent="0.25">
      <c r="A15" s="14" t="s">
        <v>31</v>
      </c>
      <c r="B15" s="6" t="s">
        <v>16</v>
      </c>
      <c r="C15" s="66">
        <v>12092602</v>
      </c>
      <c r="D15" s="67">
        <f t="shared" si="0"/>
        <v>4.7221407458328102</v>
      </c>
      <c r="E15" s="66">
        <v>20716771</v>
      </c>
      <c r="F15" s="68">
        <f t="shared" si="1"/>
        <v>90.039641871482274</v>
      </c>
      <c r="G15" s="66">
        <f t="shared" si="2"/>
        <v>32809373</v>
      </c>
      <c r="H15" s="68">
        <f t="shared" si="3"/>
        <v>11.755774446613573</v>
      </c>
      <c r="I15" s="52">
        <v>13199215</v>
      </c>
      <c r="J15" s="60">
        <f t="shared" si="4"/>
        <v>4.927822097192788</v>
      </c>
      <c r="K15" s="52">
        <v>20936602</v>
      </c>
      <c r="L15" s="61">
        <f t="shared" si="5"/>
        <v>89.480761099691037</v>
      </c>
      <c r="M15" s="52">
        <f t="shared" si="6"/>
        <v>34135817</v>
      </c>
      <c r="N15" s="61">
        <f t="shared" si="7"/>
        <v>11.720501887793413</v>
      </c>
    </row>
    <row r="16" spans="1:14" x14ac:dyDescent="0.25">
      <c r="A16" s="14" t="s">
        <v>32</v>
      </c>
      <c r="B16" s="6" t="s">
        <v>17</v>
      </c>
      <c r="C16" s="66">
        <v>10665072</v>
      </c>
      <c r="D16" s="67">
        <f t="shared" si="0"/>
        <v>4.1646926813964953</v>
      </c>
      <c r="E16" s="66">
        <v>0</v>
      </c>
      <c r="F16" s="68">
        <f t="shared" si="1"/>
        <v>0</v>
      </c>
      <c r="G16" s="66">
        <f t="shared" si="2"/>
        <v>10665072</v>
      </c>
      <c r="H16" s="68">
        <f t="shared" si="3"/>
        <v>3.8213525412050364</v>
      </c>
      <c r="I16" s="52">
        <v>14052036</v>
      </c>
      <c r="J16" s="60">
        <f t="shared" si="4"/>
        <v>5.2462160447684623</v>
      </c>
      <c r="K16" s="52">
        <v>0</v>
      </c>
      <c r="L16" s="61">
        <f t="shared" si="5"/>
        <v>0</v>
      </c>
      <c r="M16" s="52">
        <f t="shared" si="6"/>
        <v>14052036</v>
      </c>
      <c r="N16" s="61">
        <f t="shared" si="7"/>
        <v>4.8247538491708282</v>
      </c>
    </row>
    <row r="17" spans="1:14" x14ac:dyDescent="0.25">
      <c r="A17" s="14" t="s">
        <v>33</v>
      </c>
      <c r="B17" s="6" t="s">
        <v>18</v>
      </c>
      <c r="C17" s="66">
        <v>20464086</v>
      </c>
      <c r="D17" s="67">
        <f t="shared" si="0"/>
        <v>7.9911911701738596</v>
      </c>
      <c r="E17" s="66">
        <v>0</v>
      </c>
      <c r="F17" s="68">
        <f t="shared" si="1"/>
        <v>0</v>
      </c>
      <c r="G17" s="66">
        <f t="shared" si="2"/>
        <v>20464086</v>
      </c>
      <c r="H17" s="68">
        <f t="shared" si="3"/>
        <v>7.3323918525386809</v>
      </c>
      <c r="I17" s="52">
        <v>21557780</v>
      </c>
      <c r="J17" s="60">
        <f t="shared" si="4"/>
        <v>8.0484259594544625</v>
      </c>
      <c r="K17" s="52">
        <v>0</v>
      </c>
      <c r="L17" s="61">
        <f t="shared" si="5"/>
        <v>0</v>
      </c>
      <c r="M17" s="52">
        <f t="shared" si="6"/>
        <v>21557780</v>
      </c>
      <c r="N17" s="61">
        <f t="shared" si="7"/>
        <v>7.4018442618975566</v>
      </c>
    </row>
    <row r="18" spans="1:14" x14ac:dyDescent="0.25">
      <c r="A18" s="14" t="s">
        <v>34</v>
      </c>
      <c r="B18" s="6" t="s">
        <v>19</v>
      </c>
      <c r="C18" s="66">
        <v>18089328</v>
      </c>
      <c r="D18" s="67">
        <f t="shared" si="0"/>
        <v>7.0638521646155503</v>
      </c>
      <c r="E18" s="66">
        <v>0</v>
      </c>
      <c r="F18" s="68">
        <f t="shared" si="1"/>
        <v>0</v>
      </c>
      <c r="G18" s="66">
        <f t="shared" si="2"/>
        <v>18089328</v>
      </c>
      <c r="H18" s="68">
        <f t="shared" si="3"/>
        <v>6.4815033148853969</v>
      </c>
      <c r="I18" s="52">
        <v>16810945</v>
      </c>
      <c r="J18" s="60">
        <f t="shared" si="4"/>
        <v>6.2762328097309279</v>
      </c>
      <c r="K18" s="52">
        <v>0</v>
      </c>
      <c r="L18" s="61">
        <f t="shared" si="5"/>
        <v>0</v>
      </c>
      <c r="M18" s="52">
        <f t="shared" si="6"/>
        <v>16810945</v>
      </c>
      <c r="N18" s="61">
        <f t="shared" si="7"/>
        <v>5.7720227586201096</v>
      </c>
    </row>
    <row r="19" spans="1:14" x14ac:dyDescent="0.25">
      <c r="A19" s="14" t="s">
        <v>35</v>
      </c>
      <c r="B19" s="6" t="s">
        <v>11</v>
      </c>
      <c r="C19" s="66">
        <v>28162784</v>
      </c>
      <c r="D19" s="67">
        <f t="shared" si="0"/>
        <v>10.997519792885628</v>
      </c>
      <c r="E19" s="66">
        <v>0</v>
      </c>
      <c r="F19" s="68">
        <f t="shared" si="1"/>
        <v>0</v>
      </c>
      <c r="G19" s="66">
        <f t="shared" si="2"/>
        <v>28162784</v>
      </c>
      <c r="H19" s="68">
        <f t="shared" si="3"/>
        <v>10.090876667856396</v>
      </c>
      <c r="I19" s="52">
        <v>24320854</v>
      </c>
      <c r="J19" s="60">
        <f t="shared" si="4"/>
        <v>9.0799976940901104</v>
      </c>
      <c r="K19" s="52">
        <v>0</v>
      </c>
      <c r="L19" s="61">
        <f t="shared" si="5"/>
        <v>0</v>
      </c>
      <c r="M19" s="52">
        <f t="shared" si="6"/>
        <v>24320854</v>
      </c>
      <c r="N19" s="61">
        <f t="shared" si="7"/>
        <v>8.3505432203291914</v>
      </c>
    </row>
    <row r="20" spans="1:14" x14ac:dyDescent="0.25">
      <c r="A20" s="14" t="s">
        <v>36</v>
      </c>
      <c r="B20" s="6" t="s">
        <v>15</v>
      </c>
      <c r="C20" s="66">
        <v>12607281</v>
      </c>
      <c r="D20" s="67">
        <f t="shared" si="0"/>
        <v>4.9231220298380629</v>
      </c>
      <c r="E20" s="66">
        <v>0</v>
      </c>
      <c r="F20" s="68">
        <f t="shared" si="1"/>
        <v>0</v>
      </c>
      <c r="G20" s="66">
        <f t="shared" si="2"/>
        <v>12607281</v>
      </c>
      <c r="H20" s="68">
        <f t="shared" si="3"/>
        <v>4.5172564504989721</v>
      </c>
      <c r="I20" s="52">
        <v>14209914</v>
      </c>
      <c r="J20" s="60">
        <f t="shared" si="4"/>
        <v>5.305158542262487</v>
      </c>
      <c r="K20" s="52">
        <v>0</v>
      </c>
      <c r="L20" s="61">
        <f t="shared" si="5"/>
        <v>0</v>
      </c>
      <c r="M20" s="52">
        <f t="shared" si="6"/>
        <v>14209914</v>
      </c>
      <c r="N20" s="61">
        <f t="shared" si="7"/>
        <v>4.8789611176548684</v>
      </c>
    </row>
    <row r="21" spans="1:14" x14ac:dyDescent="0.25">
      <c r="A21" s="14" t="s">
        <v>37</v>
      </c>
      <c r="B21" s="6" t="s">
        <v>66</v>
      </c>
      <c r="C21" s="66">
        <v>24342133</v>
      </c>
      <c r="D21" s="67">
        <f t="shared" si="0"/>
        <v>9.5055620022705991</v>
      </c>
      <c r="E21" s="66">
        <v>0</v>
      </c>
      <c r="F21" s="68">
        <f t="shared" si="1"/>
        <v>0</v>
      </c>
      <c r="G21" s="66">
        <f t="shared" si="2"/>
        <v>24342133</v>
      </c>
      <c r="H21" s="68">
        <f t="shared" si="3"/>
        <v>8.7219169076309075</v>
      </c>
      <c r="I21" s="52">
        <v>30989463</v>
      </c>
      <c r="J21" s="60">
        <f t="shared" si="4"/>
        <v>11.569669904728295</v>
      </c>
      <c r="K21" s="52">
        <v>0</v>
      </c>
      <c r="L21" s="61">
        <f t="shared" si="5"/>
        <v>0</v>
      </c>
      <c r="M21" s="52">
        <f t="shared" si="6"/>
        <v>30989463</v>
      </c>
      <c r="N21" s="61">
        <f t="shared" si="7"/>
        <v>10.640204088075704</v>
      </c>
    </row>
    <row r="22" spans="1:14" x14ac:dyDescent="0.25">
      <c r="A22" s="14" t="s">
        <v>38</v>
      </c>
      <c r="B22" s="6" t="s">
        <v>22</v>
      </c>
      <c r="C22" s="66">
        <v>3580708</v>
      </c>
      <c r="D22" s="67">
        <f t="shared" si="0"/>
        <v>1.3982604526080913</v>
      </c>
      <c r="E22" s="66">
        <v>0</v>
      </c>
      <c r="F22" s="68">
        <f t="shared" si="1"/>
        <v>0</v>
      </c>
      <c r="G22" s="66">
        <f t="shared" si="2"/>
        <v>3580708</v>
      </c>
      <c r="H22" s="68">
        <f t="shared" si="3"/>
        <v>1.2829868954577339</v>
      </c>
      <c r="I22" s="52">
        <v>3720630</v>
      </c>
      <c r="J22" s="60">
        <f t="shared" si="4"/>
        <v>1.3890676626964864</v>
      </c>
      <c r="K22" s="52">
        <v>0</v>
      </c>
      <c r="L22" s="61">
        <f t="shared" si="5"/>
        <v>0</v>
      </c>
      <c r="M22" s="52">
        <f t="shared" si="6"/>
        <v>3720630</v>
      </c>
      <c r="N22" s="61">
        <f t="shared" si="7"/>
        <v>1.2774749448293798</v>
      </c>
    </row>
    <row r="23" spans="1:14" x14ac:dyDescent="0.25">
      <c r="A23" s="14" t="s">
        <v>39</v>
      </c>
      <c r="B23" s="6" t="s">
        <v>20</v>
      </c>
      <c r="C23" s="66">
        <v>10227905</v>
      </c>
      <c r="D23" s="67">
        <f t="shared" si="0"/>
        <v>3.9939797030454756</v>
      </c>
      <c r="E23" s="66">
        <v>0</v>
      </c>
      <c r="F23" s="68">
        <f t="shared" si="1"/>
        <v>0</v>
      </c>
      <c r="G23" s="66">
        <f t="shared" si="2"/>
        <v>10227905</v>
      </c>
      <c r="H23" s="68">
        <f t="shared" si="3"/>
        <v>3.6647132586590789</v>
      </c>
      <c r="I23" s="52">
        <v>-98511</v>
      </c>
      <c r="J23" s="60">
        <f t="shared" si="4"/>
        <v>-3.6778299513763414E-2</v>
      </c>
      <c r="K23" s="52">
        <v>0</v>
      </c>
      <c r="L23" s="61">
        <f t="shared" si="5"/>
        <v>0</v>
      </c>
      <c r="M23" s="52">
        <f t="shared" si="6"/>
        <v>-98511</v>
      </c>
      <c r="N23" s="61">
        <f t="shared" si="7"/>
        <v>-3.3823662737248003E-2</v>
      </c>
    </row>
    <row r="24" spans="1:14" x14ac:dyDescent="0.25">
      <c r="A24" s="14" t="s">
        <v>40</v>
      </c>
      <c r="B24" s="6" t="s">
        <v>25</v>
      </c>
      <c r="C24" s="66">
        <v>37152761</v>
      </c>
      <c r="D24" s="67">
        <f t="shared" si="0"/>
        <v>14.508090693656181</v>
      </c>
      <c r="E24" s="66">
        <v>2291729</v>
      </c>
      <c r="F24" s="68">
        <f t="shared" si="1"/>
        <v>9.9603581285177221</v>
      </c>
      <c r="G24" s="66">
        <f t="shared" si="2"/>
        <v>39444490</v>
      </c>
      <c r="H24" s="68">
        <f t="shared" si="3"/>
        <v>14.133172480976841</v>
      </c>
      <c r="I24" s="52">
        <v>44476015</v>
      </c>
      <c r="J24" s="60">
        <f t="shared" si="4"/>
        <v>16.604766988951834</v>
      </c>
      <c r="K24" s="52">
        <v>2461279</v>
      </c>
      <c r="L24" s="61">
        <f t="shared" si="5"/>
        <v>10.519238900308963</v>
      </c>
      <c r="M24" s="52">
        <f t="shared" si="6"/>
        <v>46937294</v>
      </c>
      <c r="N24" s="61">
        <f t="shared" si="7"/>
        <v>16.115877435566123</v>
      </c>
    </row>
    <row r="25" spans="1:14" x14ac:dyDescent="0.25">
      <c r="A25" s="2"/>
      <c r="B25" s="3" t="s">
        <v>56</v>
      </c>
      <c r="C25" s="70">
        <f>SUM(C11:C24)-1</f>
        <v>256083049</v>
      </c>
      <c r="D25" s="72">
        <f t="shared" ref="D25:F25" si="8">SUM(D11:D24)</f>
        <v>100.00000039049831</v>
      </c>
      <c r="E25" s="70">
        <f t="shared" si="8"/>
        <v>23008500</v>
      </c>
      <c r="F25" s="73">
        <f t="shared" si="8"/>
        <v>100</v>
      </c>
      <c r="G25" s="70">
        <f>SUM(G11:G24)-1</f>
        <v>279091549</v>
      </c>
      <c r="H25" s="73">
        <f t="shared" ref="H25" si="9">SUM(H11:H24)</f>
        <v>100.00000035830539</v>
      </c>
      <c r="I25" s="9">
        <f t="shared" ref="I25:N25" si="10">SUM(I11:I24)</f>
        <v>267850883</v>
      </c>
      <c r="J25" s="49">
        <f t="shared" si="10"/>
        <v>100</v>
      </c>
      <c r="K25" s="9">
        <f t="shared" si="10"/>
        <v>23397881</v>
      </c>
      <c r="L25" s="50">
        <f t="shared" si="10"/>
        <v>100</v>
      </c>
      <c r="M25" s="9">
        <f>SUM(M11:M24)+1</f>
        <v>291248765</v>
      </c>
      <c r="N25" s="50">
        <f t="shared" si="10"/>
        <v>99.9999996566509</v>
      </c>
    </row>
    <row r="26" spans="1:14" x14ac:dyDescent="0.25"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1:14" x14ac:dyDescent="0.25">
      <c r="D27" s="41"/>
      <c r="J27" s="41"/>
    </row>
    <row r="28" spans="1:14" x14ac:dyDescent="0.25">
      <c r="B28" t="s">
        <v>80</v>
      </c>
    </row>
    <row r="29" spans="1:14" x14ac:dyDescent="0.25">
      <c r="C29" s="8"/>
      <c r="E29" s="8"/>
      <c r="G29" s="8"/>
      <c r="I29" s="8"/>
      <c r="K29" s="8"/>
      <c r="M29" s="8"/>
    </row>
    <row r="30" spans="1:14" x14ac:dyDescent="0.25">
      <c r="C30" s="5"/>
      <c r="I30" s="5"/>
    </row>
    <row r="31" spans="1:14" x14ac:dyDescent="0.25">
      <c r="C31" s="31"/>
      <c r="I31" s="31"/>
    </row>
    <row r="32" spans="1:14" x14ac:dyDescent="0.25">
      <c r="C32" s="5"/>
      <c r="D32" s="5"/>
      <c r="I32" s="5"/>
      <c r="J32" s="5"/>
    </row>
    <row r="33" spans="2:9" x14ac:dyDescent="0.25">
      <c r="C33" s="32"/>
      <c r="I33" s="32"/>
    </row>
    <row r="35" spans="2:9" x14ac:dyDescent="0.25">
      <c r="C35" s="43"/>
      <c r="I35" s="43"/>
    </row>
    <row r="36" spans="2:9" x14ac:dyDescent="0.25">
      <c r="C36" s="43"/>
      <c r="I36" s="43"/>
    </row>
    <row r="42" spans="2:9" x14ac:dyDescent="0.25">
      <c r="B42" s="15"/>
    </row>
    <row r="43" spans="2:9" x14ac:dyDescent="0.25">
      <c r="B43" s="15"/>
    </row>
    <row r="44" spans="2:9" x14ac:dyDescent="0.25">
      <c r="B44" s="15"/>
    </row>
    <row r="45" spans="2:9" x14ac:dyDescent="0.25">
      <c r="B45" s="15"/>
    </row>
    <row r="46" spans="2:9" x14ac:dyDescent="0.25">
      <c r="B46" s="15"/>
    </row>
    <row r="47" spans="2:9" x14ac:dyDescent="0.25">
      <c r="B47" s="15"/>
    </row>
    <row r="48" spans="2:9" x14ac:dyDescent="0.25">
      <c r="B48" s="15"/>
    </row>
    <row r="49" spans="2:9" x14ac:dyDescent="0.25">
      <c r="B49" s="15"/>
    </row>
    <row r="50" spans="2:9" x14ac:dyDescent="0.25">
      <c r="B50" s="15"/>
    </row>
    <row r="51" spans="2:9" x14ac:dyDescent="0.25">
      <c r="B51" s="15"/>
    </row>
    <row r="52" spans="2:9" x14ac:dyDescent="0.25">
      <c r="B52" s="15"/>
    </row>
    <row r="53" spans="2:9" x14ac:dyDescent="0.25">
      <c r="B53" s="15"/>
    </row>
    <row r="54" spans="2:9" x14ac:dyDescent="0.25">
      <c r="B54" s="15"/>
    </row>
    <row r="55" spans="2:9" x14ac:dyDescent="0.25">
      <c r="C55" s="5"/>
      <c r="I55" s="5"/>
    </row>
  </sheetData>
  <mergeCells count="14">
    <mergeCell ref="G8:H8"/>
    <mergeCell ref="A8:A10"/>
    <mergeCell ref="B8:B10"/>
    <mergeCell ref="C8:D8"/>
    <mergeCell ref="E8:F8"/>
    <mergeCell ref="C9:D9"/>
    <mergeCell ref="E9:F9"/>
    <mergeCell ref="G9:H9"/>
    <mergeCell ref="I8:J8"/>
    <mergeCell ref="K8:L8"/>
    <mergeCell ref="M8:N8"/>
    <mergeCell ref="I9:J9"/>
    <mergeCell ref="K9:L9"/>
    <mergeCell ref="M9:N9"/>
  </mergeCells>
  <phoneticPr fontId="32" type="noConversion"/>
  <dataValidations count="1">
    <dataValidation type="decimal" allowBlank="1" showInputMessage="1" showErrorMessage="1" errorTitle="Microsoft Excel" error="Neočekivana vrsta podatka!_x000a_Mollimo unesite broj." sqref="C33 G29 I32:J32 I29:I30 E29 C32:D32 C29:C30 K16:K24 I33 M29 M11:M24 K11:K14 K29 E16:E24 G11:G24 E11:E14" xr:uid="{00000000-0002-0000-03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&amp;L&amp;G&amp;C&amp;K000000Statistika tržišta osiguranja&amp;RMjesečni izvještaj</oddHeader>
    <oddFooter>&amp;CU izvještaj su uključeni podaci zaključno sa 31.10.2025. godine.</oddFooter>
  </headerFooter>
  <ignoredErrors>
    <ignoredError sqref="M11:M24" formula="1"/>
    <ignoredError sqref="J11:J25 L11:L25 N11:N25" evalError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67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27" t="s">
        <v>64</v>
      </c>
    </row>
    <row r="5" spans="1:12" ht="15" customHeight="1" x14ac:dyDescent="0.25">
      <c r="C5" s="1"/>
      <c r="D5" s="1"/>
      <c r="E5" s="1"/>
      <c r="F5" s="1"/>
      <c r="G5" s="1"/>
    </row>
    <row r="6" spans="1:12" ht="15" customHeight="1" thickBot="1" x14ac:dyDescent="0.3"/>
    <row r="7" spans="1:12" ht="24.75" customHeight="1" x14ac:dyDescent="0.25">
      <c r="A7" s="77" t="s">
        <v>59</v>
      </c>
      <c r="B7" s="80" t="s">
        <v>10</v>
      </c>
      <c r="C7" s="74" t="s">
        <v>54</v>
      </c>
      <c r="D7" s="74"/>
      <c r="E7" s="74"/>
      <c r="F7" s="74"/>
      <c r="G7" s="74"/>
      <c r="H7" s="74" t="s">
        <v>55</v>
      </c>
      <c r="I7" s="74"/>
      <c r="J7" s="74"/>
      <c r="K7" s="74"/>
      <c r="L7" s="75"/>
    </row>
    <row r="8" spans="1:12" ht="21" customHeight="1" x14ac:dyDescent="0.25">
      <c r="A8" s="78"/>
      <c r="B8" s="76"/>
      <c r="C8" s="84" t="s">
        <v>26</v>
      </c>
      <c r="D8" s="84"/>
      <c r="E8" s="85" t="s">
        <v>60</v>
      </c>
      <c r="F8" s="76" t="s">
        <v>57</v>
      </c>
      <c r="G8" s="76"/>
      <c r="H8" s="84" t="s">
        <v>26</v>
      </c>
      <c r="I8" s="84"/>
      <c r="J8" s="85" t="s">
        <v>61</v>
      </c>
      <c r="K8" s="76" t="s">
        <v>57</v>
      </c>
      <c r="L8" s="83"/>
    </row>
    <row r="9" spans="1:12" ht="18.75" customHeight="1" thickBot="1" x14ac:dyDescent="0.3">
      <c r="A9" s="79"/>
      <c r="B9" s="81"/>
      <c r="C9" s="42" t="s">
        <v>65</v>
      </c>
      <c r="D9" s="42" t="s">
        <v>74</v>
      </c>
      <c r="E9" s="86"/>
      <c r="F9" s="28" t="s">
        <v>67</v>
      </c>
      <c r="G9" s="28" t="s">
        <v>75</v>
      </c>
      <c r="H9" s="42" t="s">
        <v>65</v>
      </c>
      <c r="I9" s="42" t="s">
        <v>74</v>
      </c>
      <c r="J9" s="86"/>
      <c r="K9" s="28" t="s">
        <v>67</v>
      </c>
      <c r="L9" s="29" t="s">
        <v>75</v>
      </c>
    </row>
    <row r="10" spans="1:12" x14ac:dyDescent="0.25">
      <c r="A10" s="14" t="s">
        <v>27</v>
      </c>
      <c r="B10" s="6" t="s">
        <v>63</v>
      </c>
      <c r="C10" s="52">
        <v>3039678</v>
      </c>
      <c r="D10" s="52"/>
      <c r="E10" s="38">
        <f t="shared" ref="E10:E31" si="0">IFERROR((D10-C10)/C$37*100, "-")</f>
        <v>-2.5515316893388253</v>
      </c>
      <c r="F10" s="38">
        <f t="shared" ref="F10:F20" si="1">C10/C$37*100</f>
        <v>2.5515316893388253</v>
      </c>
      <c r="G10" s="39" t="e">
        <f t="shared" ref="G10:G20" si="2">D10/D$37*100</f>
        <v>#DIV/0!</v>
      </c>
      <c r="H10" s="52">
        <v>19190</v>
      </c>
      <c r="I10" s="52"/>
      <c r="J10" s="11">
        <f t="shared" ref="J10:J36" si="3">IFERROR((I10-H10)/H$37*100, "-")</f>
        <v>-9.4089077988813843E-2</v>
      </c>
      <c r="K10" s="11">
        <f t="shared" ref="K10:K36" si="4">H10/H$37*100</f>
        <v>9.4089077988813843E-2</v>
      </c>
      <c r="L10" s="25" t="e">
        <f t="shared" ref="L10:L36" si="5">I10/I$37*100</f>
        <v>#DIV/0!</v>
      </c>
    </row>
    <row r="11" spans="1:12" x14ac:dyDescent="0.25">
      <c r="A11" s="14" t="s">
        <v>28</v>
      </c>
      <c r="B11" s="6" t="s">
        <v>0</v>
      </c>
      <c r="C11" s="52">
        <v>3186682</v>
      </c>
      <c r="D11" s="52"/>
      <c r="E11" s="38">
        <f t="shared" si="0"/>
        <v>-2.6749281031890968</v>
      </c>
      <c r="F11" s="38">
        <f t="shared" si="1"/>
        <v>2.6749281031890968</v>
      </c>
      <c r="G11" s="39" t="e">
        <f t="shared" si="2"/>
        <v>#DIV/0!</v>
      </c>
      <c r="H11" s="52">
        <v>0</v>
      </c>
      <c r="I11" s="52"/>
      <c r="J11" s="11">
        <f t="shared" si="3"/>
        <v>0</v>
      </c>
      <c r="K11" s="11">
        <f t="shared" si="4"/>
        <v>0</v>
      </c>
      <c r="L11" s="25" t="e">
        <f t="shared" si="5"/>
        <v>#DIV/0!</v>
      </c>
    </row>
    <row r="12" spans="1:12" x14ac:dyDescent="0.25">
      <c r="A12" s="14" t="s">
        <v>29</v>
      </c>
      <c r="B12" s="6" t="s">
        <v>21</v>
      </c>
      <c r="C12" s="52">
        <v>8296822</v>
      </c>
      <c r="D12" s="52"/>
      <c r="E12" s="38">
        <f t="shared" si="0"/>
        <v>-6.9644232888495212</v>
      </c>
      <c r="F12" s="38">
        <f t="shared" si="1"/>
        <v>6.9644232888495212</v>
      </c>
      <c r="G12" s="39" t="e">
        <f t="shared" si="2"/>
        <v>#DIV/0!</v>
      </c>
      <c r="H12" s="52">
        <v>0</v>
      </c>
      <c r="I12" s="52"/>
      <c r="J12" s="11">
        <f t="shared" si="3"/>
        <v>0</v>
      </c>
      <c r="K12" s="11">
        <f t="shared" si="4"/>
        <v>0</v>
      </c>
      <c r="L12" s="25" t="e">
        <f t="shared" si="5"/>
        <v>#DIV/0!</v>
      </c>
    </row>
    <row r="13" spans="1:12" x14ac:dyDescent="0.25">
      <c r="A13" s="14" t="s">
        <v>30</v>
      </c>
      <c r="B13" s="6" t="s">
        <v>12</v>
      </c>
      <c r="C13" s="52">
        <v>8438781</v>
      </c>
      <c r="D13" s="52"/>
      <c r="E13" s="38">
        <f t="shared" si="0"/>
        <v>-7.0835848865867979</v>
      </c>
      <c r="F13" s="38">
        <f t="shared" si="1"/>
        <v>7.0835848865867979</v>
      </c>
      <c r="G13" s="39" t="e">
        <f t="shared" si="2"/>
        <v>#DIV/0!</v>
      </c>
      <c r="H13" s="52">
        <v>0</v>
      </c>
      <c r="I13" s="52"/>
      <c r="J13" s="11">
        <f t="shared" si="3"/>
        <v>0</v>
      </c>
      <c r="K13" s="11">
        <f t="shared" si="4"/>
        <v>0</v>
      </c>
      <c r="L13" s="25" t="e">
        <f t="shared" si="5"/>
        <v>#DIV/0!</v>
      </c>
    </row>
    <row r="14" spans="1:12" x14ac:dyDescent="0.25">
      <c r="A14" s="14" t="s">
        <v>31</v>
      </c>
      <c r="B14" s="6" t="s">
        <v>1</v>
      </c>
      <c r="C14" s="52">
        <v>271963</v>
      </c>
      <c r="D14" s="52"/>
      <c r="E14" s="38">
        <f t="shared" si="0"/>
        <v>-0.2282880663108576</v>
      </c>
      <c r="F14" s="38">
        <f t="shared" si="1"/>
        <v>0.2282880663108576</v>
      </c>
      <c r="G14" s="39" t="e">
        <f t="shared" si="2"/>
        <v>#DIV/0!</v>
      </c>
      <c r="H14" s="52">
        <v>0</v>
      </c>
      <c r="I14" s="52"/>
      <c r="J14" s="11">
        <f t="shared" si="3"/>
        <v>0</v>
      </c>
      <c r="K14" s="11">
        <f t="shared" si="4"/>
        <v>0</v>
      </c>
      <c r="L14" s="25" t="e">
        <f t="shared" si="5"/>
        <v>#DIV/0!</v>
      </c>
    </row>
    <row r="15" spans="1:12" x14ac:dyDescent="0.25">
      <c r="A15" s="14" t="s">
        <v>32</v>
      </c>
      <c r="B15" s="6" t="s">
        <v>24</v>
      </c>
      <c r="C15" s="52">
        <v>1249854</v>
      </c>
      <c r="D15" s="52"/>
      <c r="E15" s="38">
        <f t="shared" si="0"/>
        <v>-1.0491381284619254</v>
      </c>
      <c r="F15" s="38">
        <f t="shared" si="1"/>
        <v>1.0491381284619254</v>
      </c>
      <c r="G15" s="39" t="e">
        <f t="shared" si="2"/>
        <v>#DIV/0!</v>
      </c>
      <c r="H15" s="52">
        <v>0</v>
      </c>
      <c r="I15" s="52"/>
      <c r="J15" s="11">
        <f t="shared" si="3"/>
        <v>0</v>
      </c>
      <c r="K15" s="11">
        <f t="shared" si="4"/>
        <v>0</v>
      </c>
      <c r="L15" s="25" t="e">
        <f t="shared" si="5"/>
        <v>#DIV/0!</v>
      </c>
    </row>
    <row r="16" spans="1:12" x14ac:dyDescent="0.25">
      <c r="A16" s="14" t="s">
        <v>33</v>
      </c>
      <c r="B16" s="6" t="s">
        <v>2</v>
      </c>
      <c r="C16" s="52">
        <v>1272183</v>
      </c>
      <c r="D16" s="52"/>
      <c r="E16" s="38">
        <f t="shared" si="0"/>
        <v>-1.0678812818785857</v>
      </c>
      <c r="F16" s="38">
        <f t="shared" si="1"/>
        <v>1.0678812818785857</v>
      </c>
      <c r="G16" s="39" t="e">
        <f t="shared" si="2"/>
        <v>#DIV/0!</v>
      </c>
      <c r="H16" s="52">
        <v>81886</v>
      </c>
      <c r="I16" s="52"/>
      <c r="J16" s="11">
        <f t="shared" si="3"/>
        <v>-0.40148922564835904</v>
      </c>
      <c r="K16" s="11">
        <f t="shared" si="4"/>
        <v>0.40148922564835904</v>
      </c>
      <c r="L16" s="25" t="e">
        <f t="shared" si="5"/>
        <v>#DIV/0!</v>
      </c>
    </row>
    <row r="17" spans="1:12" x14ac:dyDescent="0.25">
      <c r="A17" s="14" t="s">
        <v>34</v>
      </c>
      <c r="B17" s="6" t="s">
        <v>13</v>
      </c>
      <c r="C17" s="52">
        <v>12058470</v>
      </c>
      <c r="D17" s="52"/>
      <c r="E17" s="38">
        <f t="shared" si="0"/>
        <v>-10.121982765918478</v>
      </c>
      <c r="F17" s="38">
        <f t="shared" si="1"/>
        <v>10.121982765918478</v>
      </c>
      <c r="G17" s="39" t="e">
        <f t="shared" si="2"/>
        <v>#DIV/0!</v>
      </c>
      <c r="H17" s="52">
        <v>0</v>
      </c>
      <c r="I17" s="52"/>
      <c r="J17" s="11">
        <f t="shared" si="3"/>
        <v>0</v>
      </c>
      <c r="K17" s="11">
        <f t="shared" si="4"/>
        <v>0</v>
      </c>
      <c r="L17" s="25" t="e">
        <f t="shared" si="5"/>
        <v>#DIV/0!</v>
      </c>
    </row>
    <row r="18" spans="1:12" x14ac:dyDescent="0.25">
      <c r="A18" s="14" t="s">
        <v>35</v>
      </c>
      <c r="B18" s="6" t="s">
        <v>14</v>
      </c>
      <c r="C18" s="52">
        <v>11961445</v>
      </c>
      <c r="D18" s="52"/>
      <c r="E18" s="38">
        <f t="shared" si="0"/>
        <v>-10.040539151773132</v>
      </c>
      <c r="F18" s="38">
        <f t="shared" si="1"/>
        <v>10.040539151773132</v>
      </c>
      <c r="G18" s="39" t="e">
        <f t="shared" si="2"/>
        <v>#DIV/0!</v>
      </c>
      <c r="H18" s="52">
        <v>339667</v>
      </c>
      <c r="I18" s="52"/>
      <c r="J18" s="11">
        <f t="shared" si="3"/>
        <v>-1.6653962925078911</v>
      </c>
      <c r="K18" s="11">
        <f t="shared" si="4"/>
        <v>1.6653962925078911</v>
      </c>
      <c r="L18" s="25" t="e">
        <f t="shared" si="5"/>
        <v>#DIV/0!</v>
      </c>
    </row>
    <row r="19" spans="1:12" x14ac:dyDescent="0.25">
      <c r="A19" s="14" t="s">
        <v>36</v>
      </c>
      <c r="B19" s="6" t="s">
        <v>3</v>
      </c>
      <c r="C19" s="52">
        <v>4011785</v>
      </c>
      <c r="D19" s="52"/>
      <c r="E19" s="38">
        <f t="shared" si="0"/>
        <v>-3.3675266124616363</v>
      </c>
      <c r="F19" s="38">
        <f t="shared" si="1"/>
        <v>3.3675266124616363</v>
      </c>
      <c r="G19" s="39" t="e">
        <f t="shared" si="2"/>
        <v>#DIV/0!</v>
      </c>
      <c r="H19" s="52">
        <v>0</v>
      </c>
      <c r="I19" s="52"/>
      <c r="J19" s="11">
        <f t="shared" si="3"/>
        <v>0</v>
      </c>
      <c r="K19" s="11">
        <f t="shared" si="4"/>
        <v>0</v>
      </c>
      <c r="L19" s="25" t="e">
        <f t="shared" si="5"/>
        <v>#DIV/0!</v>
      </c>
    </row>
    <row r="20" spans="1:12" x14ac:dyDescent="0.25">
      <c r="A20" s="14" t="s">
        <v>37</v>
      </c>
      <c r="B20" s="6" t="s">
        <v>23</v>
      </c>
      <c r="C20" s="52">
        <v>4551106</v>
      </c>
      <c r="D20" s="52"/>
      <c r="E20" s="38">
        <f t="shared" si="0"/>
        <v>-3.8202372687304593</v>
      </c>
      <c r="F20" s="38">
        <f t="shared" si="1"/>
        <v>3.8202372687304593</v>
      </c>
      <c r="G20" s="39" t="e">
        <f t="shared" si="2"/>
        <v>#DIV/0!</v>
      </c>
      <c r="H20" s="52">
        <v>0</v>
      </c>
      <c r="I20" s="52"/>
      <c r="J20" s="11">
        <f t="shared" si="3"/>
        <v>0</v>
      </c>
      <c r="K20" s="11">
        <f t="shared" si="4"/>
        <v>0</v>
      </c>
      <c r="L20" s="25" t="e">
        <f t="shared" si="5"/>
        <v>#DIV/0!</v>
      </c>
    </row>
    <row r="21" spans="1:12" x14ac:dyDescent="0.25">
      <c r="A21" s="14" t="s">
        <v>38</v>
      </c>
      <c r="B21" s="6" t="s">
        <v>4</v>
      </c>
      <c r="C21" s="52">
        <v>18948</v>
      </c>
      <c r="D21" s="52"/>
      <c r="E21" s="38">
        <f t="shared" si="0"/>
        <v>-1.5905113123690095E-2</v>
      </c>
      <c r="F21" s="38" t="s">
        <v>72</v>
      </c>
      <c r="G21" s="39" t="e">
        <f t="shared" ref="G21:G31" si="6">D21/D$37*100</f>
        <v>#DIV/0!</v>
      </c>
      <c r="H21" s="52">
        <v>0</v>
      </c>
      <c r="I21" s="52"/>
      <c r="J21" s="11">
        <f t="shared" si="3"/>
        <v>0</v>
      </c>
      <c r="K21" s="11">
        <f t="shared" si="4"/>
        <v>0</v>
      </c>
      <c r="L21" s="25" t="e">
        <f t="shared" si="5"/>
        <v>#DIV/0!</v>
      </c>
    </row>
    <row r="22" spans="1:12" x14ac:dyDescent="0.25">
      <c r="A22" s="14" t="s">
        <v>39</v>
      </c>
      <c r="B22" s="6" t="s">
        <v>16</v>
      </c>
      <c r="C22" s="52">
        <v>3379</v>
      </c>
      <c r="D22" s="52"/>
      <c r="E22" s="38">
        <f t="shared" si="0"/>
        <v>-2.8363614758786593E-3</v>
      </c>
      <c r="F22" s="38">
        <f t="shared" ref="F22:F27" si="7">C22/C$37*100</f>
        <v>2.8363614758786593E-3</v>
      </c>
      <c r="G22" s="39" t="e">
        <f t="shared" si="6"/>
        <v>#DIV/0!</v>
      </c>
      <c r="H22" s="52">
        <v>9059851</v>
      </c>
      <c r="I22" s="52"/>
      <c r="J22" s="11">
        <f t="shared" si="3"/>
        <v>-44.420689281189837</v>
      </c>
      <c r="K22" s="11">
        <f t="shared" si="4"/>
        <v>44.420689281189837</v>
      </c>
      <c r="L22" s="25" t="e">
        <f t="shared" si="5"/>
        <v>#DIV/0!</v>
      </c>
    </row>
    <row r="23" spans="1:12" x14ac:dyDescent="0.25">
      <c r="A23" s="14" t="s">
        <v>40</v>
      </c>
      <c r="B23" s="6" t="s">
        <v>17</v>
      </c>
      <c r="C23" s="52">
        <v>2000918</v>
      </c>
      <c r="D23" s="52"/>
      <c r="E23" s="38">
        <f t="shared" si="0"/>
        <v>-1.6795876684202946</v>
      </c>
      <c r="F23" s="38">
        <f t="shared" si="7"/>
        <v>1.6795876684202946</v>
      </c>
      <c r="G23" s="39" t="e">
        <f t="shared" si="6"/>
        <v>#DIV/0!</v>
      </c>
      <c r="H23" s="52">
        <v>0</v>
      </c>
      <c r="I23" s="52"/>
      <c r="J23" s="11">
        <f t="shared" si="3"/>
        <v>0</v>
      </c>
      <c r="K23" s="11">
        <f t="shared" si="4"/>
        <v>0</v>
      </c>
      <c r="L23" s="25" t="e">
        <f t="shared" si="5"/>
        <v>#DIV/0!</v>
      </c>
    </row>
    <row r="24" spans="1:12" x14ac:dyDescent="0.25">
      <c r="A24" s="14" t="s">
        <v>41</v>
      </c>
      <c r="B24" s="6" t="s">
        <v>18</v>
      </c>
      <c r="C24" s="52">
        <v>5584029</v>
      </c>
      <c r="D24" s="52"/>
      <c r="E24" s="38">
        <f t="shared" si="0"/>
        <v>-4.6872816619678108</v>
      </c>
      <c r="F24" s="38">
        <f t="shared" si="7"/>
        <v>4.6872816619678108</v>
      </c>
      <c r="G24" s="39" t="e">
        <f t="shared" si="6"/>
        <v>#DIV/0!</v>
      </c>
      <c r="H24" s="52">
        <v>0</v>
      </c>
      <c r="I24" s="52"/>
      <c r="J24" s="11">
        <f t="shared" si="3"/>
        <v>0</v>
      </c>
      <c r="K24" s="11">
        <f t="shared" si="4"/>
        <v>0</v>
      </c>
      <c r="L24" s="25" t="e">
        <f t="shared" si="5"/>
        <v>#DIV/0!</v>
      </c>
    </row>
    <row r="25" spans="1:12" x14ac:dyDescent="0.25">
      <c r="A25" s="14" t="s">
        <v>42</v>
      </c>
      <c r="B25" s="6" t="s">
        <v>19</v>
      </c>
      <c r="C25" s="52">
        <v>7953411</v>
      </c>
      <c r="D25" s="52"/>
      <c r="E25" s="38">
        <f t="shared" si="0"/>
        <v>-6.6761611607663713</v>
      </c>
      <c r="F25" s="38">
        <f t="shared" si="7"/>
        <v>6.6761611607663713</v>
      </c>
      <c r="G25" s="39" t="e">
        <f t="shared" si="6"/>
        <v>#DIV/0!</v>
      </c>
      <c r="H25" s="52">
        <v>0</v>
      </c>
      <c r="I25" s="52"/>
      <c r="J25" s="11">
        <f t="shared" si="3"/>
        <v>0</v>
      </c>
      <c r="K25" s="11">
        <f t="shared" si="4"/>
        <v>0</v>
      </c>
      <c r="L25" s="25" t="e">
        <f t="shared" si="5"/>
        <v>#DIV/0!</v>
      </c>
    </row>
    <row r="26" spans="1:12" x14ac:dyDescent="0.25">
      <c r="A26" s="14" t="s">
        <v>43</v>
      </c>
      <c r="B26" s="6" t="s">
        <v>11</v>
      </c>
      <c r="C26" s="52">
        <v>11088269</v>
      </c>
      <c r="D26" s="52"/>
      <c r="E26" s="38">
        <f t="shared" si="0"/>
        <v>-9.3075877554837501</v>
      </c>
      <c r="F26" s="38">
        <f t="shared" si="7"/>
        <v>9.3075877554837501</v>
      </c>
      <c r="G26" s="39" t="e">
        <f t="shared" si="6"/>
        <v>#DIV/0!</v>
      </c>
      <c r="H26" s="52">
        <v>0</v>
      </c>
      <c r="I26" s="52"/>
      <c r="J26" s="11">
        <f t="shared" si="3"/>
        <v>0</v>
      </c>
      <c r="K26" s="11">
        <f t="shared" si="4"/>
        <v>0</v>
      </c>
      <c r="L26" s="25" t="e">
        <f t="shared" si="5"/>
        <v>#DIV/0!</v>
      </c>
    </row>
    <row r="27" spans="1:12" x14ac:dyDescent="0.25">
      <c r="A27" s="14" t="s">
        <v>44</v>
      </c>
      <c r="B27" s="6" t="s">
        <v>15</v>
      </c>
      <c r="C27" s="52">
        <v>5068502</v>
      </c>
      <c r="D27" s="52"/>
      <c r="E27" s="38">
        <f t="shared" si="0"/>
        <v>-4.2545438926350805</v>
      </c>
      <c r="F27" s="38">
        <f t="shared" si="7"/>
        <v>4.2545438926350805</v>
      </c>
      <c r="G27" s="39" t="e">
        <f t="shared" si="6"/>
        <v>#DIV/0!</v>
      </c>
      <c r="H27" s="52">
        <v>0</v>
      </c>
      <c r="I27" s="52"/>
      <c r="J27" s="11">
        <f t="shared" si="3"/>
        <v>0</v>
      </c>
      <c r="K27" s="11">
        <f t="shared" si="4"/>
        <v>0</v>
      </c>
      <c r="L27" s="25" t="e">
        <f t="shared" si="5"/>
        <v>#DIV/0!</v>
      </c>
    </row>
    <row r="28" spans="1:12" x14ac:dyDescent="0.25">
      <c r="A28" s="14" t="s">
        <v>45</v>
      </c>
      <c r="B28" s="6" t="s">
        <v>66</v>
      </c>
      <c r="C28" s="52">
        <v>3457671</v>
      </c>
      <c r="D28" s="52"/>
      <c r="E28" s="38">
        <f t="shared" si="0"/>
        <v>-2.9023985855764547</v>
      </c>
      <c r="F28" s="38" t="s">
        <v>72</v>
      </c>
      <c r="G28" s="39" t="e">
        <f t="shared" si="6"/>
        <v>#DIV/0!</v>
      </c>
      <c r="H28" s="52">
        <v>0</v>
      </c>
      <c r="I28" s="52"/>
      <c r="J28" s="11">
        <f t="shared" si="3"/>
        <v>0</v>
      </c>
      <c r="K28" s="11">
        <f t="shared" si="4"/>
        <v>0</v>
      </c>
      <c r="L28" s="25" t="e">
        <f t="shared" si="5"/>
        <v>#DIV/0!</v>
      </c>
    </row>
    <row r="29" spans="1:12" x14ac:dyDescent="0.25">
      <c r="A29" s="14" t="s">
        <v>46</v>
      </c>
      <c r="B29" s="6" t="s">
        <v>22</v>
      </c>
      <c r="C29" s="52">
        <v>1858403</v>
      </c>
      <c r="D29" s="52"/>
      <c r="E29" s="38">
        <f t="shared" si="0"/>
        <v>-1.5599593595316155</v>
      </c>
      <c r="F29" s="38">
        <f>C29/C$37*100</f>
        <v>1.5599593595316155</v>
      </c>
      <c r="G29" s="39" t="e">
        <f t="shared" si="6"/>
        <v>#DIV/0!</v>
      </c>
      <c r="H29" s="52">
        <v>0</v>
      </c>
      <c r="I29" s="52"/>
      <c r="J29" s="11">
        <f t="shared" si="3"/>
        <v>0</v>
      </c>
      <c r="K29" s="11">
        <f t="shared" si="4"/>
        <v>0</v>
      </c>
      <c r="L29" s="25" t="e">
        <f t="shared" si="5"/>
        <v>#DIV/0!</v>
      </c>
    </row>
    <row r="30" spans="1:12" x14ac:dyDescent="0.25">
      <c r="A30" s="14" t="s">
        <v>47</v>
      </c>
      <c r="B30" s="6" t="s">
        <v>73</v>
      </c>
      <c r="C30" s="52">
        <v>1320766</v>
      </c>
      <c r="D30" s="52"/>
      <c r="E30" s="38">
        <f t="shared" si="0"/>
        <v>-1.1086622672537298</v>
      </c>
      <c r="F30" s="38">
        <f>C30/C$37*100</f>
        <v>1.1086622672537298</v>
      </c>
      <c r="G30" s="39" t="e">
        <f t="shared" si="6"/>
        <v>#DIV/0!</v>
      </c>
      <c r="H30" s="52">
        <v>0</v>
      </c>
      <c r="I30" s="52"/>
      <c r="J30" s="11">
        <f t="shared" si="3"/>
        <v>0</v>
      </c>
      <c r="K30" s="11">
        <f t="shared" si="4"/>
        <v>0</v>
      </c>
      <c r="L30" s="25" t="e">
        <f t="shared" si="5"/>
        <v>#DIV/0!</v>
      </c>
    </row>
    <row r="31" spans="1:12" x14ac:dyDescent="0.25">
      <c r="A31" s="14" t="s">
        <v>48</v>
      </c>
      <c r="B31" s="6" t="s">
        <v>20</v>
      </c>
      <c r="C31" s="52">
        <v>5541737</v>
      </c>
      <c r="D31" s="52"/>
      <c r="E31" s="38">
        <f t="shared" si="0"/>
        <v>-4.6517813957535878</v>
      </c>
      <c r="F31" s="38">
        <f>C31/C$37*100</f>
        <v>4.6517813957535878</v>
      </c>
      <c r="G31" s="39" t="e">
        <f t="shared" si="6"/>
        <v>#DIV/0!</v>
      </c>
      <c r="H31" s="52">
        <v>0</v>
      </c>
      <c r="I31" s="52"/>
      <c r="J31" s="11">
        <f t="shared" si="3"/>
        <v>0</v>
      </c>
      <c r="K31" s="11">
        <f t="shared" si="4"/>
        <v>0</v>
      </c>
      <c r="L31" s="25" t="e">
        <f t="shared" si="5"/>
        <v>#DIV/0!</v>
      </c>
    </row>
    <row r="32" spans="1:12" x14ac:dyDescent="0.25">
      <c r="A32" s="14" t="s">
        <v>49</v>
      </c>
      <c r="B32" s="6" t="s">
        <v>6</v>
      </c>
      <c r="C32" s="52">
        <v>0</v>
      </c>
      <c r="D32" s="52"/>
      <c r="E32" s="38"/>
      <c r="F32" s="38" t="s">
        <v>72</v>
      </c>
      <c r="G32" s="39" t="s">
        <v>72</v>
      </c>
      <c r="H32" s="52">
        <v>719841</v>
      </c>
      <c r="I32" s="52"/>
      <c r="J32" s="11">
        <f t="shared" si="3"/>
        <v>-3.5293994782983713</v>
      </c>
      <c r="K32" s="11">
        <f t="shared" si="4"/>
        <v>3.5293994782983713</v>
      </c>
      <c r="L32" s="25" t="e">
        <f t="shared" si="5"/>
        <v>#DIV/0!</v>
      </c>
    </row>
    <row r="33" spans="1:12" x14ac:dyDescent="0.25">
      <c r="A33" s="14" t="s">
        <v>50</v>
      </c>
      <c r="B33" s="6" t="s">
        <v>7</v>
      </c>
      <c r="C33" s="52">
        <v>2371787</v>
      </c>
      <c r="D33" s="52"/>
      <c r="E33" s="38">
        <f>IFERROR((D33-C33)/C$37*100, "-")</f>
        <v>-1.9908982763509375</v>
      </c>
      <c r="F33" s="38">
        <f>C33/C$37*100</f>
        <v>1.9908982763509375</v>
      </c>
      <c r="G33" s="39" t="e">
        <f>D33/D$37*100</f>
        <v>#DIV/0!</v>
      </c>
      <c r="H33" s="52">
        <v>4572198</v>
      </c>
      <c r="I33" s="52"/>
      <c r="J33" s="11">
        <f t="shared" si="3"/>
        <v>-22.417607827113013</v>
      </c>
      <c r="K33" s="11">
        <f t="shared" si="4"/>
        <v>22.417607827113013</v>
      </c>
      <c r="L33" s="25" t="e">
        <f t="shared" si="5"/>
        <v>#DIV/0!</v>
      </c>
    </row>
    <row r="34" spans="1:12" x14ac:dyDescent="0.25">
      <c r="A34" s="14" t="s">
        <v>51</v>
      </c>
      <c r="B34" s="6" t="s">
        <v>8</v>
      </c>
      <c r="C34" s="52">
        <v>0</v>
      </c>
      <c r="D34" s="52"/>
      <c r="E34" s="38">
        <f>IFERROR((D34-C34)/C$37*100, "-")</f>
        <v>0</v>
      </c>
      <c r="F34" s="38">
        <f>C34/C$37*100</f>
        <v>0</v>
      </c>
      <c r="G34" s="39" t="s">
        <v>72</v>
      </c>
      <c r="H34" s="52">
        <v>0</v>
      </c>
      <c r="I34" s="52"/>
      <c r="J34" s="11">
        <f t="shared" si="3"/>
        <v>0</v>
      </c>
      <c r="K34" s="11">
        <f t="shared" si="4"/>
        <v>0</v>
      </c>
      <c r="L34" s="25" t="e">
        <f t="shared" si="5"/>
        <v>#DIV/0!</v>
      </c>
    </row>
    <row r="35" spans="1:12" x14ac:dyDescent="0.25">
      <c r="A35" s="14" t="s">
        <v>52</v>
      </c>
      <c r="B35" s="6" t="s">
        <v>68</v>
      </c>
      <c r="C35" s="52">
        <v>77369</v>
      </c>
      <c r="D35" s="52"/>
      <c r="E35" s="38">
        <f>IFERROR((D35-C35)/C$37*100, "-")</f>
        <v>-6.4944199771309857E-2</v>
      </c>
      <c r="F35" s="38">
        <f>C35/C$37*100</f>
        <v>6.4944199771309857E-2</v>
      </c>
      <c r="G35" s="39" t="e">
        <f>D35/D$37*100</f>
        <v>#DIV/0!</v>
      </c>
      <c r="H35" s="52">
        <v>4223449</v>
      </c>
      <c r="I35" s="52"/>
      <c r="J35" s="11">
        <f t="shared" si="3"/>
        <v>-20.707682248190611</v>
      </c>
      <c r="K35" s="11">
        <f t="shared" si="4"/>
        <v>20.707682248190611</v>
      </c>
      <c r="L35" s="25" t="e">
        <f t="shared" si="5"/>
        <v>#DIV/0!</v>
      </c>
    </row>
    <row r="36" spans="1:12" x14ac:dyDescent="0.25">
      <c r="A36" s="14" t="s">
        <v>53</v>
      </c>
      <c r="B36" s="6" t="s">
        <v>25</v>
      </c>
      <c r="C36" s="52">
        <v>14447543</v>
      </c>
      <c r="D36" s="52"/>
      <c r="E36" s="38">
        <f>IFERROR((D36-C36)/C$37*100, "-")</f>
        <v>-12.127391058390174</v>
      </c>
      <c r="F36" s="38">
        <f>C36/C$37*100</f>
        <v>12.127391058390174</v>
      </c>
      <c r="G36" s="39" t="e">
        <f>D36/D$37*100</f>
        <v>#DIV/0!</v>
      </c>
      <c r="H36" s="52">
        <v>1379484</v>
      </c>
      <c r="I36" s="52"/>
      <c r="J36" s="11">
        <f t="shared" si="3"/>
        <v>-6.7636465690630994</v>
      </c>
      <c r="K36" s="11">
        <f t="shared" si="4"/>
        <v>6.7636465690630994</v>
      </c>
      <c r="L36" s="25" t="e">
        <f t="shared" si="5"/>
        <v>#DIV/0!</v>
      </c>
    </row>
    <row r="37" spans="1:12" x14ac:dyDescent="0.25">
      <c r="A37" s="2"/>
      <c r="B37" s="3" t="s">
        <v>56</v>
      </c>
      <c r="C37" s="9">
        <f>SUM(C10:C36)</f>
        <v>119131501</v>
      </c>
      <c r="D37" s="9">
        <f>SUM(D10:D36)</f>
        <v>0</v>
      </c>
      <c r="E37" s="4">
        <f>(D37-C37)/C37*100</f>
        <v>-100</v>
      </c>
      <c r="F37" s="49">
        <f>SUM(F10:F36)</f>
        <v>97.081696301299857</v>
      </c>
      <c r="G37" s="49" t="e">
        <f>SUM(G10:G36)</f>
        <v>#DIV/0!</v>
      </c>
      <c r="H37" s="9">
        <f>SUM(H10:H36)</f>
        <v>20395566</v>
      </c>
      <c r="I37" s="9">
        <f>SUM(I10:I36)</f>
        <v>0</v>
      </c>
      <c r="J37" s="4">
        <f>(I37-H37)/H37*100</f>
        <v>-100</v>
      </c>
      <c r="K37" s="49">
        <f>SUM(K10:K36)</f>
        <v>100</v>
      </c>
      <c r="L37" s="50" t="e">
        <f>SUM(L10:L36)</f>
        <v>#DIV/0!</v>
      </c>
    </row>
    <row r="38" spans="1:12" x14ac:dyDescent="0.25">
      <c r="C38" s="26"/>
      <c r="D38" s="26"/>
      <c r="E38" s="26"/>
      <c r="F38" s="26"/>
      <c r="G38" s="26"/>
      <c r="H38" s="26"/>
      <c r="I38" s="26"/>
      <c r="J38" s="26"/>
      <c r="K38" s="26"/>
      <c r="L38" s="26"/>
    </row>
    <row r="39" spans="1:12" x14ac:dyDescent="0.25">
      <c r="G39" s="41"/>
    </row>
    <row r="40" spans="1:12" x14ac:dyDescent="0.25">
      <c r="B40" t="s">
        <v>70</v>
      </c>
    </row>
    <row r="41" spans="1:12" x14ac:dyDescent="0.25">
      <c r="C41" s="8"/>
      <c r="D41" s="8"/>
      <c r="E41" s="5"/>
      <c r="F41" s="5"/>
      <c r="H41" s="8"/>
      <c r="I41" s="8"/>
    </row>
    <row r="42" spans="1:12" x14ac:dyDescent="0.25">
      <c r="C42" s="5"/>
      <c r="D42" s="5"/>
      <c r="E42" s="5"/>
      <c r="F42" s="5"/>
      <c r="H42" s="5"/>
      <c r="I42" s="5"/>
    </row>
    <row r="43" spans="1:12" x14ac:dyDescent="0.25">
      <c r="C43" s="31"/>
      <c r="D43" s="31"/>
      <c r="E43" s="5"/>
      <c r="F43" s="5"/>
      <c r="G43" s="5"/>
      <c r="H43" s="31"/>
      <c r="I43" s="31"/>
    </row>
    <row r="44" spans="1:12" x14ac:dyDescent="0.25">
      <c r="C44" s="5"/>
      <c r="D44" s="48"/>
      <c r="E44" s="5"/>
      <c r="F44" s="31"/>
      <c r="G44" s="47"/>
      <c r="H44" s="5"/>
      <c r="I44" s="8"/>
    </row>
    <row r="45" spans="1:12" x14ac:dyDescent="0.25">
      <c r="C45" s="32"/>
      <c r="D45" s="32"/>
      <c r="E45" s="5"/>
      <c r="F45" s="5"/>
    </row>
    <row r="47" spans="1:12" x14ac:dyDescent="0.25">
      <c r="D47" s="43"/>
    </row>
    <row r="48" spans="1:12" x14ac:dyDescent="0.25">
      <c r="C48" s="43"/>
      <c r="D48" s="43"/>
    </row>
    <row r="67" spans="2:3" x14ac:dyDescent="0.25">
      <c r="B67" s="5"/>
      <c r="C67" s="5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 xr:uid="{00000000-0002-0000-04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2025-12-05T14:08:36Z</cp:lastPrinted>
  <dcterms:created xsi:type="dcterms:W3CDTF">2018-01-08T12:56:16Z</dcterms:created>
  <dcterms:modified xsi:type="dcterms:W3CDTF">2025-12-09T11:53:22Z</dcterms:modified>
</cp:coreProperties>
</file>