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5\IX - 2025\Jezici\"/>
    </mc:Choice>
  </mc:AlternateContent>
  <xr:revisionPtr revIDLastSave="0" documentId="13_ncr:1_{52E1A013-F05D-4657-9F8B-F4390F63AB56}" xr6:coauthVersionLast="47" xr6:coauthVersionMax="47" xr10:uidLastSave="{00000000-0000-0000-0000-000000000000}"/>
  <bookViews>
    <workbookView xWindow="-120" yWindow="-120" windowWidth="19440" windowHeight="1488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5" i="23" l="1"/>
  <c r="I34" i="23"/>
  <c r="I29" i="23"/>
  <c r="I29" i="24"/>
  <c r="I29" i="25"/>
  <c r="I30" i="24"/>
  <c r="G30" i="24"/>
  <c r="E30" i="24"/>
  <c r="I35" i="25" l="1"/>
  <c r="E34" i="24"/>
  <c r="C34" i="24"/>
  <c r="E29" i="24"/>
  <c r="C29" i="24"/>
  <c r="E34" i="25"/>
  <c r="C34" i="25"/>
  <c r="E29" i="25"/>
  <c r="C29" i="25"/>
  <c r="C35" i="25" s="1"/>
  <c r="E33" i="23"/>
  <c r="E32" i="23"/>
  <c r="E31" i="23"/>
  <c r="E30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C33" i="23"/>
  <c r="C32" i="23"/>
  <c r="C31" i="23"/>
  <c r="C30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G11" i="23"/>
  <c r="E35" i="24" l="1"/>
  <c r="F20" i="24" s="1"/>
  <c r="E35" i="25"/>
  <c r="F31" i="24"/>
  <c r="F26" i="24"/>
  <c r="F14" i="24"/>
  <c r="F28" i="24"/>
  <c r="F27" i="24"/>
  <c r="F11" i="24"/>
  <c r="F30" i="24"/>
  <c r="F25" i="24"/>
  <c r="F19" i="24"/>
  <c r="F13" i="24"/>
  <c r="F17" i="24"/>
  <c r="F22" i="24"/>
  <c r="F32" i="24"/>
  <c r="F16" i="24"/>
  <c r="F15" i="24"/>
  <c r="F24" i="24"/>
  <c r="F18" i="24"/>
  <c r="F12" i="24"/>
  <c r="F21" i="24"/>
  <c r="F23" i="24"/>
  <c r="F33" i="24"/>
  <c r="F34" i="24"/>
  <c r="F29" i="24"/>
  <c r="C35" i="24"/>
  <c r="F33" i="25"/>
  <c r="F28" i="25"/>
  <c r="F32" i="25"/>
  <c r="F27" i="25"/>
  <c r="F21" i="25"/>
  <c r="F15" i="25"/>
  <c r="F31" i="25"/>
  <c r="F26" i="25"/>
  <c r="F20" i="25"/>
  <c r="F14" i="25"/>
  <c r="F30" i="25"/>
  <c r="F25" i="25"/>
  <c r="F19" i="25"/>
  <c r="F13" i="25"/>
  <c r="F24" i="25"/>
  <c r="F12" i="25"/>
  <c r="F23" i="25"/>
  <c r="F11" i="25"/>
  <c r="F22" i="25"/>
  <c r="F16" i="25"/>
  <c r="F18" i="25"/>
  <c r="F17" i="25"/>
  <c r="D34" i="25"/>
  <c r="D33" i="25"/>
  <c r="D28" i="25"/>
  <c r="D22" i="25"/>
  <c r="D16" i="25"/>
  <c r="D32" i="25"/>
  <c r="D27" i="25"/>
  <c r="D21" i="25"/>
  <c r="D15" i="25"/>
  <c r="D25" i="25"/>
  <c r="D19" i="25"/>
  <c r="D24" i="25"/>
  <c r="D12" i="25"/>
  <c r="D17" i="25"/>
  <c r="D11" i="25"/>
  <c r="D31" i="25"/>
  <c r="D26" i="25"/>
  <c r="D20" i="25"/>
  <c r="D14" i="25"/>
  <c r="D30" i="25"/>
  <c r="D13" i="25"/>
  <c r="D18" i="25"/>
  <c r="D23" i="25"/>
  <c r="F34" i="25"/>
  <c r="D29" i="25"/>
  <c r="F29" i="25"/>
  <c r="E34" i="23"/>
  <c r="C34" i="23"/>
  <c r="C29" i="23"/>
  <c r="E29" i="23"/>
  <c r="I34" i="24"/>
  <c r="G34" i="24"/>
  <c r="G29" i="24"/>
  <c r="F35" i="24" l="1"/>
  <c r="D23" i="24"/>
  <c r="D16" i="24"/>
  <c r="D15" i="24"/>
  <c r="D31" i="24"/>
  <c r="D26" i="24"/>
  <c r="D20" i="24"/>
  <c r="D14" i="24"/>
  <c r="D33" i="24"/>
  <c r="D32" i="24"/>
  <c r="D17" i="24"/>
  <c r="D21" i="24"/>
  <c r="D30" i="24"/>
  <c r="D25" i="24"/>
  <c r="D19" i="24"/>
  <c r="D13" i="24"/>
  <c r="D11" i="24"/>
  <c r="D22" i="24"/>
  <c r="D24" i="24"/>
  <c r="D18" i="24"/>
  <c r="D12" i="24"/>
  <c r="D28" i="24"/>
  <c r="D27" i="24"/>
  <c r="D34" i="24"/>
  <c r="D29" i="24"/>
  <c r="D35" i="24" s="1"/>
  <c r="G35" i="24"/>
  <c r="E35" i="23"/>
  <c r="C35" i="23"/>
  <c r="I34" i="25"/>
  <c r="I31" i="23"/>
  <c r="I32" i="23"/>
  <c r="I33" i="23"/>
  <c r="I30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11" i="23"/>
  <c r="G31" i="23"/>
  <c r="G32" i="23"/>
  <c r="G33" i="23"/>
  <c r="G30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34" i="25"/>
  <c r="G29" i="25"/>
  <c r="J29" i="25" l="1"/>
  <c r="H23" i="24"/>
  <c r="G35" i="25"/>
  <c r="G34" i="23"/>
  <c r="I35" i="24"/>
  <c r="J34" i="24" s="1"/>
  <c r="G29" i="23"/>
  <c r="J11" i="23" l="1"/>
  <c r="J34" i="25"/>
  <c r="J19" i="25"/>
  <c r="J20" i="25"/>
  <c r="J32" i="25"/>
  <c r="J21" i="25"/>
  <c r="J33" i="25"/>
  <c r="J22" i="25"/>
  <c r="J23" i="25"/>
  <c r="J13" i="25"/>
  <c r="J25" i="25"/>
  <c r="J26" i="25"/>
  <c r="J17" i="25"/>
  <c r="J30" i="25"/>
  <c r="J11" i="25"/>
  <c r="J27" i="25"/>
  <c r="J18" i="25"/>
  <c r="J31" i="25"/>
  <c r="J24" i="25"/>
  <c r="J14" i="25"/>
  <c r="J15" i="25"/>
  <c r="J16" i="25"/>
  <c r="J28" i="25"/>
  <c r="J12" i="25"/>
  <c r="H34" i="25"/>
  <c r="H22" i="25"/>
  <c r="H33" i="25"/>
  <c r="H21" i="25"/>
  <c r="H32" i="25"/>
  <c r="H20" i="25"/>
  <c r="H31" i="25"/>
  <c r="H30" i="25"/>
  <c r="H28" i="25"/>
  <c r="H16" i="25"/>
  <c r="H18" i="25"/>
  <c r="H27" i="25"/>
  <c r="H15" i="25"/>
  <c r="H25" i="25"/>
  <c r="H19" i="25"/>
  <c r="H17" i="25"/>
  <c r="H26" i="25"/>
  <c r="H14" i="25"/>
  <c r="H13" i="25"/>
  <c r="H24" i="25"/>
  <c r="H12" i="25"/>
  <c r="H23" i="25"/>
  <c r="H11" i="25"/>
  <c r="H29" i="25"/>
  <c r="H28" i="24"/>
  <c r="H30" i="24"/>
  <c r="H16" i="24"/>
  <c r="H24" i="24"/>
  <c r="H22" i="24"/>
  <c r="H19" i="24"/>
  <c r="H26" i="24"/>
  <c r="H14" i="24"/>
  <c r="H32" i="24"/>
  <c r="H17" i="24"/>
  <c r="H27" i="24"/>
  <c r="H11" i="24"/>
  <c r="H21" i="24"/>
  <c r="H34" i="24"/>
  <c r="H25" i="24"/>
  <c r="H15" i="24"/>
  <c r="H18" i="24"/>
  <c r="H13" i="24"/>
  <c r="H31" i="24"/>
  <c r="H29" i="24"/>
  <c r="H33" i="24"/>
  <c r="H20" i="24"/>
  <c r="H12" i="24"/>
  <c r="J29" i="24"/>
  <c r="J35" i="24" s="1"/>
  <c r="J23" i="24"/>
  <c r="J17" i="24"/>
  <c r="J11" i="24"/>
  <c r="J33" i="24"/>
  <c r="J28" i="24"/>
  <c r="J22" i="24"/>
  <c r="J16" i="24"/>
  <c r="J30" i="24"/>
  <c r="J19" i="24"/>
  <c r="J12" i="24"/>
  <c r="J20" i="24"/>
  <c r="J25" i="24"/>
  <c r="J32" i="24"/>
  <c r="J27" i="24"/>
  <c r="J21" i="24"/>
  <c r="J15" i="24"/>
  <c r="J31" i="24"/>
  <c r="J26" i="24"/>
  <c r="J14" i="24"/>
  <c r="J13" i="24"/>
  <c r="J24" i="24"/>
  <c r="J18" i="24"/>
  <c r="G35" i="23"/>
  <c r="J12" i="23" l="1"/>
  <c r="J30" i="23"/>
  <c r="J29" i="23"/>
  <c r="J33" i="23"/>
  <c r="J27" i="23"/>
  <c r="H35" i="24"/>
  <c r="H33" i="23"/>
  <c r="H34" i="23"/>
  <c r="H32" i="23"/>
  <c r="H14" i="23"/>
  <c r="H12" i="23"/>
  <c r="H20" i="23"/>
  <c r="H16" i="23"/>
  <c r="H18" i="23"/>
  <c r="H26" i="23"/>
  <c r="H22" i="23"/>
  <c r="H24" i="23"/>
  <c r="H28" i="23"/>
  <c r="H31" i="23"/>
  <c r="H17" i="23"/>
  <c r="H23" i="23"/>
  <c r="H30" i="23"/>
  <c r="H27" i="23"/>
  <c r="H25" i="23"/>
  <c r="H11" i="23"/>
  <c r="H13" i="23"/>
  <c r="H19" i="23"/>
  <c r="H15" i="23"/>
  <c r="H21" i="23"/>
  <c r="H29" i="23"/>
  <c r="J31" i="23"/>
  <c r="J25" i="23"/>
  <c r="J22" i="23"/>
  <c r="J19" i="23"/>
  <c r="J13" i="23"/>
  <c r="J16" i="23"/>
  <c r="J28" i="23"/>
  <c r="J23" i="23"/>
  <c r="J21" i="23"/>
  <c r="J15" i="23"/>
  <c r="J34" i="23"/>
  <c r="J32" i="23"/>
  <c r="J26" i="23"/>
  <c r="J18" i="23"/>
  <c r="J24" i="23"/>
  <c r="J14" i="23"/>
  <c r="J20" i="23"/>
  <c r="J17" i="23"/>
  <c r="J35" i="23" l="1"/>
  <c r="H35" i="23"/>
  <c r="F29" i="23" l="1"/>
  <c r="F33" i="23" l="1"/>
  <c r="F34" i="23"/>
  <c r="F35" i="23" s="1"/>
  <c r="F31" i="23"/>
  <c r="F30" i="23"/>
  <c r="F14" i="23"/>
  <c r="F11" i="23"/>
  <c r="F22" i="23"/>
  <c r="D26" i="23"/>
  <c r="D11" i="23"/>
  <c r="D29" i="23"/>
  <c r="D20" i="23"/>
  <c r="F28" i="23"/>
  <c r="F26" i="23"/>
  <c r="F20" i="23"/>
  <c r="F16" i="23"/>
  <c r="F23" i="23"/>
  <c r="F21" i="23"/>
  <c r="F17" i="23"/>
  <c r="F15" i="23"/>
  <c r="F27" i="23"/>
  <c r="F24" i="23"/>
  <c r="F18" i="23"/>
  <c r="F12" i="23"/>
  <c r="F25" i="23"/>
  <c r="F19" i="23"/>
  <c r="F13" i="23"/>
  <c r="F32" i="23"/>
  <c r="D33" i="23"/>
  <c r="D31" i="23"/>
  <c r="D28" i="23"/>
  <c r="D24" i="23"/>
  <c r="D22" i="23"/>
  <c r="D18" i="23"/>
  <c r="D16" i="23"/>
  <c r="D12" i="23"/>
  <c r="D34" i="23"/>
  <c r="D32" i="23"/>
  <c r="D30" i="23"/>
  <c r="D27" i="23"/>
  <c r="D25" i="23"/>
  <c r="D23" i="23"/>
  <c r="D21" i="23"/>
  <c r="D19" i="23"/>
  <c r="D17" i="23"/>
  <c r="D15" i="23"/>
  <c r="D13" i="23"/>
  <c r="D14" i="23"/>
  <c r="D35" i="23" l="1"/>
</calcChain>
</file>

<file path=xl/sharedStrings.xml><?xml version="1.0" encoding="utf-8"?>
<sst xmlns="http://schemas.openxmlformats.org/spreadsheetml/2006/main" count="209" uniqueCount="63">
  <si>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</si>
  <si>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</si>
  <si>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</si>
  <si>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</si>
  <si>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</si>
  <si>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</si>
  <si>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</si>
  <si>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</si>
  <si>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</si>
  <si>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</si>
  <si>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</si>
  <si>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</si>
  <si>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</si>
  <si>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</si>
  <si>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</si>
  <si>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</si>
  <si>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</si>
  <si>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</si>
  <si>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</si>
  <si>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</si>
  <si>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</si>
  <si>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</si>
  <si>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</si>
  <si>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</si>
  <si>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</si>
  <si>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</si>
  <si>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</si>
  <si>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</si>
  <si>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</si>
  <si>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</si>
  <si>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</si>
  <si>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</si>
  <si>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</si>
  <si>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</si>
  <si>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</si>
  <si>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</si>
  <si>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</si>
  <si>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</si>
  <si>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</si>
  <si>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</si>
  <si>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</si>
  <si>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</si>
  <si>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</si>
  <si>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</si>
  <si>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</si>
  <si>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</si>
  <si>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</si>
  <si>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</si>
  <si>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</si>
  <si>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</si>
  <si>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</si>
  <si>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</si>
  <si>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</si>
  <si>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</si>
  <si>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</si>
  <si>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</si>
  <si>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</si>
  <si>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</si>
  <si>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*Podaci su dati na osnovu nerevidiranih izvještaja društava za sjedištem u Federaciji Bosne i Hercegovine.</t>
  </si>
  <si>
    <t>*Podaci su dati na osnovu nerevidiranih izvještaja društava za sjedištem u Republici Srpskoj.</t>
  </si>
  <si>
    <t>BROJ I VRIJEDNOST ISPLAĆENIH ŠTETA PO VRSTAMA OSIGURANJA U REPUBLICI SRPSKOJ*</t>
  </si>
  <si>
    <t>I-IX-2024</t>
  </si>
  <si>
    <t>I-IX-2025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</si>
</sst>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2">
    <xf numFmtId="0" fontId="0" fillId="0" borderId="0" xfId="0"/>
    <xf numFmtId="4" fontId="4" fillId="2" borderId="0" xfId="0" applyNumberFormat="1" applyFont="1" applyFill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/>
    <xf numFmtId="0" fontId="4" fillId="0" borderId="1" xfId="2" applyFont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4" fontId="11" fillId="0" borderId="0" xfId="0" applyNumberFormat="1" applyFont="1"/>
    <xf numFmtId="3" fontId="4" fillId="0" borderId="0" xfId="0" applyNumberFormat="1" applyFont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2" xfId="0" applyNumberFormat="1" applyFont="1" applyBorder="1" applyAlignment="1">
      <alignment horizontal="right" vertical="center" wrapText="1"/>
    </xf>
    <xf numFmtId="2" fontId="4" fillId="0" borderId="0" xfId="0" applyNumberFormat="1" applyFont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3" fontId="3" fillId="3" borderId="5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/>
    </xf>
    <xf numFmtId="1" fontId="3" fillId="3" borderId="5" xfId="0" applyNumberFormat="1" applyFont="1" applyFill="1" applyBorder="1" applyAlignment="1">
      <alignment horizontal="right" vertical="center"/>
    </xf>
    <xf numFmtId="1" fontId="3" fillId="3" borderId="6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tabSelected="1" showRuler="0" view="pageLayout" topLeftCell="A4" zoomScale="80" zoomScaleNormal="70" zoomScalePageLayoutView="80" workbookViewId="0">
      <selection activeCell="I36" sqref="I3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5" spans="1:10" x14ac:dyDescent="0.25">
      <c r="A5" s="34" t="s">
        <v>56</v>
      </c>
      <c r="C5" s="14"/>
      <c r="D5" s="2"/>
      <c r="E5" s="2"/>
      <c r="F5" s="2"/>
      <c r="G5" s="14"/>
      <c r="H5" s="2"/>
      <c r="I5" s="2"/>
      <c r="J5" s="2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13"/>
      <c r="B8" s="56" t="s">
        <v>26</v>
      </c>
      <c r="C8" s="56"/>
      <c r="D8" s="56"/>
      <c r="E8" s="56"/>
      <c r="F8" s="56"/>
      <c r="G8" s="56"/>
      <c r="H8" s="56"/>
      <c r="I8" s="56"/>
      <c r="J8" s="59"/>
    </row>
    <row r="9" spans="1:10" ht="38.25" customHeight="1" x14ac:dyDescent="0.25">
      <c r="A9" s="10" t="s">
        <v>52</v>
      </c>
      <c r="B9" s="57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49" t="s">
        <v>53</v>
      </c>
    </row>
    <row r="10" spans="1:10" ht="31.5" customHeight="1" thickBot="1" x14ac:dyDescent="0.3">
      <c r="A10" s="9"/>
      <c r="B10" s="58"/>
      <c r="C10" s="11" t="s">
        <v>61</v>
      </c>
      <c r="D10" s="11" t="s">
        <v>25</v>
      </c>
      <c r="E10" s="11" t="s">
        <v>61</v>
      </c>
      <c r="F10" s="11" t="s">
        <v>25</v>
      </c>
      <c r="G10" s="11" t="s">
        <v>62</v>
      </c>
      <c r="H10" s="11" t="s">
        <v>25</v>
      </c>
      <c r="I10" s="11" t="s">
        <v>62</v>
      </c>
      <c r="J10" s="48" t="s">
        <v>25</v>
      </c>
    </row>
    <row r="11" spans="1:10" x14ac:dyDescent="0.25">
      <c r="A11" s="28" t="s">
        <v>0</v>
      </c>
      <c r="B11" s="12" t="s">
        <v>27</v>
      </c>
      <c r="C11" s="24">
        <f>FBiH!C11+RS!C11</f>
        <v>12473</v>
      </c>
      <c r="D11" s="46">
        <f t="shared" ref="D11:D34" si="0">C11/C$35*100</f>
        <v>9.0435173503864501</v>
      </c>
      <c r="E11" s="24">
        <f>FBiH!E11+RS!E11</f>
        <v>15871675</v>
      </c>
      <c r="F11" s="43">
        <f t="shared" ref="F11:F34" si="1">E11/E$35*100</f>
        <v>4.9238403507941966</v>
      </c>
      <c r="G11" s="24">
        <f>FBiH!G11+RS!G11</f>
        <v>12530</v>
      </c>
      <c r="H11" s="46">
        <f t="shared" ref="H11:H34" si="2">G11/G$35*100</f>
        <v>8.5393779134749064</v>
      </c>
      <c r="I11" s="24">
        <f>FBiH!I11+RS!I11</f>
        <v>17074915</v>
      </c>
      <c r="J11" s="43">
        <f>I11/I$35*100</f>
        <v>4.7252914807446622</v>
      </c>
    </row>
    <row r="12" spans="1:10" x14ac:dyDescent="0.25">
      <c r="A12" s="29" t="s">
        <v>1</v>
      </c>
      <c r="B12" s="12" t="s">
        <v>28</v>
      </c>
      <c r="C12" s="24">
        <f>FBiH!C12+RS!C12</f>
        <v>30462</v>
      </c>
      <c r="D12" s="46">
        <f t="shared" si="0"/>
        <v>22.086396658981165</v>
      </c>
      <c r="E12" s="24">
        <f>FBiH!E12+RS!E12</f>
        <v>7014405</v>
      </c>
      <c r="F12" s="43">
        <f t="shared" si="1"/>
        <v>2.1760658768411378</v>
      </c>
      <c r="G12" s="24">
        <f>FBiH!G12+RS!G12</f>
        <v>32978</v>
      </c>
      <c r="H12" s="46">
        <f t="shared" si="2"/>
        <v>22.474988414251833</v>
      </c>
      <c r="I12" s="24">
        <f>FBiH!I12+RS!I12</f>
        <v>8392628</v>
      </c>
      <c r="J12" s="43">
        <f>I12/I$35*100</f>
        <v>2.3225657983925023</v>
      </c>
    </row>
    <row r="13" spans="1:10" x14ac:dyDescent="0.25">
      <c r="A13" s="29" t="s">
        <v>2</v>
      </c>
      <c r="B13" s="12" t="s">
        <v>29</v>
      </c>
      <c r="C13" s="24">
        <f>FBiH!C13+RS!C13</f>
        <v>22585</v>
      </c>
      <c r="D13" s="46">
        <f t="shared" si="0"/>
        <v>16.375197575441192</v>
      </c>
      <c r="E13" s="24">
        <f>FBiH!E13+RS!E13</f>
        <v>57150112</v>
      </c>
      <c r="F13" s="43">
        <f t="shared" si="1"/>
        <v>17.729573439350769</v>
      </c>
      <c r="G13" s="24">
        <f>FBiH!G13+RS!G13</f>
        <v>23685</v>
      </c>
      <c r="H13" s="46">
        <f t="shared" si="2"/>
        <v>16.141673254641116</v>
      </c>
      <c r="I13" s="24">
        <f>FBiH!I13+RS!I13</f>
        <v>61816105</v>
      </c>
      <c r="J13" s="43">
        <f t="shared" ref="J13:J34" si="3">I13/I$35*100</f>
        <v>17.106914694996579</v>
      </c>
    </row>
    <row r="14" spans="1:10" x14ac:dyDescent="0.25">
      <c r="A14" s="29" t="s">
        <v>3</v>
      </c>
      <c r="B14" s="12" t="s">
        <v>30</v>
      </c>
      <c r="C14" s="24">
        <f>FBiH!C14+RS!C14</f>
        <v>2</v>
      </c>
      <c r="D14" s="46">
        <f t="shared" si="0"/>
        <v>1.4500949812212699E-3</v>
      </c>
      <c r="E14" s="24">
        <f>FBiH!E14+RS!E14</f>
        <v>434.58</v>
      </c>
      <c r="F14" s="43">
        <f t="shared" si="1"/>
        <v>1.3481894882853523E-4</v>
      </c>
      <c r="G14" s="24">
        <f>FBiH!G14+RS!G14</f>
        <v>0</v>
      </c>
      <c r="H14" s="46">
        <f t="shared" si="2"/>
        <v>0</v>
      </c>
      <c r="I14" s="24">
        <f>FBiH!I14+RS!I14</f>
        <v>0</v>
      </c>
      <c r="J14" s="43">
        <f t="shared" si="3"/>
        <v>0</v>
      </c>
    </row>
    <row r="15" spans="1:10" x14ac:dyDescent="0.25">
      <c r="A15" s="29" t="s">
        <v>4</v>
      </c>
      <c r="B15" s="12" t="s">
        <v>31</v>
      </c>
      <c r="C15" s="24">
        <f>FBiH!C15+RS!C15</f>
        <v>2</v>
      </c>
      <c r="D15" s="46">
        <f t="shared" si="0"/>
        <v>1.4500949812212699E-3</v>
      </c>
      <c r="E15" s="24">
        <f>FBiH!E15+RS!E15</f>
        <v>14115</v>
      </c>
      <c r="F15" s="43">
        <f t="shared" si="1"/>
        <v>4.3788703178120831E-3</v>
      </c>
      <c r="G15" s="24">
        <f>FBiH!G15+RS!G15</f>
        <v>1</v>
      </c>
      <c r="H15" s="46">
        <f t="shared" si="2"/>
        <v>6.8151459804269006E-4</v>
      </c>
      <c r="I15" s="24">
        <f>FBiH!I15+RS!I15</f>
        <v>6845</v>
      </c>
      <c r="J15" s="43">
        <f t="shared" si="3"/>
        <v>1.8942770834113793E-3</v>
      </c>
    </row>
    <row r="16" spans="1:10" x14ac:dyDescent="0.25">
      <c r="A16" s="29" t="s">
        <v>5</v>
      </c>
      <c r="B16" s="12" t="s">
        <v>32</v>
      </c>
      <c r="C16" s="24">
        <f>FBiH!C16+RS!C16</f>
        <v>0</v>
      </c>
      <c r="D16" s="46">
        <f t="shared" si="0"/>
        <v>0</v>
      </c>
      <c r="E16" s="24">
        <f>FBiH!E16+RS!E16</f>
        <v>0</v>
      </c>
      <c r="F16" s="43">
        <f t="shared" si="1"/>
        <v>0</v>
      </c>
      <c r="G16" s="24">
        <f>FBiH!G16+RS!G16</f>
        <v>0</v>
      </c>
      <c r="H16" s="46">
        <f t="shared" si="2"/>
        <v>0</v>
      </c>
      <c r="I16" s="24">
        <f>FBiH!I16+RS!I16</f>
        <v>0</v>
      </c>
      <c r="J16" s="43">
        <f t="shared" si="3"/>
        <v>0</v>
      </c>
    </row>
    <row r="17" spans="1:10" x14ac:dyDescent="0.25">
      <c r="A17" s="29" t="s">
        <v>6</v>
      </c>
      <c r="B17" s="12" t="s">
        <v>33</v>
      </c>
      <c r="C17" s="24">
        <f>FBiH!C17+RS!C17</f>
        <v>223</v>
      </c>
      <c r="D17" s="46">
        <f t="shared" si="0"/>
        <v>0.16168559040617161</v>
      </c>
      <c r="E17" s="24">
        <f>FBiH!E17+RS!E17</f>
        <v>283431.96000000002</v>
      </c>
      <c r="F17" s="43">
        <f t="shared" si="1"/>
        <v>8.7928572211356817E-2</v>
      </c>
      <c r="G17" s="24">
        <f>FBiH!G17+RS!G17</f>
        <v>214</v>
      </c>
      <c r="H17" s="46">
        <f t="shared" si="2"/>
        <v>0.14584412398113566</v>
      </c>
      <c r="I17" s="24">
        <f>FBiH!I17+RS!I17</f>
        <v>566255</v>
      </c>
      <c r="J17" s="43">
        <f t="shared" si="3"/>
        <v>0.15670472897985546</v>
      </c>
    </row>
    <row r="18" spans="1:10" x14ac:dyDescent="0.25">
      <c r="A18" s="29" t="s">
        <v>7</v>
      </c>
      <c r="B18" s="12" t="s">
        <v>34</v>
      </c>
      <c r="C18" s="24">
        <f>FBiH!C18+RS!C18</f>
        <v>2249</v>
      </c>
      <c r="D18" s="46">
        <f t="shared" si="0"/>
        <v>1.6306318063833183</v>
      </c>
      <c r="E18" s="24">
        <f>FBiH!E18+RS!E18</f>
        <v>12740044</v>
      </c>
      <c r="F18" s="43">
        <f t="shared" si="1"/>
        <v>3.9523202634941494</v>
      </c>
      <c r="G18" s="24">
        <f>FBiH!G18+RS!G18</f>
        <v>1883</v>
      </c>
      <c r="H18" s="46">
        <f t="shared" si="2"/>
        <v>1.2832919881143854</v>
      </c>
      <c r="I18" s="24">
        <f>FBiH!I18+RS!I18</f>
        <v>14296675</v>
      </c>
      <c r="J18" s="43">
        <f t="shared" si="3"/>
        <v>3.9564446780833284</v>
      </c>
    </row>
    <row r="19" spans="1:10" x14ac:dyDescent="0.25">
      <c r="A19" s="29" t="s">
        <v>8</v>
      </c>
      <c r="B19" s="12" t="s">
        <v>35</v>
      </c>
      <c r="C19" s="24">
        <f>FBiH!C19+RS!C19</f>
        <v>2600</v>
      </c>
      <c r="D19" s="46">
        <f t="shared" si="0"/>
        <v>1.8851234755876509</v>
      </c>
      <c r="E19" s="24">
        <f>FBiH!E19+RS!E19</f>
        <v>8372736</v>
      </c>
      <c r="F19" s="43">
        <f t="shared" si="1"/>
        <v>2.5974583881882158</v>
      </c>
      <c r="G19" s="24">
        <f>FBiH!G19+RS!G19</f>
        <v>2442</v>
      </c>
      <c r="H19" s="46">
        <f t="shared" si="2"/>
        <v>1.6642586484202491</v>
      </c>
      <c r="I19" s="24">
        <f>FBiH!I19+RS!I19</f>
        <v>10271952</v>
      </c>
      <c r="J19" s="43">
        <f t="shared" si="3"/>
        <v>2.8426476662529856</v>
      </c>
    </row>
    <row r="20" spans="1:10" s="18" customFormat="1" x14ac:dyDescent="0.25">
      <c r="A20" s="29" t="s">
        <v>9</v>
      </c>
      <c r="B20" s="12" t="s">
        <v>36</v>
      </c>
      <c r="C20" s="24">
        <f>FBiH!C20+RS!C20</f>
        <v>46407</v>
      </c>
      <c r="D20" s="46">
        <f t="shared" si="0"/>
        <v>33.647278896767737</v>
      </c>
      <c r="E20" s="24">
        <f>FBiH!E20+RS!E20</f>
        <v>136972418</v>
      </c>
      <c r="F20" s="43">
        <f t="shared" si="1"/>
        <v>42.492699648540516</v>
      </c>
      <c r="G20" s="24">
        <f>FBiH!G20+RS!G20</f>
        <v>49271</v>
      </c>
      <c r="H20" s="46">
        <f t="shared" si="2"/>
        <v>33.578905760161383</v>
      </c>
      <c r="I20" s="24">
        <f>FBiH!I20+RS!I20</f>
        <v>151495598</v>
      </c>
      <c r="J20" s="43">
        <f t="shared" si="3"/>
        <v>41.924709938510276</v>
      </c>
    </row>
    <row r="21" spans="1:10" s="18" customFormat="1" x14ac:dyDescent="0.25">
      <c r="A21" s="29" t="s">
        <v>10</v>
      </c>
      <c r="B21" s="12" t="s">
        <v>37</v>
      </c>
      <c r="C21" s="24">
        <f>FBiH!C21+RS!C21</f>
        <v>1</v>
      </c>
      <c r="D21" s="46">
        <f t="shared" si="0"/>
        <v>7.2504749061063495E-4</v>
      </c>
      <c r="E21" s="24">
        <f>FBiH!E21+RS!E21</f>
        <v>815.7</v>
      </c>
      <c r="F21" s="43">
        <f t="shared" si="1"/>
        <v>2.5305310083169081E-4</v>
      </c>
      <c r="G21" s="24">
        <f>FBiH!G21+RS!G21</f>
        <v>0</v>
      </c>
      <c r="H21" s="46">
        <f t="shared" si="2"/>
        <v>0</v>
      </c>
      <c r="I21" s="24">
        <f>FBiH!I21+RS!I21</f>
        <v>0</v>
      </c>
      <c r="J21" s="43">
        <f t="shared" si="3"/>
        <v>0</v>
      </c>
    </row>
    <row r="22" spans="1:10" x14ac:dyDescent="0.25">
      <c r="A22" s="29" t="s">
        <v>11</v>
      </c>
      <c r="B22" s="12" t="s">
        <v>38</v>
      </c>
      <c r="C22" s="24">
        <f>FBiH!C22+RS!C22</f>
        <v>0</v>
      </c>
      <c r="D22" s="46">
        <f t="shared" si="0"/>
        <v>0</v>
      </c>
      <c r="E22" s="24">
        <f>FBiH!E22+RS!E22</f>
        <v>0</v>
      </c>
      <c r="F22" s="43">
        <f t="shared" si="1"/>
        <v>0</v>
      </c>
      <c r="G22" s="24">
        <f>FBiH!G22+RS!G22</f>
        <v>0</v>
      </c>
      <c r="H22" s="46">
        <f t="shared" si="2"/>
        <v>0</v>
      </c>
      <c r="I22" s="24">
        <f>FBiH!I22+RS!I22</f>
        <v>386</v>
      </c>
      <c r="J22" s="43">
        <f t="shared" si="3"/>
        <v>1.0682117665402372E-4</v>
      </c>
    </row>
    <row r="23" spans="1:10" x14ac:dyDescent="0.25">
      <c r="A23" s="29" t="s">
        <v>12</v>
      </c>
      <c r="B23" s="12" t="s">
        <v>39</v>
      </c>
      <c r="C23" s="24">
        <f>FBiH!C23+RS!C23</f>
        <v>1117</v>
      </c>
      <c r="D23" s="46">
        <f t="shared" si="0"/>
        <v>0.80987804701207933</v>
      </c>
      <c r="E23" s="24">
        <f>FBiH!E23+RS!E23</f>
        <v>2000106</v>
      </c>
      <c r="F23" s="43">
        <f t="shared" si="1"/>
        <v>0.62048918142953258</v>
      </c>
      <c r="G23" s="24">
        <f>FBiH!G23+RS!G23</f>
        <v>861</v>
      </c>
      <c r="H23" s="46">
        <f t="shared" si="2"/>
        <v>0.58678406891475621</v>
      </c>
      <c r="I23" s="24">
        <f>FBiH!I23+RS!I23</f>
        <v>1706502</v>
      </c>
      <c r="J23" s="43">
        <f t="shared" si="3"/>
        <v>0.4722553150322405</v>
      </c>
    </row>
    <row r="24" spans="1:10" x14ac:dyDescent="0.25">
      <c r="A24" s="29" t="s">
        <v>13</v>
      </c>
      <c r="B24" s="12" t="s">
        <v>40</v>
      </c>
      <c r="C24" s="24">
        <f>FBiH!C24+RS!C24</f>
        <v>451</v>
      </c>
      <c r="D24" s="46">
        <f t="shared" si="0"/>
        <v>0.32699641826539638</v>
      </c>
      <c r="E24" s="24">
        <f>FBiH!E24+RS!E24</f>
        <v>3139325</v>
      </c>
      <c r="F24" s="43">
        <f t="shared" si="1"/>
        <v>0.97390698267555198</v>
      </c>
      <c r="G24" s="24">
        <f>FBiH!G24+RS!G24</f>
        <v>503</v>
      </c>
      <c r="H24" s="46">
        <f t="shared" si="2"/>
        <v>0.3428018428154731</v>
      </c>
      <c r="I24" s="24">
        <f>FBiH!I24+RS!I24</f>
        <v>1850666</v>
      </c>
      <c r="J24" s="43">
        <f t="shared" si="3"/>
        <v>0.51215108734092096</v>
      </c>
    </row>
    <row r="25" spans="1:10" x14ac:dyDescent="0.25">
      <c r="A25" s="29" t="s">
        <v>14</v>
      </c>
      <c r="B25" s="12" t="s">
        <v>41</v>
      </c>
      <c r="C25" s="24">
        <f>FBiH!C25+RS!C25</f>
        <v>91</v>
      </c>
      <c r="D25" s="46">
        <f t="shared" si="0"/>
        <v>6.5979321645567787E-2</v>
      </c>
      <c r="E25" s="24">
        <f>FBiH!E25+RS!E25</f>
        <v>149069</v>
      </c>
      <c r="F25" s="43">
        <f t="shared" si="1"/>
        <v>4.6245399887065483E-2</v>
      </c>
      <c r="G25" s="24">
        <f>FBiH!G25+RS!G25</f>
        <v>98</v>
      </c>
      <c r="H25" s="46">
        <f t="shared" si="2"/>
        <v>6.6788430608183624E-2</v>
      </c>
      <c r="I25" s="24">
        <f>FBiH!I25+RS!I25</f>
        <v>201663</v>
      </c>
      <c r="J25" s="43">
        <f t="shared" si="3"/>
        <v>5.580797654813572E-2</v>
      </c>
    </row>
    <row r="26" spans="1:10" x14ac:dyDescent="0.25">
      <c r="A26" s="29" t="s">
        <v>15</v>
      </c>
      <c r="B26" s="12" t="s">
        <v>42</v>
      </c>
      <c r="C26" s="24">
        <f>FBiH!C26+RS!C26</f>
        <v>5162</v>
      </c>
      <c r="D26" s="46">
        <f t="shared" si="0"/>
        <v>3.7426951465320974</v>
      </c>
      <c r="E26" s="24">
        <f>FBiH!E26+RS!E26</f>
        <v>1261682</v>
      </c>
      <c r="F26" s="43">
        <f t="shared" si="1"/>
        <v>0.39140927101082423</v>
      </c>
      <c r="G26" s="24">
        <f>FBiH!G26+RS!G26</f>
        <v>7313</v>
      </c>
      <c r="H26" s="46">
        <f t="shared" si="2"/>
        <v>4.9839162554861929</v>
      </c>
      <c r="I26" s="24">
        <f>FBiH!I26+RS!I26</f>
        <v>1450939</v>
      </c>
      <c r="J26" s="43">
        <f t="shared" si="3"/>
        <v>0.40153111718448842</v>
      </c>
    </row>
    <row r="27" spans="1:10" x14ac:dyDescent="0.25">
      <c r="A27" s="29" t="s">
        <v>16</v>
      </c>
      <c r="B27" s="12" t="s">
        <v>43</v>
      </c>
      <c r="C27" s="24">
        <f>FBiH!C27+RS!C27</f>
        <v>1</v>
      </c>
      <c r="D27" s="46">
        <f t="shared" si="0"/>
        <v>7.2504749061063495E-4</v>
      </c>
      <c r="E27" s="24">
        <f>FBiH!E27+RS!E27</f>
        <v>200</v>
      </c>
      <c r="F27" s="43">
        <f t="shared" si="1"/>
        <v>6.2045629724577855E-5</v>
      </c>
      <c r="G27" s="24">
        <f>FBiH!G27+RS!G27</f>
        <v>0</v>
      </c>
      <c r="H27" s="46">
        <f t="shared" si="2"/>
        <v>0</v>
      </c>
      <c r="I27" s="24">
        <f>FBiH!I27+RS!I27</f>
        <v>0</v>
      </c>
      <c r="J27" s="43">
        <f>I27/I$35*100</f>
        <v>0</v>
      </c>
    </row>
    <row r="28" spans="1:10" x14ac:dyDescent="0.25">
      <c r="A28" s="29" t="s">
        <v>17</v>
      </c>
      <c r="B28" s="12" t="s">
        <v>44</v>
      </c>
      <c r="C28" s="24">
        <f>FBiH!C28+RS!C28</f>
        <v>482</v>
      </c>
      <c r="D28" s="46">
        <f t="shared" si="0"/>
        <v>0.34947289047432606</v>
      </c>
      <c r="E28" s="24">
        <f>FBiH!E28+RS!E28</f>
        <v>366275</v>
      </c>
      <c r="F28" s="43">
        <f t="shared" si="1"/>
        <v>0.11362881513684879</v>
      </c>
      <c r="G28" s="24">
        <f>FBiH!G28+RS!G28</f>
        <v>717</v>
      </c>
      <c r="H28" s="46">
        <f t="shared" si="2"/>
        <v>0.48864596679660877</v>
      </c>
      <c r="I28" s="24">
        <f>FBiH!I28+RS!I28</f>
        <v>417171</v>
      </c>
      <c r="J28" s="43">
        <f t="shared" si="3"/>
        <v>0.11544740177703559</v>
      </c>
    </row>
    <row r="29" spans="1:10" x14ac:dyDescent="0.25">
      <c r="A29" s="30" t="s">
        <v>23</v>
      </c>
      <c r="B29" s="6" t="s">
        <v>45</v>
      </c>
      <c r="C29" s="25">
        <f>SUM(C11:C28)</f>
        <v>124308</v>
      </c>
      <c r="D29" s="47">
        <f t="shared" si="0"/>
        <v>90.129203462826808</v>
      </c>
      <c r="E29" s="25">
        <f>SUM(E11:E28)</f>
        <v>245336844.23999998</v>
      </c>
      <c r="F29" s="44">
        <f t="shared" si="1"/>
        <v>76.110394977557362</v>
      </c>
      <c r="G29" s="25">
        <f>SUM(G11:G28)</f>
        <v>132496</v>
      </c>
      <c r="H29" s="47">
        <f t="shared" si="2"/>
        <v>90.297958182264253</v>
      </c>
      <c r="I29" s="25">
        <f>SUM(I11:I28)-2</f>
        <v>269548298</v>
      </c>
      <c r="J29" s="44">
        <f t="shared" si="3"/>
        <v>74.594472428625465</v>
      </c>
    </row>
    <row r="30" spans="1:10" x14ac:dyDescent="0.25">
      <c r="A30" s="31" t="s">
        <v>22</v>
      </c>
      <c r="B30" s="4" t="s">
        <v>46</v>
      </c>
      <c r="C30" s="24">
        <f>FBiH!C30+RS!C30</f>
        <v>11632</v>
      </c>
      <c r="D30" s="46">
        <f t="shared" si="0"/>
        <v>8.4337524107829065</v>
      </c>
      <c r="E30" s="24">
        <f>FBiH!E30+RS!E30</f>
        <v>73369815</v>
      </c>
      <c r="F30" s="43">
        <f t="shared" si="1"/>
        <v>22.761381872253892</v>
      </c>
      <c r="G30" s="24">
        <f>FBiH!G30+RS!G30</f>
        <v>12047</v>
      </c>
      <c r="H30" s="46">
        <f t="shared" si="2"/>
        <v>8.210206362620287</v>
      </c>
      <c r="I30" s="24">
        <f>FBiH!I30+RS!I30</f>
        <v>87798120</v>
      </c>
      <c r="J30" s="43">
        <f>I30/I$35*100</f>
        <v>24.29714633785278</v>
      </c>
    </row>
    <row r="31" spans="1:10" x14ac:dyDescent="0.25">
      <c r="A31" s="31" t="s">
        <v>20</v>
      </c>
      <c r="B31" s="5" t="s">
        <v>47</v>
      </c>
      <c r="C31" s="24">
        <f>FBiH!C31+RS!C31</f>
        <v>29</v>
      </c>
      <c r="D31" s="46">
        <f t="shared" si="0"/>
        <v>2.1026377227708413E-2</v>
      </c>
      <c r="E31" s="24">
        <f>FBiH!E31+RS!E31</f>
        <v>266574</v>
      </c>
      <c r="F31" s="43">
        <f t="shared" si="1"/>
        <v>8.2698758490998101E-2</v>
      </c>
      <c r="G31" s="24">
        <f>FBiH!G31+RS!G31</f>
        <v>37</v>
      </c>
      <c r="H31" s="46">
        <f t="shared" si="2"/>
        <v>2.5216040127579532E-2</v>
      </c>
      <c r="I31" s="24">
        <f>FBiH!I31+RS!I31</f>
        <v>332334</v>
      </c>
      <c r="J31" s="43">
        <f t="shared" si="3"/>
        <v>9.1969712233518977E-2</v>
      </c>
    </row>
    <row r="32" spans="1:10" x14ac:dyDescent="0.25">
      <c r="A32" s="31" t="s">
        <v>21</v>
      </c>
      <c r="B32" s="15" t="s">
        <v>48</v>
      </c>
      <c r="C32" s="24">
        <f>FBiH!C32+RS!C32</f>
        <v>1953</v>
      </c>
      <c r="D32" s="46">
        <f t="shared" si="0"/>
        <v>1.4160177491625701</v>
      </c>
      <c r="E32" s="24">
        <f>FBiH!E32+RS!E32</f>
        <v>3370179</v>
      </c>
      <c r="F32" s="43">
        <f t="shared" si="1"/>
        <v>1.0455243916977406</v>
      </c>
      <c r="G32" s="24">
        <f>FBiH!G32+RS!G32</f>
        <v>2152</v>
      </c>
      <c r="H32" s="46">
        <f t="shared" si="2"/>
        <v>1.4666194149878691</v>
      </c>
      <c r="I32" s="24">
        <f>FBiH!I32+RS!I32</f>
        <v>3672818</v>
      </c>
      <c r="J32" s="43">
        <f t="shared" si="3"/>
        <v>1.0164112445494251</v>
      </c>
    </row>
    <row r="33" spans="1:10" ht="15.75" customHeight="1" x14ac:dyDescent="0.25">
      <c r="A33" s="32" t="s">
        <v>19</v>
      </c>
      <c r="B33" s="15" t="s">
        <v>49</v>
      </c>
      <c r="C33" s="24">
        <f>FBiH!C33+RS!C33</f>
        <v>0</v>
      </c>
      <c r="D33" s="46">
        <f t="shared" si="0"/>
        <v>0</v>
      </c>
      <c r="E33" s="24">
        <f>FBiH!E33+RS!E33</f>
        <v>0</v>
      </c>
      <c r="F33" s="43">
        <f t="shared" si="1"/>
        <v>0</v>
      </c>
      <c r="G33" s="24">
        <f>FBiH!G33+RS!G33</f>
        <v>0</v>
      </c>
      <c r="H33" s="46">
        <f t="shared" si="2"/>
        <v>0</v>
      </c>
      <c r="I33" s="24">
        <f>FBiH!I33+RS!I33</f>
        <v>0</v>
      </c>
      <c r="J33" s="43">
        <f>I33/I$35*100</f>
        <v>0</v>
      </c>
    </row>
    <row r="34" spans="1:10" x14ac:dyDescent="0.25">
      <c r="A34" s="33" t="s">
        <v>18</v>
      </c>
      <c r="B34" s="7" t="s">
        <v>50</v>
      </c>
      <c r="C34" s="26">
        <f>SUM(C30:C33)</f>
        <v>13614</v>
      </c>
      <c r="D34" s="1">
        <f t="shared" si="0"/>
        <v>9.8707965371731845</v>
      </c>
      <c r="E34" s="27">
        <f>SUM(E30:E33)</f>
        <v>77006568</v>
      </c>
      <c r="F34" s="42">
        <f t="shared" si="1"/>
        <v>23.88960502244263</v>
      </c>
      <c r="G34" s="26">
        <f>SUM(G30:G33)</f>
        <v>14236</v>
      </c>
      <c r="H34" s="1">
        <f t="shared" si="2"/>
        <v>9.7020418177357364</v>
      </c>
      <c r="I34" s="27">
        <f>SUM(I30:I33)+1</f>
        <v>91803273</v>
      </c>
      <c r="J34" s="42">
        <f t="shared" si="3"/>
        <v>25.405527571374524</v>
      </c>
    </row>
    <row r="35" spans="1:10" x14ac:dyDescent="0.25">
      <c r="A35" s="16" t="s">
        <v>24</v>
      </c>
      <c r="B35" s="17" t="s">
        <v>51</v>
      </c>
      <c r="C35" s="52">
        <f>C29+C34</f>
        <v>137922</v>
      </c>
      <c r="D35" s="54">
        <f>D29+D34</f>
        <v>100</v>
      </c>
      <c r="E35" s="52">
        <f>E29+E34</f>
        <v>322343412.24000001</v>
      </c>
      <c r="F35" s="53">
        <f>(F29+F34)</f>
        <v>100</v>
      </c>
      <c r="G35" s="52">
        <f>G29+G34</f>
        <v>146732</v>
      </c>
      <c r="H35" s="54">
        <f>H29+H34</f>
        <v>99.999999999999986</v>
      </c>
      <c r="I35" s="52">
        <f>(I29+I34)</f>
        <v>361351571</v>
      </c>
      <c r="J35" s="40">
        <f>(J29+J34)</f>
        <v>99.999999999999986</v>
      </c>
    </row>
    <row r="38" spans="1:10" x14ac:dyDescent="0.25">
      <c r="C38" s="19"/>
      <c r="E38" s="21"/>
      <c r="G38" s="19"/>
      <c r="I38" s="21"/>
    </row>
    <row r="39" spans="1:10" x14ac:dyDescent="0.25">
      <c r="C39" s="19"/>
      <c r="E39" s="21"/>
      <c r="G39" s="19"/>
      <c r="I39" s="21"/>
    </row>
    <row r="41" spans="1:10" x14ac:dyDescent="0.25">
      <c r="E41" s="21"/>
      <c r="F41" s="21"/>
      <c r="I41" s="21"/>
      <c r="J41" s="21"/>
    </row>
    <row r="42" spans="1:10" x14ac:dyDescent="0.25">
      <c r="C42" s="23"/>
      <c r="G42" s="23"/>
    </row>
    <row r="43" spans="1:10" x14ac:dyDescent="0.25">
      <c r="E43" s="21"/>
      <c r="I43" s="21"/>
    </row>
    <row r="44" spans="1:10" x14ac:dyDescent="0.25">
      <c r="C44" s="19"/>
      <c r="G44" s="19"/>
    </row>
    <row r="45" spans="1:10" x14ac:dyDescent="0.25">
      <c r="B45" s="19"/>
    </row>
  </sheetData>
  <mergeCells count="5">
    <mergeCell ref="C8:D8"/>
    <mergeCell ref="E8:F8"/>
    <mergeCell ref="B8:B10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30.09.2025. godine.</oddFooter>
  </headerFooter>
  <ignoredErrors>
    <ignoredError sqref="A11:A28 A34" numberStoredAsText="1"/>
    <ignoredError sqref="A29:A30 A35" twoDigitTextYear="1" numberStoredAsText="1"/>
    <ignoredError sqref="D29 D34 F29:F35 G12:G34 I11:I28 I30:I33" formula="1"/>
    <ignoredError sqref="H11:H28 J13:J26 H35 J28:J29 J31:J32 J34:J35" evalError="1"/>
    <ignoredError sqref="H29:H34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showGridLines="0" showRuler="0" view="pageLayout" topLeftCell="A10" zoomScale="90" zoomScaleNormal="70" zoomScalePageLayoutView="90" workbookViewId="0">
      <selection activeCell="I30" sqref="I30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5" spans="1:10" x14ac:dyDescent="0.25">
      <c r="A5" s="34" t="s">
        <v>57</v>
      </c>
      <c r="C5" s="14"/>
      <c r="D5" s="2"/>
      <c r="E5" s="2"/>
      <c r="F5" s="2"/>
      <c r="G5" s="14"/>
      <c r="H5" s="2"/>
      <c r="I5" s="2"/>
      <c r="J5" s="2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36"/>
      <c r="B8" s="60" t="s">
        <v>26</v>
      </c>
      <c r="C8" s="60"/>
      <c r="D8" s="60"/>
      <c r="E8" s="60"/>
      <c r="F8" s="60"/>
      <c r="G8" s="60"/>
      <c r="H8" s="60"/>
      <c r="I8" s="60"/>
      <c r="J8" s="61"/>
    </row>
    <row r="9" spans="1:10" ht="38.25" customHeight="1" x14ac:dyDescent="0.25">
      <c r="A9" s="37" t="s">
        <v>52</v>
      </c>
      <c r="B9" s="57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38" t="s">
        <v>53</v>
      </c>
    </row>
    <row r="10" spans="1:10" ht="31.5" customHeight="1" thickBot="1" x14ac:dyDescent="0.3">
      <c r="A10" s="39"/>
      <c r="B10" s="58"/>
      <c r="C10" s="11" t="s">
        <v>61</v>
      </c>
      <c r="D10" s="11" t="s">
        <v>25</v>
      </c>
      <c r="E10" s="11" t="s">
        <v>61</v>
      </c>
      <c r="F10" s="11" t="s">
        <v>25</v>
      </c>
      <c r="G10" s="11" t="s">
        <v>62</v>
      </c>
      <c r="H10" s="11" t="s">
        <v>25</v>
      </c>
      <c r="I10" s="11" t="s">
        <v>62</v>
      </c>
      <c r="J10" s="48" t="s">
        <v>25</v>
      </c>
    </row>
    <row r="11" spans="1:10" x14ac:dyDescent="0.25">
      <c r="A11" s="29" t="s">
        <v>0</v>
      </c>
      <c r="B11" s="12" t="s">
        <v>27</v>
      </c>
      <c r="C11" s="24">
        <v>7704</v>
      </c>
      <c r="D11" s="46">
        <f t="shared" ref="D11:D34" si="0">C11/C$35*100</f>
        <v>6.9842708852726529</v>
      </c>
      <c r="E11" s="24">
        <v>10266814</v>
      </c>
      <c r="F11" s="45">
        <f>E11/E$35*100</f>
        <v>4.2905175387306773</v>
      </c>
      <c r="G11" s="24">
        <v>8156</v>
      </c>
      <c r="H11" s="46">
        <f t="shared" ref="H11:H34" si="1">G11/G$35*100</f>
        <v>6.8802618481213411</v>
      </c>
      <c r="I11" s="24">
        <v>11663884</v>
      </c>
      <c r="J11" s="45">
        <f>I11/I$35*100</f>
        <v>4.3414271954066406</v>
      </c>
    </row>
    <row r="12" spans="1:10" x14ac:dyDescent="0.25">
      <c r="A12" s="29" t="s">
        <v>1</v>
      </c>
      <c r="B12" s="12" t="s">
        <v>28</v>
      </c>
      <c r="C12" s="24">
        <v>29505</v>
      </c>
      <c r="D12" s="46">
        <f t="shared" si="0"/>
        <v>26.748560808666877</v>
      </c>
      <c r="E12" s="24">
        <v>6301392</v>
      </c>
      <c r="F12" s="43">
        <f t="shared" ref="F12:F13" si="2">E12/E$35*100</f>
        <v>2.6333615174500271</v>
      </c>
      <c r="G12" s="24">
        <v>31724</v>
      </c>
      <c r="H12" s="46">
        <f t="shared" si="1"/>
        <v>26.761822813855009</v>
      </c>
      <c r="I12" s="24">
        <v>7418093</v>
      </c>
      <c r="J12" s="43">
        <f t="shared" ref="J12:J13" si="3">I12/I$35*100</f>
        <v>2.7610966199814433</v>
      </c>
    </row>
    <row r="13" spans="1:10" x14ac:dyDescent="0.25">
      <c r="A13" s="29" t="s">
        <v>2</v>
      </c>
      <c r="B13" s="12" t="s">
        <v>29</v>
      </c>
      <c r="C13" s="24">
        <v>17660</v>
      </c>
      <c r="D13" s="46">
        <f t="shared" si="0"/>
        <v>16.010153664838402</v>
      </c>
      <c r="E13" s="24">
        <v>45468771</v>
      </c>
      <c r="F13" s="43">
        <f t="shared" si="2"/>
        <v>19.001470119165383</v>
      </c>
      <c r="G13" s="24">
        <v>18929</v>
      </c>
      <c r="H13" s="46">
        <f t="shared" si="1"/>
        <v>15.968180054326735</v>
      </c>
      <c r="I13" s="24">
        <v>50709134</v>
      </c>
      <c r="J13" s="43">
        <f t="shared" si="3"/>
        <v>18.874502987437079</v>
      </c>
    </row>
    <row r="14" spans="1:10" x14ac:dyDescent="0.25">
      <c r="A14" s="29" t="s">
        <v>3</v>
      </c>
      <c r="B14" s="12" t="s">
        <v>30</v>
      </c>
      <c r="C14" s="24">
        <v>0</v>
      </c>
      <c r="D14" s="46">
        <f t="shared" si="0"/>
        <v>0</v>
      </c>
      <c r="E14" s="24">
        <v>0</v>
      </c>
      <c r="F14" s="43">
        <f>E14/E$35*100</f>
        <v>0</v>
      </c>
      <c r="G14" s="24">
        <v>0</v>
      </c>
      <c r="H14" s="46">
        <f t="shared" si="1"/>
        <v>0</v>
      </c>
      <c r="I14" s="24">
        <v>0</v>
      </c>
      <c r="J14" s="43">
        <f>I14/I$35*100</f>
        <v>0</v>
      </c>
    </row>
    <row r="15" spans="1:10" x14ac:dyDescent="0.25">
      <c r="A15" s="29" t="s">
        <v>4</v>
      </c>
      <c r="B15" s="12" t="s">
        <v>31</v>
      </c>
      <c r="C15" s="24">
        <v>2</v>
      </c>
      <c r="D15" s="46">
        <f t="shared" si="0"/>
        <v>1.8131544354290376E-3</v>
      </c>
      <c r="E15" s="24">
        <v>14115</v>
      </c>
      <c r="F15" s="43">
        <f t="shared" ref="F15:F17" si="4">E15/E$35*100</f>
        <v>5.8986804532724082E-3</v>
      </c>
      <c r="G15" s="24">
        <v>1</v>
      </c>
      <c r="H15" s="46">
        <f t="shared" si="1"/>
        <v>8.4358286514484319E-4</v>
      </c>
      <c r="I15" s="24">
        <v>6845</v>
      </c>
      <c r="J15" s="43">
        <f t="shared" ref="J15:J17" si="5">I15/I$35*100</f>
        <v>2.5477850390623275E-3</v>
      </c>
    </row>
    <row r="16" spans="1:10" x14ac:dyDescent="0.25">
      <c r="A16" s="29" t="s">
        <v>5</v>
      </c>
      <c r="B16" s="12" t="s">
        <v>32</v>
      </c>
      <c r="C16" s="24">
        <v>0</v>
      </c>
      <c r="D16" s="46">
        <f t="shared" si="0"/>
        <v>0</v>
      </c>
      <c r="E16" s="24">
        <v>0</v>
      </c>
      <c r="F16" s="43">
        <f t="shared" si="4"/>
        <v>0</v>
      </c>
      <c r="G16" s="24">
        <v>0</v>
      </c>
      <c r="H16" s="46">
        <f t="shared" si="1"/>
        <v>0</v>
      </c>
      <c r="I16" s="24">
        <v>0</v>
      </c>
      <c r="J16" s="43">
        <f t="shared" si="5"/>
        <v>0</v>
      </c>
    </row>
    <row r="17" spans="1:10" x14ac:dyDescent="0.25">
      <c r="A17" s="29" t="s">
        <v>6</v>
      </c>
      <c r="B17" s="12" t="s">
        <v>33</v>
      </c>
      <c r="C17" s="24">
        <v>216</v>
      </c>
      <c r="D17" s="46">
        <f t="shared" si="0"/>
        <v>0.19582067902633604</v>
      </c>
      <c r="E17" s="24">
        <v>281627</v>
      </c>
      <c r="F17" s="43">
        <f t="shared" si="4"/>
        <v>0.11769236131872111</v>
      </c>
      <c r="G17" s="24">
        <v>209</v>
      </c>
      <c r="H17" s="46">
        <f t="shared" si="1"/>
        <v>0.17630881881527222</v>
      </c>
      <c r="I17" s="24">
        <v>432338</v>
      </c>
      <c r="J17" s="43">
        <f t="shared" si="5"/>
        <v>0.1609210063138245</v>
      </c>
    </row>
    <row r="18" spans="1:10" x14ac:dyDescent="0.25">
      <c r="A18" s="29" t="s">
        <v>7</v>
      </c>
      <c r="B18" s="12" t="s">
        <v>34</v>
      </c>
      <c r="C18" s="24">
        <v>1946</v>
      </c>
      <c r="D18" s="46">
        <f t="shared" si="0"/>
        <v>1.7641992656724539</v>
      </c>
      <c r="E18" s="24">
        <v>9587862</v>
      </c>
      <c r="F18" s="43">
        <f>E18/E$35*100</f>
        <v>4.00678244194639</v>
      </c>
      <c r="G18" s="24">
        <v>1647</v>
      </c>
      <c r="H18" s="46">
        <f t="shared" si="1"/>
        <v>1.3893809788935567</v>
      </c>
      <c r="I18" s="24">
        <v>8445609</v>
      </c>
      <c r="J18" s="43">
        <f>I18/I$35*100</f>
        <v>3.143549489550058</v>
      </c>
    </row>
    <row r="19" spans="1:10" x14ac:dyDescent="0.25">
      <c r="A19" s="29" t="s">
        <v>8</v>
      </c>
      <c r="B19" s="12" t="s">
        <v>35</v>
      </c>
      <c r="C19" s="24">
        <v>1799</v>
      </c>
      <c r="D19" s="46">
        <f t="shared" si="0"/>
        <v>1.6309324146684192</v>
      </c>
      <c r="E19" s="24">
        <v>6405651</v>
      </c>
      <c r="F19" s="43">
        <f t="shared" ref="F19:F22" si="6">E19/E$35*100</f>
        <v>2.6769315157056219</v>
      </c>
      <c r="G19" s="24">
        <v>1678</v>
      </c>
      <c r="H19" s="46">
        <f t="shared" si="1"/>
        <v>1.4155320477130469</v>
      </c>
      <c r="I19" s="24">
        <v>8033456</v>
      </c>
      <c r="J19" s="43">
        <f t="shared" ref="J19:J22" si="7">I19/I$35*100</f>
        <v>2.9901415644653748</v>
      </c>
    </row>
    <row r="20" spans="1:10" s="18" customFormat="1" x14ac:dyDescent="0.25">
      <c r="A20" s="29" t="s">
        <v>9</v>
      </c>
      <c r="B20" s="12" t="s">
        <v>36</v>
      </c>
      <c r="C20" s="24">
        <v>32697</v>
      </c>
      <c r="D20" s="46">
        <f t="shared" si="0"/>
        <v>29.642355287611622</v>
      </c>
      <c r="E20" s="24">
        <v>90565422</v>
      </c>
      <c r="F20" s="43">
        <f t="shared" si="6"/>
        <v>37.847430711566915</v>
      </c>
      <c r="G20" s="24">
        <v>34820</v>
      </c>
      <c r="H20" s="46">
        <f t="shared" si="1"/>
        <v>29.373555364343439</v>
      </c>
      <c r="I20" s="24">
        <v>99335181</v>
      </c>
      <c r="J20" s="43">
        <f t="shared" si="7"/>
        <v>36.973657853082301</v>
      </c>
    </row>
    <row r="21" spans="1:10" s="18" customFormat="1" x14ac:dyDescent="0.25">
      <c r="A21" s="29" t="s">
        <v>10</v>
      </c>
      <c r="B21" s="12" t="s">
        <v>37</v>
      </c>
      <c r="C21" s="24">
        <v>0</v>
      </c>
      <c r="D21" s="46">
        <f t="shared" si="0"/>
        <v>0</v>
      </c>
      <c r="E21" s="24">
        <v>0</v>
      </c>
      <c r="F21" s="43">
        <f t="shared" si="6"/>
        <v>0</v>
      </c>
      <c r="G21" s="24">
        <v>0</v>
      </c>
      <c r="H21" s="46">
        <f t="shared" si="1"/>
        <v>0</v>
      </c>
      <c r="I21" s="24">
        <v>0</v>
      </c>
      <c r="J21" s="43">
        <f t="shared" si="7"/>
        <v>0</v>
      </c>
    </row>
    <row r="22" spans="1:10" x14ac:dyDescent="0.25">
      <c r="A22" s="29" t="s">
        <v>11</v>
      </c>
      <c r="B22" s="12" t="s">
        <v>38</v>
      </c>
      <c r="C22" s="24">
        <v>0</v>
      </c>
      <c r="D22" s="46">
        <f t="shared" si="0"/>
        <v>0</v>
      </c>
      <c r="E22" s="24">
        <v>0</v>
      </c>
      <c r="F22" s="43">
        <f t="shared" si="6"/>
        <v>0</v>
      </c>
      <c r="G22" s="24">
        <v>0</v>
      </c>
      <c r="H22" s="46">
        <f t="shared" si="1"/>
        <v>0</v>
      </c>
      <c r="I22" s="24">
        <v>386</v>
      </c>
      <c r="J22" s="43">
        <f t="shared" si="7"/>
        <v>1.436734879588106E-4</v>
      </c>
    </row>
    <row r="23" spans="1:10" x14ac:dyDescent="0.25">
      <c r="A23" s="29" t="s">
        <v>12</v>
      </c>
      <c r="B23" s="12" t="s">
        <v>39</v>
      </c>
      <c r="C23" s="24">
        <v>888</v>
      </c>
      <c r="D23" s="46">
        <f t="shared" si="0"/>
        <v>0.80504056933049273</v>
      </c>
      <c r="E23" s="24">
        <v>1656738</v>
      </c>
      <c r="F23" s="43">
        <f>E23/E$35*100</f>
        <v>0.69235338694960147</v>
      </c>
      <c r="G23" s="24">
        <v>692</v>
      </c>
      <c r="H23" s="46">
        <f t="shared" si="1"/>
        <v>0.58375934268023155</v>
      </c>
      <c r="I23" s="24">
        <v>1427482</v>
      </c>
      <c r="J23" s="43">
        <f>I23/I$35*100</f>
        <v>0.53132465787155148</v>
      </c>
    </row>
    <row r="24" spans="1:10" x14ac:dyDescent="0.25">
      <c r="A24" s="29" t="s">
        <v>13</v>
      </c>
      <c r="B24" s="12" t="s">
        <v>40</v>
      </c>
      <c r="C24" s="24">
        <v>336</v>
      </c>
      <c r="D24" s="46">
        <f t="shared" si="0"/>
        <v>0.30460994515207834</v>
      </c>
      <c r="E24" s="24">
        <v>1152267</v>
      </c>
      <c r="F24" s="43">
        <f t="shared" ref="F24:F25" si="8">E24/E$35*100</f>
        <v>0.48153417143824578</v>
      </c>
      <c r="G24" s="24">
        <v>446</v>
      </c>
      <c r="H24" s="46">
        <f t="shared" si="1"/>
        <v>0.37623795785460007</v>
      </c>
      <c r="I24" s="24">
        <v>1491640</v>
      </c>
      <c r="J24" s="43">
        <f t="shared" ref="J24:J25" si="9">I24/I$35*100</f>
        <v>0.55520497818362757</v>
      </c>
    </row>
    <row r="25" spans="1:10" x14ac:dyDescent="0.25">
      <c r="A25" s="29" t="s">
        <v>14</v>
      </c>
      <c r="B25" s="12" t="s">
        <v>41</v>
      </c>
      <c r="C25" s="24">
        <v>91</v>
      </c>
      <c r="D25" s="46">
        <f t="shared" si="0"/>
        <v>8.2498526812021217E-2</v>
      </c>
      <c r="E25" s="24">
        <v>149069</v>
      </c>
      <c r="F25" s="43">
        <f t="shared" si="8"/>
        <v>6.229616694926423E-2</v>
      </c>
      <c r="G25" s="24">
        <v>98</v>
      </c>
      <c r="H25" s="46">
        <f t="shared" si="1"/>
        <v>8.2671120784194627E-2</v>
      </c>
      <c r="I25" s="24">
        <v>201663</v>
      </c>
      <c r="J25" s="43">
        <f t="shared" si="9"/>
        <v>7.5061208814087094E-2</v>
      </c>
    </row>
    <row r="26" spans="1:10" x14ac:dyDescent="0.25">
      <c r="A26" s="29" t="s">
        <v>15</v>
      </c>
      <c r="B26" s="12" t="s">
        <v>42</v>
      </c>
      <c r="C26" s="24">
        <v>5090</v>
      </c>
      <c r="D26" s="46">
        <f t="shared" si="0"/>
        <v>4.6144780381669008</v>
      </c>
      <c r="E26" s="24">
        <v>1228218</v>
      </c>
      <c r="F26" s="43">
        <f>E26/E$35*100</f>
        <v>0.51327421246598159</v>
      </c>
      <c r="G26" s="24">
        <v>7132</v>
      </c>
      <c r="H26" s="46">
        <f t="shared" si="1"/>
        <v>6.0164329942130212</v>
      </c>
      <c r="I26" s="24">
        <v>1377189</v>
      </c>
      <c r="J26" s="43">
        <f>I26/I$35*100</f>
        <v>0.51260504458162282</v>
      </c>
    </row>
    <row r="27" spans="1:10" x14ac:dyDescent="0.25">
      <c r="A27" s="29" t="s">
        <v>16</v>
      </c>
      <c r="B27" s="12" t="s">
        <v>43</v>
      </c>
      <c r="C27" s="24">
        <v>1</v>
      </c>
      <c r="D27" s="46">
        <f t="shared" si="0"/>
        <v>9.0657721771451882E-4</v>
      </c>
      <c r="E27" s="24">
        <v>200</v>
      </c>
      <c r="F27" s="43">
        <f t="shared" ref="F27:F28" si="10">E27/E$35*100</f>
        <v>8.3580311063016771E-5</v>
      </c>
      <c r="G27" s="24">
        <v>0</v>
      </c>
      <c r="H27" s="46">
        <f t="shared" si="1"/>
        <v>0</v>
      </c>
      <c r="I27" s="24">
        <v>0</v>
      </c>
      <c r="J27" s="43">
        <f t="shared" ref="J27:J28" si="11">I27/I$35*100</f>
        <v>0</v>
      </c>
    </row>
    <row r="28" spans="1:10" x14ac:dyDescent="0.25">
      <c r="A28" s="29" t="s">
        <v>17</v>
      </c>
      <c r="B28" s="12" t="s">
        <v>44</v>
      </c>
      <c r="C28" s="24">
        <v>359</v>
      </c>
      <c r="D28" s="46">
        <f t="shared" si="0"/>
        <v>0.32546122115951226</v>
      </c>
      <c r="E28" s="24">
        <v>308785</v>
      </c>
      <c r="F28" s="43">
        <f t="shared" si="10"/>
        <v>0.12904173175796815</v>
      </c>
      <c r="G28" s="24">
        <v>593</v>
      </c>
      <c r="H28" s="46">
        <f t="shared" si="1"/>
        <v>0.500244639030892</v>
      </c>
      <c r="I28" s="24">
        <v>363427</v>
      </c>
      <c r="J28" s="43">
        <f t="shared" si="11"/>
        <v>0.13527156660208978</v>
      </c>
    </row>
    <row r="29" spans="1:10" x14ac:dyDescent="0.25">
      <c r="A29" s="30" t="s">
        <v>23</v>
      </c>
      <c r="B29" s="6" t="s">
        <v>45</v>
      </c>
      <c r="C29" s="25">
        <f>SUM(C11:C28)</f>
        <v>98294</v>
      </c>
      <c r="D29" s="47">
        <f t="shared" si="0"/>
        <v>89.11110103803091</v>
      </c>
      <c r="E29" s="25">
        <f>SUM(E11:E28)</f>
        <v>173386931</v>
      </c>
      <c r="F29" s="44">
        <f>E29/E$35*100</f>
        <v>72.458668136209127</v>
      </c>
      <c r="G29" s="25">
        <f>SUM(G11:G28)</f>
        <v>106125</v>
      </c>
      <c r="H29" s="47">
        <f t="shared" si="1"/>
        <v>89.525231563496476</v>
      </c>
      <c r="I29" s="25">
        <f>SUM(I11:I28)-1</f>
        <v>190906326</v>
      </c>
      <c r="J29" s="44">
        <f>I29/I$35*100</f>
        <v>71.057455258605614</v>
      </c>
    </row>
    <row r="30" spans="1:10" x14ac:dyDescent="0.25">
      <c r="A30" s="31" t="s">
        <v>22</v>
      </c>
      <c r="B30" s="4" t="s">
        <v>46</v>
      </c>
      <c r="C30" s="24">
        <v>10364</v>
      </c>
      <c r="D30" s="46">
        <f t="shared" si="0"/>
        <v>9.3957662843932734</v>
      </c>
      <c r="E30" s="24">
        <f>63300191+34700</f>
        <v>63334891</v>
      </c>
      <c r="F30" s="43">
        <f>E30/E$35*100</f>
        <v>26.467749454611305</v>
      </c>
      <c r="G30" s="24">
        <f>10526+86</f>
        <v>10612</v>
      </c>
      <c r="H30" s="46">
        <f t="shared" si="1"/>
        <v>8.9521013649170751</v>
      </c>
      <c r="I30" s="24">
        <f>74643527+134315</f>
        <v>74777842</v>
      </c>
      <c r="J30" s="43">
        <f>I30/I$35*100</f>
        <v>27.83314347713171</v>
      </c>
    </row>
    <row r="31" spans="1:10" x14ac:dyDescent="0.25">
      <c r="A31" s="31" t="s">
        <v>20</v>
      </c>
      <c r="B31" s="5" t="s">
        <v>47</v>
      </c>
      <c r="C31" s="24">
        <v>27</v>
      </c>
      <c r="D31" s="46">
        <f t="shared" si="0"/>
        <v>2.4477584878292005E-2</v>
      </c>
      <c r="E31" s="24">
        <v>239483</v>
      </c>
      <c r="F31" s="43">
        <f t="shared" ref="F31:F33" si="12">E31/E$35*100</f>
        <v>0.10008031817152223</v>
      </c>
      <c r="G31" s="24">
        <v>32</v>
      </c>
      <c r="H31" s="46">
        <f t="shared" si="1"/>
        <v>2.6994651684634982E-2</v>
      </c>
      <c r="I31" s="24">
        <v>301551</v>
      </c>
      <c r="J31" s="43">
        <f t="shared" ref="J31:J33" si="13">I31/I$35*100</f>
        <v>0.11224063204007069</v>
      </c>
    </row>
    <row r="32" spans="1:10" x14ac:dyDescent="0.25">
      <c r="A32" s="31" t="s">
        <v>21</v>
      </c>
      <c r="B32" s="15" t="s">
        <v>48</v>
      </c>
      <c r="C32" s="24">
        <v>1620</v>
      </c>
      <c r="D32" s="46">
        <f t="shared" si="0"/>
        <v>1.4686550926975204</v>
      </c>
      <c r="E32" s="24">
        <v>2329501</v>
      </c>
      <c r="F32" s="43">
        <f t="shared" si="12"/>
        <v>0.97350209100804319</v>
      </c>
      <c r="G32" s="24">
        <v>1773</v>
      </c>
      <c r="H32" s="46">
        <f t="shared" si="1"/>
        <v>1.4956724199018068</v>
      </c>
      <c r="I32" s="24">
        <v>2679019</v>
      </c>
      <c r="J32" s="43">
        <f t="shared" si="13"/>
        <v>0.99716063222260298</v>
      </c>
    </row>
    <row r="33" spans="1:10" ht="15.75" customHeight="1" x14ac:dyDescent="0.25">
      <c r="A33" s="32" t="s">
        <v>19</v>
      </c>
      <c r="B33" s="15" t="s">
        <v>49</v>
      </c>
      <c r="C33" s="24">
        <v>0</v>
      </c>
      <c r="D33" s="46">
        <f t="shared" si="0"/>
        <v>0</v>
      </c>
      <c r="E33" s="24">
        <v>0</v>
      </c>
      <c r="F33" s="43">
        <f t="shared" si="12"/>
        <v>0</v>
      </c>
      <c r="G33" s="24">
        <v>0</v>
      </c>
      <c r="H33" s="46">
        <f t="shared" si="1"/>
        <v>0</v>
      </c>
      <c r="I33" s="24">
        <v>0</v>
      </c>
      <c r="J33" s="43">
        <f t="shared" si="13"/>
        <v>0</v>
      </c>
    </row>
    <row r="34" spans="1:10" x14ac:dyDescent="0.25">
      <c r="A34" s="33" t="s">
        <v>18</v>
      </c>
      <c r="B34" s="7" t="s">
        <v>50</v>
      </c>
      <c r="C34" s="26">
        <f>SUM(C30:C33)</f>
        <v>12011</v>
      </c>
      <c r="D34" s="1">
        <f t="shared" si="0"/>
        <v>10.888898961969087</v>
      </c>
      <c r="E34" s="27">
        <f>SUM(E30:E33)</f>
        <v>65903875</v>
      </c>
      <c r="F34" s="42">
        <f>E34/E$35*100</f>
        <v>27.541331863790873</v>
      </c>
      <c r="G34" s="26">
        <f>SUM(G30:G33)</f>
        <v>12417</v>
      </c>
      <c r="H34" s="1">
        <f t="shared" si="1"/>
        <v>10.474768436503517</v>
      </c>
      <c r="I34" s="27">
        <f>SUM(I30:I33)</f>
        <v>77758412</v>
      </c>
      <c r="J34" s="42">
        <f>I34/I$35*100</f>
        <v>28.942544741394382</v>
      </c>
    </row>
    <row r="35" spans="1:10" x14ac:dyDescent="0.25">
      <c r="A35" s="16" t="s">
        <v>24</v>
      </c>
      <c r="B35" s="17" t="s">
        <v>51</v>
      </c>
      <c r="C35" s="52">
        <f>C29+C34</f>
        <v>110305</v>
      </c>
      <c r="D35" s="54">
        <f t="shared" ref="D35:F35" si="14">D29+D34</f>
        <v>100</v>
      </c>
      <c r="E35" s="52">
        <f t="shared" si="14"/>
        <v>239290806</v>
      </c>
      <c r="F35" s="55">
        <f t="shared" si="14"/>
        <v>100</v>
      </c>
      <c r="G35" s="52">
        <f>G29+G34</f>
        <v>118542</v>
      </c>
      <c r="H35" s="50">
        <f t="shared" ref="H35:J35" si="15">H29+H34</f>
        <v>100</v>
      </c>
      <c r="I35" s="52">
        <f t="shared" si="15"/>
        <v>268664738</v>
      </c>
      <c r="J35" s="51">
        <f t="shared" si="15"/>
        <v>100</v>
      </c>
    </row>
    <row r="38" spans="1:10" x14ac:dyDescent="0.25">
      <c r="A38" t="s">
        <v>58</v>
      </c>
      <c r="C38" s="19"/>
      <c r="E38" s="21"/>
      <c r="G38" s="19"/>
      <c r="I38" s="21"/>
    </row>
    <row r="39" spans="1:10" x14ac:dyDescent="0.25">
      <c r="C39" s="19"/>
      <c r="E39" s="21"/>
      <c r="G39" s="19"/>
      <c r="I39" s="21"/>
    </row>
    <row r="41" spans="1:10" x14ac:dyDescent="0.25">
      <c r="E41" s="21"/>
      <c r="F41" s="21"/>
      <c r="I41" s="21"/>
      <c r="J41" s="21"/>
    </row>
    <row r="43" spans="1:10" x14ac:dyDescent="0.25">
      <c r="E43" s="21"/>
      <c r="I43" s="21"/>
    </row>
    <row r="45" spans="1:10" x14ac:dyDescent="0.25">
      <c r="B45" s="19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30.09.2025. godine.</oddFooter>
  </headerFooter>
  <ignoredErrors>
    <ignoredError sqref="A11:A28 A34" numberStoredAsText="1"/>
    <ignoredError sqref="A29:A30 A35" twoDigitTextYear="1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5"/>
  <sheetViews>
    <sheetView showGridLines="0" showRuler="0" view="pageLayout" topLeftCell="A7" zoomScale="90" zoomScaleNormal="70" zoomScalePageLayoutView="90" workbookViewId="0">
      <selection activeCell="I30" sqref="I30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3" spans="1:10" x14ac:dyDescent="0.25">
      <c r="D3" s="8"/>
      <c r="E3" s="8"/>
      <c r="F3" s="8"/>
      <c r="H3" s="8"/>
      <c r="I3" s="8"/>
      <c r="J3" s="8"/>
    </row>
    <row r="4" spans="1:10" x14ac:dyDescent="0.25">
      <c r="D4" s="8"/>
      <c r="E4" s="8"/>
      <c r="F4" s="8"/>
      <c r="H4" s="8"/>
      <c r="I4" s="8"/>
      <c r="J4" s="8"/>
    </row>
    <row r="5" spans="1:10" x14ac:dyDescent="0.25">
      <c r="A5" s="34" t="s">
        <v>60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36"/>
      <c r="B8" s="60" t="s">
        <v>26</v>
      </c>
      <c r="C8" s="60"/>
      <c r="D8" s="60"/>
      <c r="E8" s="60"/>
      <c r="F8" s="60"/>
      <c r="G8" s="60"/>
      <c r="H8" s="60"/>
      <c r="I8" s="60"/>
      <c r="J8" s="61"/>
    </row>
    <row r="9" spans="1:10" ht="38.25" customHeight="1" x14ac:dyDescent="0.25">
      <c r="A9" s="37" t="s">
        <v>52</v>
      </c>
      <c r="B9" s="57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38" t="s">
        <v>53</v>
      </c>
    </row>
    <row r="10" spans="1:10" ht="31.5" customHeight="1" thickBot="1" x14ac:dyDescent="0.3">
      <c r="A10" s="39"/>
      <c r="B10" s="58"/>
      <c r="C10" s="11" t="s">
        <v>61</v>
      </c>
      <c r="D10" s="11" t="s">
        <v>25</v>
      </c>
      <c r="E10" s="11" t="s">
        <v>61</v>
      </c>
      <c r="F10" s="11" t="s">
        <v>25</v>
      </c>
      <c r="G10" s="11" t="s">
        <v>62</v>
      </c>
      <c r="H10" s="11" t="s">
        <v>25</v>
      </c>
      <c r="I10" s="11" t="s">
        <v>62</v>
      </c>
      <c r="J10" s="48" t="s">
        <v>25</v>
      </c>
    </row>
    <row r="11" spans="1:10" x14ac:dyDescent="0.25">
      <c r="A11" s="29" t="s">
        <v>0</v>
      </c>
      <c r="B11" s="12" t="s">
        <v>27</v>
      </c>
      <c r="C11" s="24">
        <v>4769</v>
      </c>
      <c r="D11" s="43">
        <f>C11/C$35*100</f>
        <v>17.268349205199694</v>
      </c>
      <c r="E11" s="24">
        <v>5604861</v>
      </c>
      <c r="F11" s="43">
        <f>E11/E$35*100</f>
        <v>6.7485672680799915</v>
      </c>
      <c r="G11" s="24">
        <v>4374</v>
      </c>
      <c r="H11" s="43">
        <f>G11/G$35*100</f>
        <v>15.516140475345869</v>
      </c>
      <c r="I11" s="24">
        <v>5411031</v>
      </c>
      <c r="J11" s="43">
        <f>I11/I$35*100</f>
        <v>5.8379717394804445</v>
      </c>
    </row>
    <row r="12" spans="1:10" x14ac:dyDescent="0.25">
      <c r="A12" s="29" t="s">
        <v>1</v>
      </c>
      <c r="B12" s="12" t="s">
        <v>28</v>
      </c>
      <c r="C12" s="24">
        <v>957</v>
      </c>
      <c r="D12" s="43">
        <f>C12/C$35*100</f>
        <v>3.465256906977586</v>
      </c>
      <c r="E12" s="24">
        <v>713013</v>
      </c>
      <c r="F12" s="43">
        <f>E12/E$35*100</f>
        <v>0.85850767637511771</v>
      </c>
      <c r="G12" s="24">
        <v>1254</v>
      </c>
      <c r="H12" s="43">
        <f>G12/G$35*100</f>
        <v>4.4483859524654132</v>
      </c>
      <c r="I12" s="24">
        <v>974535</v>
      </c>
      <c r="J12" s="43">
        <f>I12/I$35*100</f>
        <v>1.0514276833998133</v>
      </c>
    </row>
    <row r="13" spans="1:10" x14ac:dyDescent="0.25">
      <c r="A13" s="29" t="s">
        <v>2</v>
      </c>
      <c r="B13" s="12" t="s">
        <v>29</v>
      </c>
      <c r="C13" s="24">
        <v>4925</v>
      </c>
      <c r="D13" s="43">
        <f t="shared" ref="D13:D28" si="0">C13/C$35*100</f>
        <v>17.833218669659992</v>
      </c>
      <c r="E13" s="24">
        <v>11681341</v>
      </c>
      <c r="F13" s="43">
        <f t="shared" ref="F13:F28" si="1">E13/E$35*100</f>
        <v>14.064990286089307</v>
      </c>
      <c r="G13" s="24">
        <v>4756</v>
      </c>
      <c r="H13" s="43">
        <f t="shared" ref="H13:J28" si="2">G13/G$35*100</f>
        <v>16.871230932954948</v>
      </c>
      <c r="I13" s="24">
        <v>11106971</v>
      </c>
      <c r="J13" s="43">
        <f t="shared" si="2"/>
        <v>11.983332346317892</v>
      </c>
    </row>
    <row r="14" spans="1:10" x14ac:dyDescent="0.25">
      <c r="A14" s="29" t="s">
        <v>3</v>
      </c>
      <c r="B14" s="12" t="s">
        <v>30</v>
      </c>
      <c r="C14" s="24">
        <v>2</v>
      </c>
      <c r="D14" s="43">
        <f t="shared" si="0"/>
        <v>7.2419162110294389E-3</v>
      </c>
      <c r="E14" s="24">
        <v>434.58</v>
      </c>
      <c r="F14" s="43">
        <f t="shared" si="1"/>
        <v>5.2325871477672725E-4</v>
      </c>
      <c r="G14" s="24">
        <v>0</v>
      </c>
      <c r="H14" s="43">
        <f t="shared" si="2"/>
        <v>0</v>
      </c>
      <c r="I14" s="24">
        <v>0</v>
      </c>
      <c r="J14" s="43">
        <f t="shared" si="2"/>
        <v>0</v>
      </c>
    </row>
    <row r="15" spans="1:10" x14ac:dyDescent="0.25">
      <c r="A15" s="29" t="s">
        <v>4</v>
      </c>
      <c r="B15" s="12" t="s">
        <v>31</v>
      </c>
      <c r="C15" s="24">
        <v>0</v>
      </c>
      <c r="D15" s="43">
        <f t="shared" si="0"/>
        <v>0</v>
      </c>
      <c r="E15" s="24">
        <v>0</v>
      </c>
      <c r="F15" s="43">
        <f t="shared" si="1"/>
        <v>0</v>
      </c>
      <c r="G15" s="24">
        <v>0</v>
      </c>
      <c r="H15" s="43">
        <f t="shared" si="2"/>
        <v>0</v>
      </c>
      <c r="I15" s="24">
        <v>0</v>
      </c>
      <c r="J15" s="43">
        <f t="shared" si="2"/>
        <v>0</v>
      </c>
    </row>
    <row r="16" spans="1:10" x14ac:dyDescent="0.25">
      <c r="A16" s="29" t="s">
        <v>5</v>
      </c>
      <c r="B16" s="12" t="s">
        <v>32</v>
      </c>
      <c r="C16" s="24">
        <v>0</v>
      </c>
      <c r="D16" s="43">
        <f t="shared" si="0"/>
        <v>0</v>
      </c>
      <c r="E16" s="24">
        <v>0</v>
      </c>
      <c r="F16" s="43">
        <f t="shared" si="1"/>
        <v>0</v>
      </c>
      <c r="G16" s="24">
        <v>0</v>
      </c>
      <c r="H16" s="43">
        <f t="shared" si="2"/>
        <v>0</v>
      </c>
      <c r="I16" s="24">
        <v>0</v>
      </c>
      <c r="J16" s="43">
        <f t="shared" si="2"/>
        <v>0</v>
      </c>
    </row>
    <row r="17" spans="1:10" x14ac:dyDescent="0.25">
      <c r="A17" s="29" t="s">
        <v>6</v>
      </c>
      <c r="B17" s="12" t="s">
        <v>33</v>
      </c>
      <c r="C17" s="24">
        <v>7</v>
      </c>
      <c r="D17" s="43">
        <f t="shared" si="0"/>
        <v>2.5346706738603036E-2</v>
      </c>
      <c r="E17" s="24">
        <v>1804.96</v>
      </c>
      <c r="F17" s="43">
        <f t="shared" si="1"/>
        <v>2.173273159886331E-3</v>
      </c>
      <c r="G17" s="24">
        <v>5</v>
      </c>
      <c r="H17" s="43">
        <f t="shared" si="2"/>
        <v>1.7736786094359702E-2</v>
      </c>
      <c r="I17" s="24">
        <v>133917</v>
      </c>
      <c r="J17" s="43">
        <f t="shared" si="2"/>
        <v>0.14448330852955799</v>
      </c>
    </row>
    <row r="18" spans="1:10" x14ac:dyDescent="0.25">
      <c r="A18" s="29" t="s">
        <v>7</v>
      </c>
      <c r="B18" s="12" t="s">
        <v>34</v>
      </c>
      <c r="C18" s="24">
        <v>303</v>
      </c>
      <c r="D18" s="43">
        <f t="shared" si="0"/>
        <v>1.09715030597096</v>
      </c>
      <c r="E18" s="24">
        <v>3152182</v>
      </c>
      <c r="F18" s="43">
        <f t="shared" si="1"/>
        <v>3.7954040730414049</v>
      </c>
      <c r="G18" s="24">
        <v>236</v>
      </c>
      <c r="H18" s="43">
        <f t="shared" si="2"/>
        <v>0.83717630365377793</v>
      </c>
      <c r="I18" s="24">
        <v>5851066</v>
      </c>
      <c r="J18" s="43">
        <f t="shared" si="2"/>
        <v>6.3127263462055359</v>
      </c>
    </row>
    <row r="19" spans="1:10" x14ac:dyDescent="0.25">
      <c r="A19" s="29" t="s">
        <v>8</v>
      </c>
      <c r="B19" s="12" t="s">
        <v>35</v>
      </c>
      <c r="C19" s="24">
        <v>801</v>
      </c>
      <c r="D19" s="43">
        <f t="shared" si="0"/>
        <v>2.9003874425172897</v>
      </c>
      <c r="E19" s="24">
        <v>1967085</v>
      </c>
      <c r="F19" s="43">
        <f t="shared" si="1"/>
        <v>2.3684807606345863</v>
      </c>
      <c r="G19" s="24">
        <v>764</v>
      </c>
      <c r="H19" s="43">
        <f t="shared" si="2"/>
        <v>2.7101809152181624</v>
      </c>
      <c r="I19" s="24">
        <v>2238496</v>
      </c>
      <c r="J19" s="43">
        <f t="shared" si="2"/>
        <v>2.4151176341329439</v>
      </c>
    </row>
    <row r="20" spans="1:10" s="18" customFormat="1" x14ac:dyDescent="0.25">
      <c r="A20" s="29" t="s">
        <v>9</v>
      </c>
      <c r="B20" s="12" t="s">
        <v>36</v>
      </c>
      <c r="C20" s="24">
        <v>13710</v>
      </c>
      <c r="D20" s="43">
        <f t="shared" si="0"/>
        <v>49.643335626606799</v>
      </c>
      <c r="E20" s="24">
        <v>46406996</v>
      </c>
      <c r="F20" s="43">
        <f t="shared" si="1"/>
        <v>55.876628201041754</v>
      </c>
      <c r="G20" s="24">
        <v>14451</v>
      </c>
      <c r="H20" s="43">
        <f t="shared" si="2"/>
        <v>51.262859169918407</v>
      </c>
      <c r="I20" s="24">
        <v>52160417</v>
      </c>
      <c r="J20" s="43">
        <f t="shared" si="2"/>
        <v>56.275974091723988</v>
      </c>
    </row>
    <row r="21" spans="1:10" s="18" customFormat="1" x14ac:dyDescent="0.25">
      <c r="A21" s="29" t="s">
        <v>10</v>
      </c>
      <c r="B21" s="12" t="s">
        <v>37</v>
      </c>
      <c r="C21" s="24">
        <v>1</v>
      </c>
      <c r="D21" s="43">
        <f t="shared" si="0"/>
        <v>3.6209581055147194E-3</v>
      </c>
      <c r="E21" s="24">
        <v>815.7</v>
      </c>
      <c r="F21" s="43">
        <f t="shared" si="1"/>
        <v>9.8214858862206381E-4</v>
      </c>
      <c r="G21" s="24">
        <v>0</v>
      </c>
      <c r="H21" s="43">
        <f t="shared" si="2"/>
        <v>0</v>
      </c>
      <c r="I21" s="24">
        <v>0</v>
      </c>
      <c r="J21" s="43">
        <f t="shared" si="2"/>
        <v>0</v>
      </c>
    </row>
    <row r="22" spans="1:10" x14ac:dyDescent="0.25">
      <c r="A22" s="29" t="s">
        <v>11</v>
      </c>
      <c r="B22" s="12" t="s">
        <v>38</v>
      </c>
      <c r="C22" s="24">
        <v>0</v>
      </c>
      <c r="D22" s="43">
        <f t="shared" si="0"/>
        <v>0</v>
      </c>
      <c r="E22" s="24">
        <v>0</v>
      </c>
      <c r="F22" s="43">
        <f t="shared" si="1"/>
        <v>0</v>
      </c>
      <c r="G22" s="24">
        <v>0</v>
      </c>
      <c r="H22" s="43">
        <f t="shared" si="2"/>
        <v>0</v>
      </c>
      <c r="I22" s="24">
        <v>0</v>
      </c>
      <c r="J22" s="43">
        <f t="shared" si="2"/>
        <v>0</v>
      </c>
    </row>
    <row r="23" spans="1:10" x14ac:dyDescent="0.25">
      <c r="A23" s="29" t="s">
        <v>12</v>
      </c>
      <c r="B23" s="12" t="s">
        <v>39</v>
      </c>
      <c r="C23" s="24">
        <v>229</v>
      </c>
      <c r="D23" s="43">
        <f t="shared" si="0"/>
        <v>0.8291994061628708</v>
      </c>
      <c r="E23" s="24">
        <v>343368</v>
      </c>
      <c r="F23" s="43">
        <f t="shared" si="1"/>
        <v>0.41343434666909501</v>
      </c>
      <c r="G23" s="24">
        <v>169</v>
      </c>
      <c r="H23" s="43">
        <f t="shared" si="2"/>
        <v>0.59950336998935794</v>
      </c>
      <c r="I23" s="24">
        <v>279020</v>
      </c>
      <c r="J23" s="43">
        <f t="shared" si="2"/>
        <v>0.30103521394533383</v>
      </c>
    </row>
    <row r="24" spans="1:10" x14ac:dyDescent="0.25">
      <c r="A24" s="29" t="s">
        <v>13</v>
      </c>
      <c r="B24" s="12" t="s">
        <v>40</v>
      </c>
      <c r="C24" s="24">
        <v>115</v>
      </c>
      <c r="D24" s="43">
        <f t="shared" si="0"/>
        <v>0.41641018213419267</v>
      </c>
      <c r="E24" s="24">
        <v>1987058</v>
      </c>
      <c r="F24" s="43">
        <f t="shared" si="1"/>
        <v>2.3925293738018643</v>
      </c>
      <c r="G24" s="24">
        <v>57</v>
      </c>
      <c r="H24" s="43">
        <f t="shared" si="2"/>
        <v>0.20219936147570058</v>
      </c>
      <c r="I24" s="24">
        <v>359026</v>
      </c>
      <c r="J24" s="43">
        <f t="shared" si="2"/>
        <v>0.38735384102192466</v>
      </c>
    </row>
    <row r="25" spans="1:10" x14ac:dyDescent="0.25">
      <c r="A25" s="29" t="s">
        <v>14</v>
      </c>
      <c r="B25" s="12" t="s">
        <v>41</v>
      </c>
      <c r="C25" s="24">
        <v>0</v>
      </c>
      <c r="D25" s="43">
        <f t="shared" si="0"/>
        <v>0</v>
      </c>
      <c r="E25" s="24">
        <v>0</v>
      </c>
      <c r="F25" s="43">
        <f t="shared" si="1"/>
        <v>0</v>
      </c>
      <c r="G25" s="24">
        <v>0</v>
      </c>
      <c r="H25" s="43">
        <f t="shared" si="2"/>
        <v>0</v>
      </c>
      <c r="I25" s="24">
        <v>0</v>
      </c>
      <c r="J25" s="43">
        <f t="shared" si="2"/>
        <v>0</v>
      </c>
    </row>
    <row r="26" spans="1:10" x14ac:dyDescent="0.25">
      <c r="A26" s="29" t="s">
        <v>15</v>
      </c>
      <c r="B26" s="12" t="s">
        <v>42</v>
      </c>
      <c r="C26" s="24">
        <v>72</v>
      </c>
      <c r="D26" s="43">
        <f t="shared" si="0"/>
        <v>0.2607089835970598</v>
      </c>
      <c r="E26" s="24">
        <v>33464</v>
      </c>
      <c r="F26" s="43">
        <f t="shared" si="1"/>
        <v>4.0292534473027761E-2</v>
      </c>
      <c r="G26" s="24">
        <v>181</v>
      </c>
      <c r="H26" s="43">
        <f t="shared" si="2"/>
        <v>0.64207165661582122</v>
      </c>
      <c r="I26" s="24">
        <v>73750</v>
      </c>
      <c r="J26" s="43">
        <f t="shared" si="2"/>
        <v>7.9569016659982686E-2</v>
      </c>
    </row>
    <row r="27" spans="1:10" x14ac:dyDescent="0.25">
      <c r="A27" s="29" t="s">
        <v>16</v>
      </c>
      <c r="B27" s="12" t="s">
        <v>43</v>
      </c>
      <c r="C27" s="24">
        <v>0</v>
      </c>
      <c r="D27" s="43">
        <f t="shared" si="0"/>
        <v>0</v>
      </c>
      <c r="E27" s="24">
        <v>0</v>
      </c>
      <c r="F27" s="43">
        <f t="shared" si="1"/>
        <v>0</v>
      </c>
      <c r="G27" s="24">
        <v>0</v>
      </c>
      <c r="H27" s="43">
        <f t="shared" si="2"/>
        <v>0</v>
      </c>
      <c r="I27" s="24">
        <v>0</v>
      </c>
      <c r="J27" s="43">
        <f t="shared" si="2"/>
        <v>0</v>
      </c>
    </row>
    <row r="28" spans="1:10" x14ac:dyDescent="0.25">
      <c r="A28" s="29" t="s">
        <v>17</v>
      </c>
      <c r="B28" s="12" t="s">
        <v>44</v>
      </c>
      <c r="C28" s="24">
        <v>123</v>
      </c>
      <c r="D28" s="43">
        <f t="shared" si="0"/>
        <v>0.44537784697831051</v>
      </c>
      <c r="E28" s="24">
        <v>57490</v>
      </c>
      <c r="F28" s="43">
        <f t="shared" si="1"/>
        <v>6.9221187151995156E-2</v>
      </c>
      <c r="G28" s="24">
        <v>124</v>
      </c>
      <c r="H28" s="43">
        <f t="shared" si="2"/>
        <v>0.43987229514012061</v>
      </c>
      <c r="I28" s="24">
        <v>53744</v>
      </c>
      <c r="J28" s="43">
        <f t="shared" si="2"/>
        <v>5.7984504832191315E-2</v>
      </c>
    </row>
    <row r="29" spans="1:10" x14ac:dyDescent="0.25">
      <c r="A29" s="30" t="s">
        <v>23</v>
      </c>
      <c r="B29" s="6" t="s">
        <v>45</v>
      </c>
      <c r="C29" s="25">
        <f>SUM(C11:C28)</f>
        <v>26014</v>
      </c>
      <c r="D29" s="44">
        <f>C29/C$35*100</f>
        <v>94.195604156859901</v>
      </c>
      <c r="E29" s="22">
        <f>SUM(E11:E28)</f>
        <v>71949913.239999995</v>
      </c>
      <c r="F29" s="44">
        <f>E29/E$35*100</f>
        <v>86.631734387821425</v>
      </c>
      <c r="G29" s="25">
        <f>SUM(G11:G28)</f>
        <v>26371</v>
      </c>
      <c r="H29" s="44">
        <f>G29/G$35*100</f>
        <v>93.547357218871937</v>
      </c>
      <c r="I29" s="22">
        <f>SUM(I11:I28)-1</f>
        <v>78641972</v>
      </c>
      <c r="J29" s="44">
        <f>I29/I$35*100</f>
        <v>84.846974647347693</v>
      </c>
    </row>
    <row r="30" spans="1:10" x14ac:dyDescent="0.25">
      <c r="A30" s="31" t="s">
        <v>22</v>
      </c>
      <c r="B30" s="4" t="s">
        <v>46</v>
      </c>
      <c r="C30" s="24">
        <v>1268</v>
      </c>
      <c r="D30" s="43">
        <f>C30/C$35*100</f>
        <v>4.5913748777926635</v>
      </c>
      <c r="E30" s="24">
        <v>10034924</v>
      </c>
      <c r="F30" s="43">
        <f>E30/E$35*100</f>
        <v>12.082611797878723</v>
      </c>
      <c r="G30" s="24">
        <v>1435</v>
      </c>
      <c r="H30" s="43">
        <f>G30/G$35*100</f>
        <v>5.0904576090812341</v>
      </c>
      <c r="I30" s="24">
        <v>13020278</v>
      </c>
      <c r="J30" s="43">
        <f>I30/I$35*100</f>
        <v>14.047602943723472</v>
      </c>
    </row>
    <row r="31" spans="1:10" x14ac:dyDescent="0.25">
      <c r="A31" s="31" t="s">
        <v>20</v>
      </c>
      <c r="B31" s="5" t="s">
        <v>47</v>
      </c>
      <c r="C31" s="24">
        <v>2</v>
      </c>
      <c r="D31" s="43">
        <f>C31/C$35*100</f>
        <v>7.2419162110294389E-3</v>
      </c>
      <c r="E31" s="24">
        <v>27091</v>
      </c>
      <c r="F31" s="43">
        <f>E31/E$35*100</f>
        <v>3.2619084730121768E-2</v>
      </c>
      <c r="G31" s="24">
        <v>5</v>
      </c>
      <c r="H31" s="43">
        <f>G31/G$35*100</f>
        <v>1.7736786094359702E-2</v>
      </c>
      <c r="I31" s="24">
        <v>30783</v>
      </c>
      <c r="J31" s="43">
        <f>I31/I$35*100</f>
        <v>3.3211837828396575E-2</v>
      </c>
    </row>
    <row r="32" spans="1:10" x14ac:dyDescent="0.25">
      <c r="A32" s="31" t="s">
        <v>21</v>
      </c>
      <c r="B32" s="15" t="s">
        <v>48</v>
      </c>
      <c r="C32" s="24">
        <v>333</v>
      </c>
      <c r="D32" s="43">
        <f t="shared" ref="D32:D33" si="3">C32/C$35*100</f>
        <v>1.2057790491364013</v>
      </c>
      <c r="E32" s="24">
        <v>1040678</v>
      </c>
      <c r="F32" s="43">
        <f t="shared" ref="F32:F33" si="4">E32/E$35*100</f>
        <v>1.2530347295697342</v>
      </c>
      <c r="G32" s="24">
        <v>379</v>
      </c>
      <c r="H32" s="43">
        <f t="shared" ref="H32:J33" si="5">G32/G$35*100</f>
        <v>1.3444483859524654</v>
      </c>
      <c r="I32" s="24">
        <v>993799</v>
      </c>
      <c r="J32" s="43">
        <f t="shared" si="5"/>
        <v>1.0722116500023611</v>
      </c>
    </row>
    <row r="33" spans="1:10" ht="15.75" customHeight="1" x14ac:dyDescent="0.25">
      <c r="A33" s="32" t="s">
        <v>19</v>
      </c>
      <c r="B33" s="15" t="s">
        <v>49</v>
      </c>
      <c r="C33" s="24">
        <v>0</v>
      </c>
      <c r="D33" s="43">
        <f t="shared" si="3"/>
        <v>0</v>
      </c>
      <c r="E33" s="24">
        <v>0</v>
      </c>
      <c r="F33" s="43">
        <f t="shared" si="4"/>
        <v>0</v>
      </c>
      <c r="G33" s="24">
        <v>0</v>
      </c>
      <c r="H33" s="43">
        <f t="shared" si="5"/>
        <v>0</v>
      </c>
      <c r="I33" s="24">
        <v>0</v>
      </c>
      <c r="J33" s="43">
        <f t="shared" si="5"/>
        <v>0</v>
      </c>
    </row>
    <row r="34" spans="1:10" x14ac:dyDescent="0.25">
      <c r="A34" s="33" t="s">
        <v>18</v>
      </c>
      <c r="B34" s="7" t="s">
        <v>50</v>
      </c>
      <c r="C34" s="26">
        <f>SUM(C30:C33)</f>
        <v>1603</v>
      </c>
      <c r="D34" s="41">
        <f>C34/C$35*100</f>
        <v>5.804395843140095</v>
      </c>
      <c r="E34" s="27">
        <f>SUM(E30:E33)</f>
        <v>11102693</v>
      </c>
      <c r="F34" s="41">
        <f>E34/E$35*100</f>
        <v>13.368265612178579</v>
      </c>
      <c r="G34" s="26">
        <f>SUM(G30:G33)</f>
        <v>1819</v>
      </c>
      <c r="H34" s="41">
        <f>G34/G$35*100</f>
        <v>6.4526427811280591</v>
      </c>
      <c r="I34" s="27">
        <f>SUM(I30:I33)</f>
        <v>14044860</v>
      </c>
      <c r="J34" s="41">
        <f>I34/I$35*100</f>
        <v>15.153026431554231</v>
      </c>
    </row>
    <row r="35" spans="1:10" x14ac:dyDescent="0.25">
      <c r="A35" s="16" t="s">
        <v>24</v>
      </c>
      <c r="B35" s="17" t="s">
        <v>51</v>
      </c>
      <c r="C35" s="52">
        <f>C29+C34</f>
        <v>27617</v>
      </c>
      <c r="D35" s="53">
        <v>100</v>
      </c>
      <c r="E35" s="52">
        <f>E29+E34</f>
        <v>83052606.239999995</v>
      </c>
      <c r="F35" s="53">
        <v>100</v>
      </c>
      <c r="G35" s="52">
        <f>G29+G34</f>
        <v>28190</v>
      </c>
      <c r="H35" s="40">
        <v>100</v>
      </c>
      <c r="I35" s="52">
        <f>(I29+I34)-1</f>
        <v>92686831</v>
      </c>
      <c r="J35" s="40">
        <v>100</v>
      </c>
    </row>
    <row r="38" spans="1:10" x14ac:dyDescent="0.25">
      <c r="A38" t="s">
        <v>59</v>
      </c>
      <c r="C38" s="19"/>
      <c r="E38" s="21"/>
      <c r="G38" s="19"/>
      <c r="I38" s="21"/>
    </row>
    <row r="39" spans="1:10" x14ac:dyDescent="0.25">
      <c r="C39" s="19"/>
      <c r="E39" s="21"/>
      <c r="G39" s="19"/>
      <c r="I39" s="21"/>
    </row>
    <row r="41" spans="1:10" x14ac:dyDescent="0.25">
      <c r="E41" s="21"/>
      <c r="F41" s="21"/>
      <c r="I41" s="21"/>
      <c r="J41" s="21"/>
    </row>
    <row r="42" spans="1:10" x14ac:dyDescent="0.25">
      <c r="C42" s="23"/>
      <c r="G42" s="23"/>
    </row>
    <row r="43" spans="1:10" x14ac:dyDescent="0.25">
      <c r="E43" s="21"/>
      <c r="I43" s="21"/>
    </row>
    <row r="44" spans="1:10" x14ac:dyDescent="0.25">
      <c r="C44" s="19"/>
      <c r="G44" s="19"/>
    </row>
    <row r="45" spans="1:10" x14ac:dyDescent="0.25">
      <c r="B45" s="19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30.09.2025. godine.</oddFooter>
  </headerFooter>
  <ignoredErrors>
    <ignoredError sqref="A11:A28 A34" numberStoredAsText="1"/>
    <ignoredError sqref="A29:A30 A35" twoDigitTextYear="1" numberStoredAsText="1"/>
    <ignoredError sqref="G29:H29 G34 H34:I34" formula="1"/>
    <ignoredError sqref="J34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2024-05-23T11:48:17Z</cp:lastPrinted>
  <dcterms:created xsi:type="dcterms:W3CDTF">2018-01-08T12:56:16Z</dcterms:created>
  <dcterms:modified xsi:type="dcterms:W3CDTF">2025-12-10T12:02:34Z</dcterms:modified>
</cp:coreProperties>
</file>