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I (2024-2025)/VIII - 2025/Jezici/BS EVLADA 260925/"/>
    </mc:Choice>
  </mc:AlternateContent>
  <xr:revisionPtr revIDLastSave="53" documentId="13_ncr:1_{F9F7E16B-14E0-4266-BA1F-E6BA13EC4F37}" xr6:coauthVersionLast="47" xr6:coauthVersionMax="47" xr10:uidLastSave="{B46CC8DD-7AFC-4E80-95B9-FBD927C88147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22" l="1"/>
  <c r="C38" i="22" s="1"/>
  <c r="C32" i="22"/>
  <c r="C37" i="23"/>
  <c r="C32" i="23"/>
  <c r="C38" i="23" s="1"/>
  <c r="E37" i="22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D14" i="22"/>
  <c r="D28" i="22" l="1"/>
  <c r="D16" i="22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<sst xmlns="http://schemas.openxmlformats.org/spreadsheetml/2006/main" count="328" uniqueCount="73">
  <si>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</si>
  <si>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</si>
  <si>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</si>
  <si>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</si>
  <si>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</si>
  <si>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</si>
  <si>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</si>
  <si>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</si>
  <si>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</si>
  <si>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</si>
  <si>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</si>
  <si>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</si>
  <si>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</si>
  <si>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</si>
  <si>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</si>
  <si>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</si>
  <si>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</si>
  <si>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</si>
  <si>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</si>
  <si>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</si>
  <si>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</si>
  <si>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</si>
  <si>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</si>
  <si>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</si>
  <si>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</si>
  <si>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</si>
  <si>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</si>
  <si>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</si>
  <si>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</si>
  <si>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</si>
  <si>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</si>
  <si>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</si>
  <si>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</si>
  <si>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</si>
  <si>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</si>
  <si>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</si>
  <si>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</si>
  <si>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</si>
  <si>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</si>
  <si>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</si>
  <si>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</si>
  <si>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</si>
  <si>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</si>
  <si>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</si>
  <si>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</si>
  <si>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</si>
  <si>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</si>
  <si>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</si>
  <si>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</si>
  <si>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</si>
  <si>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</si>
  <si>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</si>
  <si>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</si>
  <si>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</si>
  <si>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</si>
  <si>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</si>
  <si>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</si>
  <si>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</si>
  <si>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</si>
  <si>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</si>
  <si>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</si>
  <si>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</si>
  <si>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</si>
  <si>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</si>
  <si>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</si>
  <si>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</si>
  <si>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</si>
  <si>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</si>
  <si>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</si>
  <si>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</si>
  <si>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</si>
  <si>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I-VIII-2024</t>
  </si>
  <si>
    <t>I-VIII-2025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</si>
</sst>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167" fontId="38" fillId="0" borderId="0" xfId="0" applyNumberFormat="1" applyFont="1" applyAlignment="1">
      <alignment vertical="top" wrapText="1" readingOrder="1"/>
    </xf>
    <xf numFmtId="3" fontId="0" fillId="0" borderId="0" xfId="0" applyNumberFormat="1"/>
    <xf numFmtId="3" fontId="37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3" fontId="40" fillId="0" borderId="0" xfId="0" applyNumberFormat="1" applyFont="1"/>
    <xf numFmtId="4" fontId="41" fillId="0" borderId="0" xfId="0" applyNumberFormat="1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/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44" fillId="4" borderId="6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78" t="s">
        <v>29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">
      <c r="A14" s="18" t="s">
        <v>0</v>
      </c>
      <c r="B14" s="11" t="s">
        <v>41</v>
      </c>
      <c r="C14" s="45">
        <f>FBiH!C14+RS!C14</f>
        <v>41233255.039999999</v>
      </c>
      <c r="D14" s="79">
        <f t="shared" ref="D14:D37" si="0">C14/C$38*100</f>
        <v>5.5862686468054594</v>
      </c>
      <c r="E14" s="45">
        <f>FBiH!E14+RS!E14</f>
        <v>47511122.189999998</v>
      </c>
      <c r="F14" s="79">
        <f t="shared" ref="F14:F37" si="1">E14/E$38*100</f>
        <v>5.9332017927242529</v>
      </c>
    </row>
    <row r="15" spans="1:6" s="1" customFormat="1" ht="17.100000000000001" customHeight="1" x14ac:dyDescent="0.2">
      <c r="A15" s="21" t="s">
        <v>1</v>
      </c>
      <c r="B15" s="11" t="s">
        <v>42</v>
      </c>
      <c r="C15" s="45">
        <f>FBiH!C15+RS!C15</f>
        <v>15876557.790000001</v>
      </c>
      <c r="D15" s="80">
        <f t="shared" si="0"/>
        <v>2.1509511416315288</v>
      </c>
      <c r="E15" s="45">
        <f>FBiH!E15+RS!E15</f>
        <v>17389327.059999999</v>
      </c>
      <c r="F15" s="80">
        <f t="shared" si="1"/>
        <v>2.171583867753311</v>
      </c>
    </row>
    <row r="16" spans="1:6" s="1" customFormat="1" ht="17.100000000000001" customHeight="1" x14ac:dyDescent="0.2">
      <c r="A16" s="21" t="s">
        <v>2</v>
      </c>
      <c r="B16" s="11" t="s">
        <v>43</v>
      </c>
      <c r="C16" s="45">
        <f>FBiH!C16+RS!C16</f>
        <v>83793627.24000001</v>
      </c>
      <c r="D16" s="80">
        <f t="shared" si="0"/>
        <v>11.352334716209588</v>
      </c>
      <c r="E16" s="45">
        <f>FBiH!E16+RS!E16</f>
        <v>93417129.390000001</v>
      </c>
      <c r="F16" s="80">
        <f t="shared" si="1"/>
        <v>11.665956391250239</v>
      </c>
    </row>
    <row r="17" spans="1:6" s="1" customFormat="1" ht="17.100000000000001" customHeight="1" x14ac:dyDescent="0.2">
      <c r="A17" s="18" t="s">
        <v>3</v>
      </c>
      <c r="B17" s="11" t="s">
        <v>44</v>
      </c>
      <c r="C17" s="45">
        <f>FBiH!C17+RS!C17</f>
        <v>23059.14</v>
      </c>
      <c r="D17" s="80">
        <f t="shared" si="0"/>
        <v>3.1240451591642679E-3</v>
      </c>
      <c r="E17" s="45">
        <f>FBiH!E17+RS!E17</f>
        <v>0</v>
      </c>
      <c r="F17" s="80">
        <f t="shared" si="1"/>
        <v>0</v>
      </c>
    </row>
    <row r="18" spans="1:6" s="1" customFormat="1" ht="17.100000000000001" customHeight="1" x14ac:dyDescent="0.2">
      <c r="A18" s="18" t="s">
        <v>4</v>
      </c>
      <c r="B18" s="11" t="s">
        <v>45</v>
      </c>
      <c r="C18" s="45">
        <f>FBiH!C18+RS!C18</f>
        <v>25058.36</v>
      </c>
      <c r="D18" s="80">
        <f t="shared" si="0"/>
        <v>3.3948988667658695E-3</v>
      </c>
      <c r="E18" s="45">
        <f>FBiH!E18+RS!E18</f>
        <v>46732</v>
      </c>
      <c r="F18" s="80">
        <f t="shared" si="1"/>
        <v>5.8359048028536961E-3</v>
      </c>
    </row>
    <row r="19" spans="1:6" s="1" customFormat="1" ht="17.100000000000001" customHeight="1" x14ac:dyDescent="0.2">
      <c r="A19" s="18" t="s">
        <v>5</v>
      </c>
      <c r="B19" s="11" t="s">
        <v>46</v>
      </c>
      <c r="C19" s="45">
        <f>FBiH!C19+RS!C19</f>
        <v>9595.43</v>
      </c>
      <c r="D19" s="80">
        <f t="shared" si="0"/>
        <v>1.2999858902630189E-3</v>
      </c>
      <c r="E19" s="45">
        <f>FBiH!E19+RS!E19</f>
        <v>9707.84</v>
      </c>
      <c r="F19" s="80">
        <f t="shared" si="1"/>
        <v>1.2123176855545498E-3</v>
      </c>
    </row>
    <row r="20" spans="1:6" s="1" customFormat="1" ht="17.100000000000001" customHeight="1" x14ac:dyDescent="0.2">
      <c r="A20" s="18" t="s">
        <v>6</v>
      </c>
      <c r="B20" s="11" t="s">
        <v>47</v>
      </c>
      <c r="C20" s="45">
        <f>FBiH!C20+RS!C20</f>
        <v>2923490.1100000003</v>
      </c>
      <c r="D20" s="80">
        <f t="shared" si="0"/>
        <v>0.39607353639425036</v>
      </c>
      <c r="E20" s="45">
        <f>FBiH!E20+RS!E20</f>
        <v>3463994.59</v>
      </c>
      <c r="F20" s="80">
        <f t="shared" si="1"/>
        <v>0.43258458154669638</v>
      </c>
    </row>
    <row r="21" spans="1:6" s="1" customFormat="1" ht="17.100000000000001" customHeight="1" x14ac:dyDescent="0.2">
      <c r="A21" s="18" t="s">
        <v>7</v>
      </c>
      <c r="B21" s="11" t="s">
        <v>48</v>
      </c>
      <c r="C21" s="45">
        <f>FBiH!C21+RS!C21</f>
        <v>30674240.210000001</v>
      </c>
      <c r="D21" s="80">
        <f t="shared" si="0"/>
        <v>4.1557365816371483</v>
      </c>
      <c r="E21" s="45">
        <f>FBiH!E21+RS!E21</f>
        <v>35426040.130000003</v>
      </c>
      <c r="F21" s="80">
        <f t="shared" si="1"/>
        <v>4.4240134755789349</v>
      </c>
    </row>
    <row r="22" spans="1:6" s="1" customFormat="1" ht="17.100000000000001" customHeight="1" x14ac:dyDescent="0.2">
      <c r="A22" s="18" t="s">
        <v>8</v>
      </c>
      <c r="B22" s="11" t="s">
        <v>49</v>
      </c>
      <c r="C22" s="45">
        <f>FBiH!C22+RS!C22</f>
        <v>35597880.649999999</v>
      </c>
      <c r="D22" s="80">
        <f t="shared" si="0"/>
        <v>4.8227898664538165</v>
      </c>
      <c r="E22" s="45">
        <f>FBiH!E22+RS!E22</f>
        <v>37933213.700000003</v>
      </c>
      <c r="F22" s="80">
        <f t="shared" si="1"/>
        <v>4.7371099892901141</v>
      </c>
    </row>
    <row r="23" spans="1:6" s="1" customFormat="1" ht="17.100000000000001" customHeight="1" x14ac:dyDescent="0.2">
      <c r="A23" s="18" t="s">
        <v>9</v>
      </c>
      <c r="B23" s="11" t="s">
        <v>50</v>
      </c>
      <c r="C23" s="45">
        <f>FBiH!C23+RS!C23</f>
        <v>365656229.57000005</v>
      </c>
      <c r="D23" s="80">
        <f t="shared" si="0"/>
        <v>49.538992950579114</v>
      </c>
      <c r="E23" s="45">
        <f>FBiH!E23+RS!E23</f>
        <v>392266317.87</v>
      </c>
      <c r="F23" s="80">
        <f t="shared" si="1"/>
        <v>48.986323899154058</v>
      </c>
    </row>
    <row r="24" spans="1:6" s="1" customFormat="1" ht="17.100000000000001" customHeight="1" x14ac:dyDescent="0.2">
      <c r="A24" s="18" t="s">
        <v>10</v>
      </c>
      <c r="B24" s="11" t="s">
        <v>51</v>
      </c>
      <c r="C24" s="45">
        <f>FBiH!C24+RS!C24</f>
        <v>87575.69</v>
      </c>
      <c r="D24" s="80">
        <f t="shared" si="0"/>
        <v>1.1864727409824069E-2</v>
      </c>
      <c r="E24" s="45">
        <f>FBiH!E24+RS!E24</f>
        <v>137359.35</v>
      </c>
      <c r="F24" s="80">
        <f>E24/E$38*100</f>
        <v>1.7153472789135107E-2</v>
      </c>
    </row>
    <row r="25" spans="1:6" s="1" customFormat="1" ht="17.100000000000001" customHeight="1" x14ac:dyDescent="0.2">
      <c r="A25" s="18" t="s">
        <v>11</v>
      </c>
      <c r="B25" s="11" t="s">
        <v>52</v>
      </c>
      <c r="C25" s="45">
        <f>FBiH!C25+RS!C25</f>
        <v>44226.45</v>
      </c>
      <c r="D25" s="80">
        <f t="shared" si="0"/>
        <v>5.991785774730563E-3</v>
      </c>
      <c r="E25" s="45">
        <f>FBiH!E25+RS!E25</f>
        <v>44179.56</v>
      </c>
      <c r="F25" s="80">
        <f t="shared" si="1"/>
        <v>5.5171554051177563E-3</v>
      </c>
    </row>
    <row r="26" spans="1:6" s="1" customFormat="1" ht="17.100000000000001" customHeight="1" x14ac:dyDescent="0.2">
      <c r="A26" s="18" t="s">
        <v>12</v>
      </c>
      <c r="B26" s="11" t="s">
        <v>53</v>
      </c>
      <c r="C26" s="45">
        <f>FBiH!C26+RS!C26</f>
        <v>10195277.309999999</v>
      </c>
      <c r="D26" s="80">
        <f t="shared" si="0"/>
        <v>1.3812530183971647</v>
      </c>
      <c r="E26" s="45">
        <f>FBiH!E26+RS!E26</f>
        <v>11287071.559999999</v>
      </c>
      <c r="F26" s="80">
        <f t="shared" si="1"/>
        <v>1.4095325500119265</v>
      </c>
    </row>
    <row r="27" spans="1:6" s="1" customFormat="1" ht="17.100000000000001" customHeight="1" x14ac:dyDescent="0.2">
      <c r="A27" s="18" t="s">
        <v>13</v>
      </c>
      <c r="B27" s="11" t="s">
        <v>54</v>
      </c>
      <c r="C27" s="45">
        <f>FBiH!C27+RS!C27</f>
        <v>6070369.8399999999</v>
      </c>
      <c r="D27" s="80">
        <f t="shared" si="0"/>
        <v>0.82241182945195568</v>
      </c>
      <c r="E27" s="45">
        <f>FBiH!E27+RS!E27</f>
        <v>5567019.8300000001</v>
      </c>
      <c r="F27" s="80">
        <f t="shared" si="1"/>
        <v>0.69521094246937354</v>
      </c>
    </row>
    <row r="28" spans="1:6" s="1" customFormat="1" ht="17.100000000000001" customHeight="1" x14ac:dyDescent="0.2">
      <c r="A28" s="18" t="s">
        <v>14</v>
      </c>
      <c r="B28" s="11" t="s">
        <v>55</v>
      </c>
      <c r="C28" s="45">
        <f>FBiH!C28+RS!C28</f>
        <v>481135.66</v>
      </c>
      <c r="D28" s="80">
        <f t="shared" si="0"/>
        <v>6.5184110488262142E-2</v>
      </c>
      <c r="E28" s="45">
        <f>FBiH!E28+RS!E28</f>
        <v>486073</v>
      </c>
      <c r="F28" s="80">
        <f t="shared" si="1"/>
        <v>6.0700927741964915E-2</v>
      </c>
    </row>
    <row r="29" spans="1:6" s="1" customFormat="1" ht="17.100000000000001" customHeight="1" x14ac:dyDescent="0.2">
      <c r="A29" s="18" t="s">
        <v>15</v>
      </c>
      <c r="B29" s="11" t="s">
        <v>56</v>
      </c>
      <c r="C29" s="45">
        <f>FBiH!C29+RS!C29</f>
        <v>6315381.0199999996</v>
      </c>
      <c r="D29" s="80">
        <f t="shared" si="0"/>
        <v>0.85560586838055952</v>
      </c>
      <c r="E29" s="45">
        <f>FBiH!E29+RS!E29</f>
        <v>8992804.4600000009</v>
      </c>
      <c r="F29" s="80">
        <f t="shared" si="1"/>
        <v>1.1230238538739652</v>
      </c>
    </row>
    <row r="30" spans="1:6" s="1" customFormat="1" ht="17.100000000000001" customHeight="1" x14ac:dyDescent="0.2">
      <c r="A30" s="18" t="s">
        <v>16</v>
      </c>
      <c r="B30" s="11" t="s">
        <v>57</v>
      </c>
      <c r="C30" s="45">
        <f>FBiH!C30+RS!C30</f>
        <v>123067.11</v>
      </c>
      <c r="D30" s="80">
        <f t="shared" si="0"/>
        <v>1.6673094020324974E-2</v>
      </c>
      <c r="E30" s="45">
        <f>FBiH!E30+RS!E30</f>
        <v>261483.85</v>
      </c>
      <c r="F30" s="80">
        <f t="shared" si="1"/>
        <v>3.2654173929720011E-2</v>
      </c>
    </row>
    <row r="31" spans="1:6" s="1" customFormat="1" ht="17.100000000000001" customHeight="1" x14ac:dyDescent="0.2">
      <c r="A31" s="18" t="s">
        <v>17</v>
      </c>
      <c r="B31" s="11" t="s">
        <v>58</v>
      </c>
      <c r="C31" s="45">
        <f>FBiH!C31+RS!C31</f>
        <v>2895834.81</v>
      </c>
      <c r="D31" s="80">
        <f t="shared" si="0"/>
        <v>0.39232680489904986</v>
      </c>
      <c r="E31" s="45">
        <f>FBiH!E31+RS!E31</f>
        <v>3530005.57</v>
      </c>
      <c r="F31" s="80">
        <f t="shared" si="1"/>
        <v>0.44082805058767649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</f>
        <v>602025861.43000007</v>
      </c>
      <c r="D32" s="81">
        <f t="shared" si="0"/>
        <v>81.56227760844898</v>
      </c>
      <c r="E32" s="46">
        <f>SUM(E14:E31)</f>
        <v>657769581.95000005</v>
      </c>
      <c r="F32" s="81">
        <f t="shared" si="1"/>
        <v>82.142443346594902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45">
        <f>FBiH!C33+RS!C33</f>
        <v>117950454.17999999</v>
      </c>
      <c r="D33" s="80">
        <f t="shared" si="0"/>
        <v>15.979891071490773</v>
      </c>
      <c r="E33" s="45">
        <f>FBiH!E33+RS!E33</f>
        <v>123615862.09</v>
      </c>
      <c r="F33" s="80">
        <f t="shared" si="1"/>
        <v>15.437182300777435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45">
        <f>FBiH!C34+RS!C34</f>
        <v>299849.07</v>
      </c>
      <c r="D34" s="80">
        <f t="shared" si="0"/>
        <v>4.0623459314328619E-2</v>
      </c>
      <c r="E34" s="45">
        <f>FBiH!E34+RS!E34</f>
        <v>174933.78</v>
      </c>
      <c r="F34" s="80">
        <f t="shared" si="1"/>
        <v>2.1845777772904043E-2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45">
        <f>FBiH!C35+RS!C35</f>
        <v>17841846.59</v>
      </c>
      <c r="D35" s="80">
        <f t="shared" si="0"/>
        <v>2.4172078607459344</v>
      </c>
      <c r="E35" s="45">
        <f>FBiH!E35+RS!E35</f>
        <v>19206625.390000001</v>
      </c>
      <c r="F35" s="80">
        <f t="shared" si="1"/>
        <v>2.3985285748547622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45">
        <f>FBiH!C36+RS!C36</f>
        <v>0</v>
      </c>
      <c r="D36" s="80">
        <f t="shared" si="0"/>
        <v>0</v>
      </c>
      <c r="E36" s="45">
        <f>FBiH!E36+RS!E36</f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</f>
        <v>136092149.83999997</v>
      </c>
      <c r="D37" s="81">
        <f t="shared" si="0"/>
        <v>18.437722391551034</v>
      </c>
      <c r="E37" s="48">
        <f>SUM(E33:E36)</f>
        <v>142997421.25999999</v>
      </c>
      <c r="F37" s="81">
        <f t="shared" si="1"/>
        <v>17.857556653405098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C32+C37</f>
        <v>738118011.26999998</v>
      </c>
      <c r="D38" s="89">
        <f>D32+D37</f>
        <v>100.00000000000001</v>
      </c>
      <c r="E38" s="87">
        <f>E32+E37</f>
        <v>800767003.21000004</v>
      </c>
      <c r="F38" s="72">
        <f>F32+F37</f>
        <v>100</v>
      </c>
    </row>
    <row r="40" spans="1:6" x14ac:dyDescent="0.25">
      <c r="B40" s="34"/>
      <c r="C40" s="35"/>
      <c r="E40" s="35"/>
    </row>
    <row r="41" spans="1:6" x14ac:dyDescent="0.25"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0"/>
      <c r="E1" s="30"/>
    </row>
    <row r="3" spans="1:9" x14ac:dyDescent="0.25">
      <c r="C3" s="33"/>
      <c r="E3" s="33"/>
    </row>
    <row r="4" spans="1:9" x14ac:dyDescent="0.25">
      <c r="C4" s="33"/>
      <c r="E4" s="33"/>
    </row>
    <row r="5" spans="1:9" x14ac:dyDescent="0.25">
      <c r="C5" s="33"/>
      <c r="E5" s="33"/>
    </row>
    <row r="6" spans="1:9" x14ac:dyDescent="0.25">
      <c r="C6" s="33"/>
      <c r="E6" s="33"/>
    </row>
    <row r="7" spans="1:9" x14ac:dyDescent="0.25">
      <c r="A7" s="2" t="s">
        <v>69</v>
      </c>
    </row>
    <row r="8" spans="1:9" x14ac:dyDescent="0.25">
      <c r="A8" s="2"/>
    </row>
    <row r="9" spans="1:9" s="1" customFormat="1" ht="15" customHeight="1" x14ac:dyDescent="0.2">
      <c r="D9" s="2"/>
      <c r="F9" s="2"/>
    </row>
    <row r="10" spans="1:9" s="1" customFormat="1" ht="15" customHeight="1" thickBot="1" x14ac:dyDescent="0.25">
      <c r="D10" s="2"/>
      <c r="F10" s="2"/>
    </row>
    <row r="11" spans="1:9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9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9" s="1" customFormat="1" ht="24.75" customHeight="1" thickBot="1" x14ac:dyDescent="0.25">
      <c r="A13" s="65"/>
      <c r="B13" s="1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9" s="1" customFormat="1" ht="16.5" customHeight="1" x14ac:dyDescent="0.2">
      <c r="A14" s="66" t="s">
        <v>0</v>
      </c>
      <c r="B14" s="11" t="s">
        <v>41</v>
      </c>
      <c r="C14" s="45">
        <v>25810386</v>
      </c>
      <c r="D14" s="82">
        <f>C14/C$38*100</f>
        <v>5.0266931722577191</v>
      </c>
      <c r="E14" s="45">
        <v>27648893</v>
      </c>
      <c r="F14" s="82">
        <f>E14/E$38*100</f>
        <v>4.8800345581702089</v>
      </c>
      <c r="H14" s="42"/>
      <c r="I14" s="42"/>
    </row>
    <row r="15" spans="1:9" s="1" customFormat="1" ht="17.100000000000001" customHeight="1" x14ac:dyDescent="0.2">
      <c r="A15" s="67" t="s">
        <v>1</v>
      </c>
      <c r="B15" s="11" t="s">
        <v>42</v>
      </c>
      <c r="C15" s="45">
        <v>13888246</v>
      </c>
      <c r="D15" s="80">
        <f t="shared" ref="D15:D37" si="0">C15/C$38*100</f>
        <v>2.7048007473749358</v>
      </c>
      <c r="E15" s="45">
        <v>15448374</v>
      </c>
      <c r="F15" s="80">
        <f t="shared" ref="F15:F37" si="1">E15/E$38*100</f>
        <v>2.726640773196169</v>
      </c>
      <c r="H15" s="42"/>
      <c r="I15" s="42"/>
    </row>
    <row r="16" spans="1:9" s="1" customFormat="1" ht="17.100000000000001" customHeight="1" x14ac:dyDescent="0.2">
      <c r="A16" s="67" t="s">
        <v>2</v>
      </c>
      <c r="B16" s="11" t="s">
        <v>43</v>
      </c>
      <c r="C16" s="45">
        <v>67242293</v>
      </c>
      <c r="D16" s="80">
        <f t="shared" si="0"/>
        <v>13.095750490134206</v>
      </c>
      <c r="E16" s="45">
        <v>76416920</v>
      </c>
      <c r="F16" s="80">
        <f t="shared" si="1"/>
        <v>13.487600043478349</v>
      </c>
      <c r="H16" s="42"/>
      <c r="I16" s="42"/>
    </row>
    <row r="17" spans="1:9" s="1" customFormat="1" ht="17.100000000000001" customHeight="1" x14ac:dyDescent="0.2">
      <c r="A17" s="68" t="s">
        <v>3</v>
      </c>
      <c r="B17" s="11" t="s">
        <v>44</v>
      </c>
      <c r="C17" s="45">
        <v>0</v>
      </c>
      <c r="D17" s="80">
        <f t="shared" si="0"/>
        <v>0</v>
      </c>
      <c r="E17" s="45">
        <v>0</v>
      </c>
      <c r="F17" s="80">
        <f t="shared" si="1"/>
        <v>0</v>
      </c>
      <c r="H17" s="42"/>
      <c r="I17" s="42"/>
    </row>
    <row r="18" spans="1:9" s="1" customFormat="1" ht="17.100000000000001" customHeight="1" x14ac:dyDescent="0.2">
      <c r="A18" s="68" t="s">
        <v>4</v>
      </c>
      <c r="B18" s="11" t="s">
        <v>45</v>
      </c>
      <c r="C18" s="45">
        <v>23897</v>
      </c>
      <c r="D18" s="80">
        <f t="shared" si="0"/>
        <v>4.6540523158949548E-3</v>
      </c>
      <c r="E18" s="45">
        <v>43131</v>
      </c>
      <c r="F18" s="80">
        <f t="shared" si="1"/>
        <v>7.6126292118978969E-3</v>
      </c>
      <c r="H18" s="42"/>
      <c r="I18" s="42"/>
    </row>
    <row r="19" spans="1:9" s="1" customFormat="1" ht="17.100000000000001" customHeight="1" x14ac:dyDescent="0.2">
      <c r="A19" s="68" t="s">
        <v>5</v>
      </c>
      <c r="B19" s="11" t="s">
        <v>46</v>
      </c>
      <c r="C19" s="45">
        <v>9024</v>
      </c>
      <c r="D19" s="80">
        <f t="shared" si="0"/>
        <v>1.7574661295826283E-3</v>
      </c>
      <c r="E19" s="45">
        <v>7304</v>
      </c>
      <c r="F19" s="80">
        <f t="shared" si="1"/>
        <v>1.2891573059679172E-3</v>
      </c>
      <c r="H19" s="42"/>
      <c r="I19" s="42"/>
    </row>
    <row r="20" spans="1:9" s="1" customFormat="1" ht="17.100000000000001" customHeight="1" x14ac:dyDescent="0.2">
      <c r="A20" s="68" t="s">
        <v>6</v>
      </c>
      <c r="B20" s="11" t="s">
        <v>47</v>
      </c>
      <c r="C20" s="45">
        <v>2393723</v>
      </c>
      <c r="D20" s="80">
        <f t="shared" si="0"/>
        <v>0.46618872962133401</v>
      </c>
      <c r="E20" s="45">
        <v>3025495</v>
      </c>
      <c r="F20" s="80">
        <f t="shared" si="1"/>
        <v>0.53400040846377372</v>
      </c>
      <c r="H20" s="42"/>
      <c r="I20" s="42"/>
    </row>
    <row r="21" spans="1:9" s="1" customFormat="1" ht="17.100000000000001" customHeight="1" x14ac:dyDescent="0.2">
      <c r="A21" s="68" t="s">
        <v>7</v>
      </c>
      <c r="B21" s="11" t="s">
        <v>48</v>
      </c>
      <c r="C21" s="45">
        <v>24271332</v>
      </c>
      <c r="D21" s="80">
        <f t="shared" si="0"/>
        <v>4.7269552205069809</v>
      </c>
      <c r="E21" s="45">
        <v>28291917</v>
      </c>
      <c r="F21" s="80">
        <f t="shared" si="1"/>
        <v>4.9935284091440195</v>
      </c>
      <c r="H21" s="42"/>
      <c r="I21" s="42"/>
    </row>
    <row r="22" spans="1:9" s="1" customFormat="1" ht="17.100000000000001" customHeight="1" x14ac:dyDescent="0.2">
      <c r="A22" s="68" t="s">
        <v>8</v>
      </c>
      <c r="B22" s="11" t="s">
        <v>49</v>
      </c>
      <c r="C22" s="45">
        <v>19422927</v>
      </c>
      <c r="D22" s="80">
        <f t="shared" si="0"/>
        <v>3.7827057114202054</v>
      </c>
      <c r="E22" s="45">
        <v>21438671</v>
      </c>
      <c r="F22" s="80">
        <f t="shared" si="1"/>
        <v>3.7839292647717024</v>
      </c>
      <c r="H22" s="42"/>
      <c r="I22" s="42"/>
    </row>
    <row r="23" spans="1:9" s="1" customFormat="1" ht="17.100000000000001" customHeight="1" x14ac:dyDescent="0.2">
      <c r="A23" s="68" t="s">
        <v>9</v>
      </c>
      <c r="B23" s="11" t="s">
        <v>50</v>
      </c>
      <c r="C23" s="45">
        <v>224260891</v>
      </c>
      <c r="D23" s="80">
        <f t="shared" si="0"/>
        <v>43.675855510031219</v>
      </c>
      <c r="E23" s="45">
        <v>246590561</v>
      </c>
      <c r="F23" s="80">
        <f t="shared" si="1"/>
        <v>43.523278107321659</v>
      </c>
      <c r="H23" s="42"/>
      <c r="I23" s="42"/>
    </row>
    <row r="24" spans="1:9" s="1" customFormat="1" ht="17.100000000000001" customHeight="1" x14ac:dyDescent="0.2">
      <c r="A24" s="68" t="s">
        <v>10</v>
      </c>
      <c r="B24" s="11" t="s">
        <v>51</v>
      </c>
      <c r="C24" s="45">
        <v>18767</v>
      </c>
      <c r="D24" s="80">
        <f t="shared" si="0"/>
        <v>3.654960865899511E-3</v>
      </c>
      <c r="E24" s="45">
        <v>28068</v>
      </c>
      <c r="F24" s="80">
        <f t="shared" si="1"/>
        <v>4.9540070186072701E-3</v>
      </c>
      <c r="H24" s="42"/>
      <c r="I24" s="42"/>
    </row>
    <row r="25" spans="1:9" s="1" customFormat="1" ht="17.100000000000001" customHeight="1" x14ac:dyDescent="0.2">
      <c r="A25" s="68" t="s">
        <v>11</v>
      </c>
      <c r="B25" s="11" t="s">
        <v>52</v>
      </c>
      <c r="C25" s="45">
        <v>31937</v>
      </c>
      <c r="D25" s="80">
        <f t="shared" si="0"/>
        <v>6.2198798515603294E-3</v>
      </c>
      <c r="E25" s="45">
        <v>33048</v>
      </c>
      <c r="F25" s="80">
        <f t="shared" si="1"/>
        <v>5.832977909039941E-3</v>
      </c>
      <c r="H25" s="42"/>
      <c r="I25" s="42"/>
    </row>
    <row r="26" spans="1:9" s="1" customFormat="1" ht="17.100000000000001" customHeight="1" x14ac:dyDescent="0.2">
      <c r="A26" s="68" t="s">
        <v>12</v>
      </c>
      <c r="B26" s="11" t="s">
        <v>53</v>
      </c>
      <c r="C26" s="45">
        <v>7608875</v>
      </c>
      <c r="D26" s="80">
        <f t="shared" si="0"/>
        <v>1.4818639291586904</v>
      </c>
      <c r="E26" s="45">
        <v>8574222</v>
      </c>
      <c r="F26" s="80">
        <f t="shared" si="1"/>
        <v>1.5133517160858225</v>
      </c>
      <c r="H26" s="42"/>
      <c r="I26" s="42"/>
    </row>
    <row r="27" spans="1:9" s="1" customFormat="1" ht="17.100000000000001" customHeight="1" x14ac:dyDescent="0.2">
      <c r="A27" s="68" t="s">
        <v>13</v>
      </c>
      <c r="B27" s="11" t="s">
        <v>54</v>
      </c>
      <c r="C27" s="45">
        <v>2822339</v>
      </c>
      <c r="D27" s="80">
        <f t="shared" si="0"/>
        <v>0.54966369666446213</v>
      </c>
      <c r="E27" s="45">
        <v>3528675</v>
      </c>
      <c r="F27" s="80">
        <f t="shared" si="1"/>
        <v>0.62281176843323394</v>
      </c>
      <c r="H27" s="42"/>
      <c r="I27" s="42"/>
    </row>
    <row r="28" spans="1:9" s="1" customFormat="1" ht="17.100000000000001" customHeight="1" x14ac:dyDescent="0.2">
      <c r="A28" s="68" t="s">
        <v>14</v>
      </c>
      <c r="B28" s="11" t="s">
        <v>55</v>
      </c>
      <c r="C28" s="45">
        <v>466893</v>
      </c>
      <c r="D28" s="80">
        <f t="shared" si="0"/>
        <v>9.092959149370812E-2</v>
      </c>
      <c r="E28" s="45">
        <v>485673</v>
      </c>
      <c r="F28" s="80">
        <f t="shared" si="1"/>
        <v>8.5721371339178024E-2</v>
      </c>
      <c r="H28" s="42"/>
      <c r="I28" s="42"/>
    </row>
    <row r="29" spans="1:9" s="1" customFormat="1" ht="17.100000000000001" customHeight="1" x14ac:dyDescent="0.2">
      <c r="A29" s="68" t="s">
        <v>15</v>
      </c>
      <c r="B29" s="11" t="s">
        <v>56</v>
      </c>
      <c r="C29" s="45">
        <v>4716562</v>
      </c>
      <c r="D29" s="80">
        <f t="shared" si="0"/>
        <v>0.91857246931255565</v>
      </c>
      <c r="E29" s="45">
        <v>7504586</v>
      </c>
      <c r="F29" s="80">
        <f t="shared" si="1"/>
        <v>1.3245607708330431</v>
      </c>
      <c r="H29" s="42"/>
      <c r="I29" s="42"/>
    </row>
    <row r="30" spans="1:9" s="1" customFormat="1" ht="17.100000000000001" customHeight="1" x14ac:dyDescent="0.2">
      <c r="A30" s="68" t="s">
        <v>16</v>
      </c>
      <c r="B30" s="11" t="s">
        <v>57</v>
      </c>
      <c r="C30" s="45">
        <v>122458</v>
      </c>
      <c r="D30" s="80">
        <f t="shared" si="0"/>
        <v>2.3849267209267454E-2</v>
      </c>
      <c r="E30" s="45">
        <v>148419</v>
      </c>
      <c r="F30" s="80">
        <f t="shared" si="1"/>
        <v>2.6195980037575617E-2</v>
      </c>
      <c r="H30" s="42"/>
      <c r="I30" s="42"/>
    </row>
    <row r="31" spans="1:9" s="1" customFormat="1" ht="17.100000000000001" customHeight="1" x14ac:dyDescent="0.2">
      <c r="A31" s="68" t="s">
        <v>17</v>
      </c>
      <c r="B31" s="11" t="s">
        <v>58</v>
      </c>
      <c r="C31" s="45">
        <v>2193181</v>
      </c>
      <c r="D31" s="80">
        <f t="shared" si="0"/>
        <v>0.4271322388679254</v>
      </c>
      <c r="E31" s="45">
        <v>2677430</v>
      </c>
      <c r="F31" s="80">
        <f t="shared" si="1"/>
        <v>0.47256687372914574</v>
      </c>
      <c r="H31" s="42"/>
      <c r="I31" s="42"/>
    </row>
    <row r="32" spans="1:9" s="1" customFormat="1" ht="17.100000000000001" customHeight="1" x14ac:dyDescent="0.2">
      <c r="A32" s="69" t="s">
        <v>23</v>
      </c>
      <c r="B32" s="5" t="s">
        <v>59</v>
      </c>
      <c r="C32" s="46">
        <f>SUM(C14:C31)</f>
        <v>395303731</v>
      </c>
      <c r="D32" s="81">
        <f t="shared" si="0"/>
        <v>76.987247133216158</v>
      </c>
      <c r="E32" s="46">
        <f>SUM(E14:E31)</f>
        <v>441891387</v>
      </c>
      <c r="F32" s="81">
        <f t="shared" si="1"/>
        <v>77.993908816449391</v>
      </c>
      <c r="H32" s="42"/>
      <c r="I32" s="42"/>
    </row>
    <row r="33" spans="1:9" s="1" customFormat="1" ht="17.100000000000001" customHeight="1" x14ac:dyDescent="0.2">
      <c r="A33" s="70" t="s">
        <v>22</v>
      </c>
      <c r="B33" s="3" t="s">
        <v>60</v>
      </c>
      <c r="C33" s="47">
        <v>101997865</v>
      </c>
      <c r="D33" s="80">
        <f t="shared" si="0"/>
        <v>19.864560397522325</v>
      </c>
      <c r="E33" s="47">
        <v>107346389</v>
      </c>
      <c r="F33" s="80">
        <f t="shared" si="1"/>
        <v>18.94665685222126</v>
      </c>
      <c r="H33" s="42"/>
      <c r="I33" s="42"/>
    </row>
    <row r="34" spans="1:9" s="1" customFormat="1" ht="17.100000000000001" customHeight="1" x14ac:dyDescent="0.2">
      <c r="A34" s="70" t="s">
        <v>20</v>
      </c>
      <c r="B34" s="4" t="s">
        <v>61</v>
      </c>
      <c r="C34" s="47">
        <v>297143</v>
      </c>
      <c r="D34" s="80">
        <f t="shared" si="0"/>
        <v>5.7869986496295545E-2</v>
      </c>
      <c r="E34" s="47">
        <v>153590</v>
      </c>
      <c r="F34" s="80">
        <f t="shared" si="1"/>
        <v>2.710866246215942E-2</v>
      </c>
      <c r="H34" s="42"/>
      <c r="I34" s="42"/>
    </row>
    <row r="35" spans="1:9" s="1" customFormat="1" ht="17.100000000000001" customHeight="1" x14ac:dyDescent="0.2">
      <c r="A35" s="70" t="s">
        <v>21</v>
      </c>
      <c r="B35" s="14" t="s">
        <v>62</v>
      </c>
      <c r="C35" s="47">
        <v>15867771</v>
      </c>
      <c r="D35" s="80">
        <f t="shared" si="0"/>
        <v>3.0903224827652345</v>
      </c>
      <c r="E35" s="47">
        <v>17180298</v>
      </c>
      <c r="F35" s="80">
        <f t="shared" si="1"/>
        <v>3.0323256688671956</v>
      </c>
      <c r="H35" s="42"/>
      <c r="I35" s="42"/>
    </row>
    <row r="36" spans="1:9" s="1" customFormat="1" ht="17.100000000000001" customHeight="1" x14ac:dyDescent="0.2">
      <c r="A36" s="68" t="s">
        <v>19</v>
      </c>
      <c r="B36" s="14" t="s">
        <v>63</v>
      </c>
      <c r="C36" s="47">
        <v>0</v>
      </c>
      <c r="D36" s="80">
        <f t="shared" si="0"/>
        <v>0</v>
      </c>
      <c r="E36" s="47">
        <v>0</v>
      </c>
      <c r="F36" s="80">
        <f t="shared" si="1"/>
        <v>0</v>
      </c>
      <c r="H36" s="42"/>
      <c r="I36" s="42"/>
    </row>
    <row r="37" spans="1:9" s="1" customFormat="1" ht="17.100000000000001" customHeight="1" x14ac:dyDescent="0.2">
      <c r="A37" s="69" t="s">
        <v>18</v>
      </c>
      <c r="B37" s="6" t="s">
        <v>64</v>
      </c>
      <c r="C37" s="48">
        <f>SUM(C33:C36)</f>
        <v>118162779</v>
      </c>
      <c r="D37" s="83">
        <f t="shared" si="0"/>
        <v>23.012752866783853</v>
      </c>
      <c r="E37" s="48">
        <f>SUM(E33:E36)</f>
        <v>124680277</v>
      </c>
      <c r="F37" s="83">
        <f t="shared" si="1"/>
        <v>22.006091183550613</v>
      </c>
    </row>
    <row r="38" spans="1:9" s="1" customFormat="1" ht="17.100000000000001" customHeight="1" x14ac:dyDescent="0.2">
      <c r="A38" s="74" t="s">
        <v>24</v>
      </c>
      <c r="B38" s="75" t="s">
        <v>65</v>
      </c>
      <c r="C38" s="88">
        <f>C32+C37</f>
        <v>513466510</v>
      </c>
      <c r="D38" s="76">
        <f>D32+D37</f>
        <v>100.00000000000001</v>
      </c>
      <c r="E38" s="88">
        <f>E32+E37</f>
        <v>566571664</v>
      </c>
      <c r="F38" s="76">
        <f>F32+F37</f>
        <v>100</v>
      </c>
    </row>
    <row r="40" spans="1:9" x14ac:dyDescent="0.25">
      <c r="B40" s="34"/>
      <c r="C40" s="35"/>
      <c r="E40" s="35"/>
    </row>
    <row r="41" spans="1:9" x14ac:dyDescent="0.25">
      <c r="A41" s="77" t="s">
        <v>70</v>
      </c>
      <c r="B41" s="34"/>
      <c r="C41" s="35"/>
      <c r="E41" s="35"/>
    </row>
    <row r="42" spans="1:9" x14ac:dyDescent="0.25">
      <c r="C42" s="36"/>
      <c r="E42" s="36"/>
    </row>
    <row r="43" spans="1:9" x14ac:dyDescent="0.25">
      <c r="C43" s="36"/>
      <c r="E43" s="36"/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  <row r="53" spans="3:6" x14ac:dyDescent="0.25">
      <c r="C53" s="42"/>
      <c r="D53" s="42"/>
      <c r="E53" s="42"/>
      <c r="F53" s="42"/>
    </row>
    <row r="54" spans="3:6" x14ac:dyDescent="0.25">
      <c r="C54" s="42"/>
      <c r="D54" s="42"/>
      <c r="E54" s="42"/>
      <c r="F54" s="42"/>
    </row>
    <row r="55" spans="3:6" x14ac:dyDescent="0.25">
      <c r="C55" s="42"/>
      <c r="D55" s="42"/>
      <c r="E55" s="42"/>
      <c r="F55" s="42"/>
    </row>
    <row r="56" spans="3:6" x14ac:dyDescent="0.25">
      <c r="C56" s="44"/>
      <c r="D56" s="42"/>
      <c r="E56" s="44"/>
      <c r="F56" s="42"/>
    </row>
    <row r="57" spans="3:6" x14ac:dyDescent="0.25">
      <c r="C57" s="44"/>
      <c r="D57" s="42"/>
      <c r="E57" s="44"/>
      <c r="F57" s="42"/>
    </row>
    <row r="58" spans="3:6" x14ac:dyDescent="0.25">
      <c r="C58" s="44"/>
      <c r="D58" s="42"/>
      <c r="E58" s="44"/>
      <c r="F58" s="42"/>
    </row>
    <row r="59" spans="3:6" x14ac:dyDescent="0.25">
      <c r="C59" s="44"/>
      <c r="D59" s="42"/>
      <c r="E59" s="44"/>
      <c r="F59" s="42"/>
    </row>
    <row r="60" spans="3:6" x14ac:dyDescent="0.25">
      <c r="C60" s="44"/>
      <c r="D60" s="42"/>
      <c r="E60" s="44"/>
      <c r="F60" s="42"/>
    </row>
    <row r="61" spans="3:6" x14ac:dyDescent="0.25">
      <c r="C61" s="44"/>
      <c r="D61" s="42"/>
      <c r="E61" s="44"/>
      <c r="F61" s="42"/>
    </row>
    <row r="62" spans="3:6" x14ac:dyDescent="0.25">
      <c r="C62" s="44"/>
      <c r="D62" s="42"/>
      <c r="E62" s="44"/>
      <c r="F62" s="42"/>
    </row>
    <row r="63" spans="3:6" x14ac:dyDescent="0.25">
      <c r="C63" s="44"/>
      <c r="D63" s="42"/>
      <c r="E63" s="44"/>
      <c r="F63" s="42"/>
    </row>
    <row r="64" spans="3:6" x14ac:dyDescent="0.25">
      <c r="C64" s="44"/>
      <c r="D64" s="42"/>
      <c r="E64" s="44"/>
      <c r="F64" s="42"/>
    </row>
    <row r="65" spans="3:6" x14ac:dyDescent="0.25">
      <c r="C65" s="44"/>
      <c r="D65" s="42"/>
      <c r="E65" s="44"/>
      <c r="F65" s="42"/>
    </row>
    <row r="66" spans="3:6" x14ac:dyDescent="0.25">
      <c r="C66" s="44"/>
      <c r="D66" s="42"/>
      <c r="E66" s="44"/>
      <c r="F66" s="42"/>
    </row>
    <row r="67" spans="3:6" x14ac:dyDescent="0.25">
      <c r="C67" s="44"/>
      <c r="D67" s="42"/>
      <c r="E67" s="44"/>
      <c r="F67" s="42"/>
    </row>
    <row r="68" spans="3:6" x14ac:dyDescent="0.25">
      <c r="C68" s="44"/>
      <c r="D68" s="42"/>
      <c r="E68" s="44"/>
      <c r="F68" s="42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64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30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17089219</v>
      </c>
      <c r="D10" s="25">
        <f>C10/C$34*100</f>
        <v>6.3782345224571682</v>
      </c>
      <c r="E10" s="45"/>
      <c r="F10" s="25" t="e">
        <f>E10/E$34*100</f>
        <v>#DIV/0!</v>
      </c>
      <c r="G10" s="49">
        <f>E10-C10</f>
        <v>-17089219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4496282</v>
      </c>
      <c r="D11" s="25">
        <f t="shared" ref="D11:D33" si="0">C11/C$34*100</f>
        <v>1.6781539914201324</v>
      </c>
      <c r="E11" s="45"/>
      <c r="F11" s="25" t="e">
        <f t="shared" ref="F11:F33" si="1">E11/E$34*100</f>
        <v>#DIV/0!</v>
      </c>
      <c r="G11" s="49">
        <f t="shared" ref="G11:G33" si="2">E11-C11</f>
        <v>-4496282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28452891</v>
      </c>
      <c r="D12" s="25">
        <f t="shared" si="0"/>
        <v>10.619514656574468</v>
      </c>
      <c r="E12" s="45"/>
      <c r="F12" s="25" t="e">
        <f t="shared" si="1"/>
        <v>#DIV/0!</v>
      </c>
      <c r="G12" s="49">
        <f t="shared" si="2"/>
        <v>-28452891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e">
        <f t="shared" si="3"/>
        <v>#DIV/0!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8869</v>
      </c>
      <c r="D15" s="25">
        <f t="shared" si="0"/>
        <v>3.3101900080789314E-3</v>
      </c>
      <c r="E15" s="45"/>
      <c r="F15" s="25" t="e">
        <f t="shared" si="1"/>
        <v>#DIV/0!</v>
      </c>
      <c r="G15" s="49">
        <f t="shared" si="2"/>
        <v>-8869</v>
      </c>
      <c r="H15" s="25">
        <f t="shared" si="3"/>
        <v>-1</v>
      </c>
      <c r="I15" s="26" t="e">
        <f t="shared" si="4"/>
        <v>#DIV/0!</v>
      </c>
    </row>
    <row r="16" spans="1:9" s="1" customFormat="1" ht="17.100000000000001" customHeight="1" x14ac:dyDescent="0.2">
      <c r="A16" s="18" t="s">
        <v>6</v>
      </c>
      <c r="B16" s="11" t="s">
        <v>47</v>
      </c>
      <c r="C16" s="45">
        <v>1948920</v>
      </c>
      <c r="D16" s="25">
        <f t="shared" si="0"/>
        <v>0.72739829862951744</v>
      </c>
      <c r="E16" s="45"/>
      <c r="F16" s="25" t="e">
        <f t="shared" si="1"/>
        <v>#DIV/0!</v>
      </c>
      <c r="G16" s="49">
        <f t="shared" si="2"/>
        <v>-1948920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12819500</v>
      </c>
      <c r="D17" s="25">
        <f t="shared" si="0"/>
        <v>4.7846409751457726</v>
      </c>
      <c r="E17" s="45"/>
      <c r="F17" s="25" t="e">
        <f t="shared" si="1"/>
        <v>#DIV/0!</v>
      </c>
      <c r="G17" s="49">
        <f t="shared" si="2"/>
        <v>-12819500</v>
      </c>
      <c r="H17" s="25">
        <f t="shared" si="3"/>
        <v>-1</v>
      </c>
      <c r="I17" s="26" t="e">
        <f t="shared" si="4"/>
        <v>#DIV/0!</v>
      </c>
    </row>
    <row r="18" spans="1:9" s="1" customFormat="1" ht="17.100000000000001" customHeight="1" x14ac:dyDescent="0.2">
      <c r="A18" s="18" t="s">
        <v>8</v>
      </c>
      <c r="B18" s="11" t="s">
        <v>49</v>
      </c>
      <c r="C18" s="45">
        <v>10975436</v>
      </c>
      <c r="D18" s="25">
        <f t="shared" si="0"/>
        <v>4.0963782367245232</v>
      </c>
      <c r="E18" s="45"/>
      <c r="F18" s="25" t="e">
        <f t="shared" si="1"/>
        <v>#DIV/0!</v>
      </c>
      <c r="G18" s="49">
        <f t="shared" si="2"/>
        <v>-10975436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123767556</v>
      </c>
      <c r="D19" s="25">
        <f t="shared" si="0"/>
        <v>46.19394826875066</v>
      </c>
      <c r="E19" s="45"/>
      <c r="F19" s="25" t="e">
        <f t="shared" si="1"/>
        <v>#DIV/0!</v>
      </c>
      <c r="G19" s="49">
        <f t="shared" si="2"/>
        <v>-123767556</v>
      </c>
      <c r="H19" s="25">
        <f t="shared" si="3"/>
        <v>-1</v>
      </c>
      <c r="I19" s="26" t="e">
        <f t="shared" si="4"/>
        <v>#DIV/0!</v>
      </c>
    </row>
    <row r="20" spans="1:9" s="1" customFormat="1" ht="17.100000000000001" customHeight="1" x14ac:dyDescent="0.2">
      <c r="A20" s="18" t="s">
        <v>10</v>
      </c>
      <c r="B20" s="11" t="s">
        <v>51</v>
      </c>
      <c r="C20" s="45">
        <v>15825</v>
      </c>
      <c r="D20" s="25">
        <f t="shared" si="0"/>
        <v>5.9063881923383799E-3</v>
      </c>
      <c r="E20" s="45"/>
      <c r="F20" s="25" t="e">
        <f t="shared" si="1"/>
        <v>#DIV/0!</v>
      </c>
      <c r="G20" s="49">
        <f t="shared" si="2"/>
        <v>-15825</v>
      </c>
      <c r="H20" s="25">
        <f t="shared" si="3"/>
        <v>-1</v>
      </c>
      <c r="I20" s="26" t="e">
        <f t="shared" si="4"/>
        <v>#DIV/0!</v>
      </c>
    </row>
    <row r="21" spans="1:9" s="1" customFormat="1" ht="17.100000000000001" customHeight="1" x14ac:dyDescent="0.2">
      <c r="A21" s="18" t="s">
        <v>11</v>
      </c>
      <c r="B21" s="11" t="s">
        <v>52</v>
      </c>
      <c r="C21" s="45">
        <v>11104</v>
      </c>
      <c r="D21" s="25">
        <f t="shared" si="0"/>
        <v>4.1443623688925983E-3</v>
      </c>
      <c r="E21" s="45"/>
      <c r="F21" s="25" t="e">
        <f t="shared" si="1"/>
        <v>#DIV/0!</v>
      </c>
      <c r="G21" s="49">
        <f t="shared" si="2"/>
        <v>-11104</v>
      </c>
      <c r="H21" s="25">
        <f t="shared" si="3"/>
        <v>-1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4019257</v>
      </c>
      <c r="D22" s="25">
        <f t="shared" si="0"/>
        <v>1.5001132440299132</v>
      </c>
      <c r="E22" s="45"/>
      <c r="F22" s="25" t="e">
        <f t="shared" si="1"/>
        <v>#DIV/0!</v>
      </c>
      <c r="G22" s="49">
        <f t="shared" si="2"/>
        <v>-4019257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5856295</v>
      </c>
      <c r="D23" s="25">
        <f t="shared" si="0"/>
        <v>2.1857536580632093</v>
      </c>
      <c r="E23" s="45"/>
      <c r="F23" s="25" t="e">
        <f t="shared" si="1"/>
        <v>#DIV/0!</v>
      </c>
      <c r="G23" s="49">
        <f t="shared" si="2"/>
        <v>-5856295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240775</v>
      </c>
      <c r="D24" s="25">
        <f t="shared" si="0"/>
        <v>8.9864809921660238E-2</v>
      </c>
      <c r="E24" s="45"/>
      <c r="F24" s="25" t="e">
        <f t="shared" si="1"/>
        <v>#DIV/0!</v>
      </c>
      <c r="G24" s="49">
        <f t="shared" si="2"/>
        <v>-240775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649462</v>
      </c>
      <c r="D25" s="25">
        <f t="shared" si="0"/>
        <v>0.24239966433949248</v>
      </c>
      <c r="E25" s="45"/>
      <c r="F25" s="25" t="e">
        <f t="shared" si="1"/>
        <v>#DIV/0!</v>
      </c>
      <c r="G25" s="49">
        <f t="shared" si="2"/>
        <v>-649462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996</v>
      </c>
      <c r="D26" s="25">
        <f t="shared" si="0"/>
        <v>3.717385554230032E-4</v>
      </c>
      <c r="E26" s="45"/>
      <c r="F26" s="25" t="e">
        <f t="shared" si="1"/>
        <v>#DIV/0!</v>
      </c>
      <c r="G26" s="49">
        <f t="shared" si="2"/>
        <v>-996</v>
      </c>
      <c r="H26" s="25">
        <f t="shared" si="3"/>
        <v>-1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557043</v>
      </c>
      <c r="D27" s="25">
        <f t="shared" si="0"/>
        <v>0.20790598406475502</v>
      </c>
      <c r="E27" s="45"/>
      <c r="F27" s="25" t="e">
        <f t="shared" si="1"/>
        <v>#DIV/0!</v>
      </c>
      <c r="G27" s="49">
        <f t="shared" si="2"/>
        <v>-557043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210909430</v>
      </c>
      <c r="D28" s="22">
        <f t="shared" si="0"/>
        <v>78.718038989245997</v>
      </c>
      <c r="E28" s="46">
        <f>SUM(E10:E27)</f>
        <v>0</v>
      </c>
      <c r="F28" s="41" t="e">
        <f t="shared" si="1"/>
        <v>#DIV/0!</v>
      </c>
      <c r="G28" s="50">
        <f t="shared" si="2"/>
        <v>-210909430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52704649</v>
      </c>
      <c r="D29" s="25">
        <f t="shared" si="0"/>
        <v>19.671034220217301</v>
      </c>
      <c r="E29" s="47"/>
      <c r="F29" s="25" t="e">
        <f t="shared" si="1"/>
        <v>#DIV/0!</v>
      </c>
      <c r="G29" s="49">
        <f t="shared" si="2"/>
        <v>-52704649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331210</v>
      </c>
      <c r="D30" s="25">
        <f t="shared" si="0"/>
        <v>0.1236179989374025</v>
      </c>
      <c r="E30" s="47"/>
      <c r="F30" s="25" t="e">
        <f t="shared" si="1"/>
        <v>#DIV/0!</v>
      </c>
      <c r="G30" s="49">
        <f t="shared" si="2"/>
        <v>-331210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3984950</v>
      </c>
      <c r="D31" s="25">
        <f t="shared" si="0"/>
        <v>1.487308791599294</v>
      </c>
      <c r="E31" s="47"/>
      <c r="F31" s="25" t="e">
        <f t="shared" si="1"/>
        <v>#DIV/0!</v>
      </c>
      <c r="G31" s="49">
        <f t="shared" si="2"/>
        <v>-3984950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0</v>
      </c>
      <c r="D32" s="25">
        <f t="shared" si="0"/>
        <v>0</v>
      </c>
      <c r="E32" s="47"/>
      <c r="F32" s="25" t="e">
        <f t="shared" si="1"/>
        <v>#DIV/0!</v>
      </c>
      <c r="G32" s="49">
        <f t="shared" si="2"/>
        <v>0</v>
      </c>
      <c r="H32" s="25" t="s">
        <v>27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57020809</v>
      </c>
      <c r="D33" s="23">
        <f t="shared" si="0"/>
        <v>21.281961010753996</v>
      </c>
      <c r="E33" s="48">
        <f>SUM(E29:E32)</f>
        <v>0</v>
      </c>
      <c r="F33" s="23" t="e">
        <f t="shared" si="1"/>
        <v>#DIV/0!</v>
      </c>
      <c r="G33" s="51">
        <f t="shared" si="2"/>
        <v>-57020809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267930239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-267930239</v>
      </c>
      <c r="H34" s="29"/>
      <c r="I34" s="28"/>
    </row>
    <row r="36" spans="1:9" x14ac:dyDescent="0.25">
      <c r="B36" s="34"/>
      <c r="C36" s="35"/>
      <c r="E36" s="35"/>
      <c r="G36" s="31"/>
    </row>
    <row r="37" spans="1:9" x14ac:dyDescent="0.25">
      <c r="B37" s="34"/>
      <c r="C37" s="35"/>
      <c r="E37" s="35"/>
    </row>
    <row r="38" spans="1:9" x14ac:dyDescent="0.25">
      <c r="C38" s="36"/>
      <c r="E38" s="36"/>
    </row>
    <row r="39" spans="1:9" x14ac:dyDescent="0.25">
      <c r="C39" s="36"/>
      <c r="E39" s="36"/>
    </row>
    <row r="47" spans="1:9" x14ac:dyDescent="0.25">
      <c r="C47" s="42"/>
      <c r="D47" s="42"/>
      <c r="E47" s="43"/>
      <c r="F47" s="43"/>
    </row>
    <row r="48" spans="1:9" x14ac:dyDescent="0.25">
      <c r="C48" s="42"/>
      <c r="D48" s="42"/>
      <c r="E48" s="43"/>
    </row>
    <row r="49" spans="3:5" x14ac:dyDescent="0.25">
      <c r="C49" s="42"/>
      <c r="D49" s="42"/>
      <c r="E49" s="43"/>
    </row>
    <row r="50" spans="3:5" x14ac:dyDescent="0.25">
      <c r="C50" s="42"/>
      <c r="D50" s="42"/>
      <c r="E50" s="43"/>
    </row>
    <row r="51" spans="3:5" x14ac:dyDescent="0.25">
      <c r="C51" s="42"/>
      <c r="D51" s="42"/>
      <c r="E51" s="43"/>
    </row>
    <row r="52" spans="3:5" x14ac:dyDescent="0.25">
      <c r="C52" s="44"/>
      <c r="D52" s="42"/>
      <c r="E52" s="43"/>
    </row>
    <row r="53" spans="3:5" x14ac:dyDescent="0.25">
      <c r="C53" s="44"/>
      <c r="D53" s="42"/>
      <c r="E53" s="43"/>
    </row>
    <row r="54" spans="3:5" x14ac:dyDescent="0.25">
      <c r="C54" s="44"/>
      <c r="D54" s="42"/>
      <c r="E54" s="43"/>
    </row>
    <row r="55" spans="3:5" x14ac:dyDescent="0.25">
      <c r="C55" s="44"/>
      <c r="D55" s="42"/>
      <c r="E55" s="43"/>
    </row>
    <row r="56" spans="3:5" x14ac:dyDescent="0.25">
      <c r="C56" s="44"/>
      <c r="D56" s="42"/>
      <c r="E56" s="43"/>
    </row>
    <row r="57" spans="3:5" x14ac:dyDescent="0.25">
      <c r="C57" s="44"/>
      <c r="D57" s="42"/>
      <c r="E57" s="43"/>
    </row>
    <row r="58" spans="3:5" x14ac:dyDescent="0.25">
      <c r="C58" s="44"/>
      <c r="D58" s="42"/>
      <c r="E58" s="43"/>
    </row>
    <row r="59" spans="3:5" x14ac:dyDescent="0.25">
      <c r="C59" s="44"/>
      <c r="D59" s="42"/>
      <c r="E59" s="43"/>
    </row>
    <row r="60" spans="3:5" x14ac:dyDescent="0.25">
      <c r="C60" s="44"/>
      <c r="D60" s="42"/>
      <c r="E60" s="43"/>
    </row>
    <row r="61" spans="3:5" x14ac:dyDescent="0.25">
      <c r="C61" s="44"/>
      <c r="D61" s="42"/>
      <c r="E61" s="43"/>
    </row>
    <row r="62" spans="3:5" x14ac:dyDescent="0.25">
      <c r="C62" s="44"/>
      <c r="D62" s="42"/>
      <c r="E62" s="43"/>
    </row>
    <row r="63" spans="3:5" x14ac:dyDescent="0.25">
      <c r="C63" s="44"/>
      <c r="D63" s="42"/>
      <c r="E63" s="43"/>
    </row>
    <row r="64" spans="3:5" x14ac:dyDescent="0.25">
      <c r="C64" s="44"/>
      <c r="D64" s="42"/>
      <c r="E64" s="43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0"/>
      <c r="E1" s="30"/>
    </row>
    <row r="3" spans="1:6" x14ac:dyDescent="0.25">
      <c r="C3" s="33"/>
      <c r="E3" s="33"/>
    </row>
    <row r="4" spans="1:6" x14ac:dyDescent="0.25">
      <c r="C4" s="33"/>
      <c r="E4" s="33"/>
    </row>
    <row r="5" spans="1:6" x14ac:dyDescent="0.25">
      <c r="C5" s="33"/>
      <c r="E5" s="33"/>
    </row>
    <row r="6" spans="1:6" x14ac:dyDescent="0.25">
      <c r="C6" s="33"/>
      <c r="E6" s="33"/>
    </row>
    <row r="7" spans="1:6" x14ac:dyDescent="0.25">
      <c r="A7" s="2" t="s">
        <v>68</v>
      </c>
    </row>
    <row r="8" spans="1:6" x14ac:dyDescent="0.25">
      <c r="A8" s="2"/>
    </row>
    <row r="9" spans="1:6" s="1" customFormat="1" ht="15" customHeight="1" x14ac:dyDescent="0.2">
      <c r="D9" s="2"/>
      <c r="F9" s="2"/>
    </row>
    <row r="10" spans="1:6" s="1" customFormat="1" ht="15" customHeight="1" thickBot="1" x14ac:dyDescent="0.25">
      <c r="D10" s="2"/>
      <c r="F10" s="2"/>
    </row>
    <row r="11" spans="1:6" s="1" customFormat="1" ht="15" customHeight="1" x14ac:dyDescent="0.25">
      <c r="A11" s="58"/>
      <c r="B11" s="59"/>
      <c r="C11" s="90" t="s">
        <v>36</v>
      </c>
      <c r="D11" s="90"/>
      <c r="E11" s="90"/>
      <c r="F11" s="91"/>
    </row>
    <row r="12" spans="1:6" s="1" customFormat="1" ht="26.25" customHeight="1" x14ac:dyDescent="0.2">
      <c r="A12" s="60" t="s">
        <v>32</v>
      </c>
      <c r="B12" s="38" t="s">
        <v>33</v>
      </c>
      <c r="C12" s="55" t="s">
        <v>34</v>
      </c>
      <c r="D12" s="55" t="s">
        <v>35</v>
      </c>
      <c r="E12" s="55" t="s">
        <v>34</v>
      </c>
      <c r="F12" s="61" t="s">
        <v>35</v>
      </c>
    </row>
    <row r="13" spans="1:6" s="1" customFormat="1" ht="24.75" customHeight="1" thickBot="1" x14ac:dyDescent="0.25">
      <c r="A13" s="62"/>
      <c r="B13" s="63"/>
      <c r="C13" s="64" t="s">
        <v>71</v>
      </c>
      <c r="D13" s="85" t="s">
        <v>25</v>
      </c>
      <c r="E13" s="64" t="s">
        <v>72</v>
      </c>
      <c r="F13" s="71" t="s">
        <v>25</v>
      </c>
    </row>
    <row r="14" spans="1:6" s="1" customFormat="1" ht="16.5" customHeight="1" x14ac:dyDescent="0.25">
      <c r="A14" s="18" t="s">
        <v>0</v>
      </c>
      <c r="B14" s="11" t="s">
        <v>41</v>
      </c>
      <c r="C14" s="86">
        <v>15422869.040000001</v>
      </c>
      <c r="D14" s="79">
        <f>C14/C$38*100</f>
        <v>6.8652419204017896</v>
      </c>
      <c r="E14" s="86">
        <v>19862229.190000001</v>
      </c>
      <c r="F14" s="79">
        <f>E14/E$38*100</f>
        <v>8.4810522946358873</v>
      </c>
    </row>
    <row r="15" spans="1:6" s="1" customFormat="1" ht="17.100000000000001" customHeight="1" x14ac:dyDescent="0.25">
      <c r="A15" s="21" t="s">
        <v>1</v>
      </c>
      <c r="B15" s="11" t="s">
        <v>42</v>
      </c>
      <c r="C15" s="43">
        <v>1988311.7900000003</v>
      </c>
      <c r="D15" s="80">
        <f t="shared" ref="D15:D37" si="0">C15/C$38*100</f>
        <v>0.88506499122404014</v>
      </c>
      <c r="E15" s="43">
        <v>1940953.06</v>
      </c>
      <c r="F15" s="80">
        <f t="shared" ref="F15:F37" si="1">E15/E$38*100</f>
        <v>0.82877527219257441</v>
      </c>
    </row>
    <row r="16" spans="1:6" s="1" customFormat="1" ht="17.100000000000001" customHeight="1" x14ac:dyDescent="0.25">
      <c r="A16" s="21" t="s">
        <v>2</v>
      </c>
      <c r="B16" s="11" t="s">
        <v>43</v>
      </c>
      <c r="C16" s="43">
        <v>16551334.240000004</v>
      </c>
      <c r="D16" s="80">
        <f t="shared" si="0"/>
        <v>7.3675600414116929</v>
      </c>
      <c r="E16" s="43">
        <v>17000209.390000004</v>
      </c>
      <c r="F16" s="80">
        <f t="shared" si="1"/>
        <v>7.2589870692328899</v>
      </c>
    </row>
    <row r="17" spans="1:6" s="1" customFormat="1" ht="17.100000000000001" customHeight="1" x14ac:dyDescent="0.25">
      <c r="A17" s="18" t="s">
        <v>3</v>
      </c>
      <c r="B17" s="11" t="s">
        <v>44</v>
      </c>
      <c r="C17" s="43">
        <v>23059.14</v>
      </c>
      <c r="D17" s="80">
        <f t="shared" si="0"/>
        <v>1.0264405031634354E-2</v>
      </c>
      <c r="E17" s="43">
        <v>0</v>
      </c>
      <c r="F17" s="80">
        <f t="shared" si="1"/>
        <v>0</v>
      </c>
    </row>
    <row r="18" spans="1:6" s="1" customFormat="1" ht="17.100000000000001" customHeight="1" x14ac:dyDescent="0.25">
      <c r="A18" s="18" t="s">
        <v>4</v>
      </c>
      <c r="B18" s="11" t="s">
        <v>45</v>
      </c>
      <c r="C18" s="43">
        <v>1161.3599999999999</v>
      </c>
      <c r="D18" s="80">
        <f t="shared" si="0"/>
        <v>5.1696071178451892E-4</v>
      </c>
      <c r="E18" s="43">
        <v>3601</v>
      </c>
      <c r="F18" s="80">
        <f t="shared" si="1"/>
        <v>1.5376053221840718E-3</v>
      </c>
    </row>
    <row r="19" spans="1:6" s="1" customFormat="1" ht="17.100000000000001" customHeight="1" x14ac:dyDescent="0.25">
      <c r="A19" s="18" t="s">
        <v>5</v>
      </c>
      <c r="B19" s="11" t="s">
        <v>46</v>
      </c>
      <c r="C19" s="43">
        <v>571.43000000000006</v>
      </c>
      <c r="D19" s="80">
        <f t="shared" si="0"/>
        <v>2.5436286727201533E-4</v>
      </c>
      <c r="E19" s="43">
        <v>2403.8399999999997</v>
      </c>
      <c r="F19" s="80">
        <f t="shared" si="1"/>
        <v>1.0264252090194275E-3</v>
      </c>
    </row>
    <row r="20" spans="1:6" s="1" customFormat="1" ht="16.5" customHeight="1" x14ac:dyDescent="0.25">
      <c r="A20" s="18" t="s">
        <v>6</v>
      </c>
      <c r="B20" s="11" t="s">
        <v>47</v>
      </c>
      <c r="C20" s="43">
        <v>529767.1100000001</v>
      </c>
      <c r="D20" s="80">
        <f t="shared" si="0"/>
        <v>0.23581730235726012</v>
      </c>
      <c r="E20" s="43">
        <v>438499.58999999997</v>
      </c>
      <c r="F20" s="80">
        <f t="shared" si="1"/>
        <v>0.18723668518731834</v>
      </c>
    </row>
    <row r="21" spans="1:6" s="1" customFormat="1" ht="17.100000000000001" customHeight="1" x14ac:dyDescent="0.25">
      <c r="A21" s="18" t="s">
        <v>7</v>
      </c>
      <c r="B21" s="11" t="s">
        <v>48</v>
      </c>
      <c r="C21" s="43">
        <v>6402908.21</v>
      </c>
      <c r="D21" s="80">
        <f t="shared" si="0"/>
        <v>2.8501515341776371</v>
      </c>
      <c r="E21" s="43">
        <v>7134123.1300000008</v>
      </c>
      <c r="F21" s="80">
        <f t="shared" si="1"/>
        <v>3.046227629493055</v>
      </c>
    </row>
    <row r="22" spans="1:6" s="1" customFormat="1" ht="16.5" customHeight="1" x14ac:dyDescent="0.25">
      <c r="A22" s="18" t="s">
        <v>8</v>
      </c>
      <c r="B22" s="11" t="s">
        <v>49</v>
      </c>
      <c r="C22" s="43">
        <v>16174953.649999999</v>
      </c>
      <c r="D22" s="80">
        <f t="shared" si="0"/>
        <v>7.2000202796597117</v>
      </c>
      <c r="E22" s="43">
        <v>16494542.700000001</v>
      </c>
      <c r="F22" s="80">
        <f t="shared" si="1"/>
        <v>7.0430704366877066</v>
      </c>
    </row>
    <row r="23" spans="1:6" s="1" customFormat="1" ht="16.5" customHeight="1" x14ac:dyDescent="0.25">
      <c r="A23" s="18" t="s">
        <v>9</v>
      </c>
      <c r="B23" s="11" t="s">
        <v>50</v>
      </c>
      <c r="C23" s="43">
        <v>141395338.57000002</v>
      </c>
      <c r="D23" s="80">
        <f t="shared" si="0"/>
        <v>62.939859191086548</v>
      </c>
      <c r="E23" s="43">
        <v>145675756.86999997</v>
      </c>
      <c r="F23" s="80">
        <f t="shared" si="1"/>
        <v>62.202671223689201</v>
      </c>
    </row>
    <row r="24" spans="1:6" s="1" customFormat="1" ht="16.5" customHeight="1" x14ac:dyDescent="0.25">
      <c r="A24" s="18" t="s">
        <v>10</v>
      </c>
      <c r="B24" s="11" t="s">
        <v>51</v>
      </c>
      <c r="C24" s="43">
        <v>68808.69</v>
      </c>
      <c r="D24" s="80">
        <f t="shared" si="0"/>
        <v>3.0629080870152509E-2</v>
      </c>
      <c r="E24" s="43">
        <v>109291.35</v>
      </c>
      <c r="F24" s="80">
        <f t="shared" si="1"/>
        <v>4.6666748522266641E-2</v>
      </c>
    </row>
    <row r="25" spans="1:6" s="1" customFormat="1" ht="16.5" customHeight="1" x14ac:dyDescent="0.25">
      <c r="A25" s="18" t="s">
        <v>11</v>
      </c>
      <c r="B25" s="11" t="s">
        <v>52</v>
      </c>
      <c r="C25" s="43">
        <v>12289.45</v>
      </c>
      <c r="D25" s="80">
        <f t="shared" si="0"/>
        <v>5.4704508674659523E-3</v>
      </c>
      <c r="E25" s="43">
        <v>11131.559999999998</v>
      </c>
      <c r="F25" s="80">
        <f t="shared" si="1"/>
        <v>4.7531091086396339E-3</v>
      </c>
    </row>
    <row r="26" spans="1:6" s="1" customFormat="1" ht="17.100000000000001" customHeight="1" x14ac:dyDescent="0.25">
      <c r="A26" s="18" t="s">
        <v>12</v>
      </c>
      <c r="B26" s="11" t="s">
        <v>53</v>
      </c>
      <c r="C26" s="43">
        <v>2586402.3099999996</v>
      </c>
      <c r="D26" s="80">
        <f t="shared" si="0"/>
        <v>1.1512953598700868</v>
      </c>
      <c r="E26" s="43">
        <v>2712849.5599999996</v>
      </c>
      <c r="F26" s="80">
        <f t="shared" si="1"/>
        <v>1.1583704309193883</v>
      </c>
    </row>
    <row r="27" spans="1:6" s="1" customFormat="1" ht="17.100000000000001" customHeight="1" x14ac:dyDescent="0.25">
      <c r="A27" s="18" t="s">
        <v>13</v>
      </c>
      <c r="B27" s="11" t="s">
        <v>54</v>
      </c>
      <c r="C27" s="43">
        <v>3248030.8399999994</v>
      </c>
      <c r="D27" s="80">
        <f t="shared" si="0"/>
        <v>1.4458086510164538</v>
      </c>
      <c r="E27" s="43">
        <v>2038344.83</v>
      </c>
      <c r="F27" s="80">
        <f t="shared" si="1"/>
        <v>0.87036097168963822</v>
      </c>
    </row>
    <row r="28" spans="1:6" s="1" customFormat="1" ht="17.100000000000001" customHeight="1" x14ac:dyDescent="0.25">
      <c r="A28" s="18" t="s">
        <v>14</v>
      </c>
      <c r="B28" s="11" t="s">
        <v>55</v>
      </c>
      <c r="C28" s="43">
        <v>14242.66</v>
      </c>
      <c r="D28" s="80">
        <f t="shared" si="0"/>
        <v>6.3398908618386186E-3</v>
      </c>
      <c r="E28" s="43">
        <v>400</v>
      </c>
      <c r="F28" s="80">
        <f t="shared" si="1"/>
        <v>1.7079759202266834E-4</v>
      </c>
    </row>
    <row r="29" spans="1:6" s="1" customFormat="1" ht="17.100000000000001" customHeight="1" x14ac:dyDescent="0.25">
      <c r="A29" s="18" t="s">
        <v>15</v>
      </c>
      <c r="B29" s="11" t="s">
        <v>56</v>
      </c>
      <c r="C29" s="43">
        <v>1598819.02</v>
      </c>
      <c r="D29" s="80">
        <f t="shared" si="0"/>
        <v>0.71168855358702487</v>
      </c>
      <c r="E29" s="43">
        <v>1488218.4600000002</v>
      </c>
      <c r="F29" s="80">
        <f t="shared" si="1"/>
        <v>0.63546032342920944</v>
      </c>
    </row>
    <row r="30" spans="1:6" s="1" customFormat="1" ht="17.100000000000001" customHeight="1" x14ac:dyDescent="0.25">
      <c r="A30" s="18" t="s">
        <v>16</v>
      </c>
      <c r="B30" s="11" t="s">
        <v>57</v>
      </c>
      <c r="C30" s="43">
        <v>609.11</v>
      </c>
      <c r="D30" s="80">
        <f t="shared" si="0"/>
        <v>2.711355128083182E-4</v>
      </c>
      <c r="E30" s="43">
        <v>113064.85</v>
      </c>
      <c r="F30" s="80">
        <f t="shared" si="1"/>
        <v>4.8278010306010484E-2</v>
      </c>
    </row>
    <row r="31" spans="1:6" s="1" customFormat="1" ht="17.100000000000001" customHeight="1" x14ac:dyDescent="0.25">
      <c r="A31" s="18" t="s">
        <v>17</v>
      </c>
      <c r="B31" s="11" t="s">
        <v>58</v>
      </c>
      <c r="C31" s="43">
        <v>702653.81</v>
      </c>
      <c r="D31" s="80">
        <f t="shared" si="0"/>
        <v>0.31277503423202468</v>
      </c>
      <c r="E31" s="43">
        <v>852575.57</v>
      </c>
      <c r="F31" s="80">
        <f t="shared" si="1"/>
        <v>0.36404463593338476</v>
      </c>
    </row>
    <row r="32" spans="1:6" s="1" customFormat="1" ht="17.100000000000001" customHeight="1" x14ac:dyDescent="0.2">
      <c r="A32" s="19" t="s">
        <v>23</v>
      </c>
      <c r="B32" s="5" t="s">
        <v>59</v>
      </c>
      <c r="C32" s="46">
        <f>SUM(C14:C31)</f>
        <v>206722130.43000004</v>
      </c>
      <c r="D32" s="81">
        <f t="shared" si="0"/>
        <v>92.019029145747226</v>
      </c>
      <c r="E32" s="46">
        <f>SUM(E14:E31)</f>
        <v>215878194.94999999</v>
      </c>
      <c r="F32" s="81">
        <f t="shared" si="1"/>
        <v>92.178689669150401</v>
      </c>
    </row>
    <row r="33" spans="1:6" s="1" customFormat="1" ht="17.100000000000001" customHeight="1" x14ac:dyDescent="0.2">
      <c r="A33" s="20" t="s">
        <v>22</v>
      </c>
      <c r="B33" s="3" t="s">
        <v>60</v>
      </c>
      <c r="C33" s="84">
        <v>15952589.179999998</v>
      </c>
      <c r="D33" s="80">
        <f t="shared" si="0"/>
        <v>7.1010383148195357</v>
      </c>
      <c r="E33" s="84">
        <v>16269473.09</v>
      </c>
      <c r="F33" s="80">
        <f t="shared" si="1"/>
        <v>6.9469670681240032</v>
      </c>
    </row>
    <row r="34" spans="1:6" s="1" customFormat="1" ht="17.100000000000001" customHeight="1" x14ac:dyDescent="0.2">
      <c r="A34" s="20" t="s">
        <v>20</v>
      </c>
      <c r="B34" s="4" t="s">
        <v>61</v>
      </c>
      <c r="C34" s="84">
        <v>2706.07</v>
      </c>
      <c r="D34" s="80">
        <f t="shared" si="0"/>
        <v>1.2045635060091045E-3</v>
      </c>
      <c r="E34" s="84">
        <v>21343.78</v>
      </c>
      <c r="F34" s="80">
        <f t="shared" si="1"/>
        <v>9.1136655716539706E-3</v>
      </c>
    </row>
    <row r="35" spans="1:6" s="1" customFormat="1" ht="17.100000000000001" customHeight="1" x14ac:dyDescent="0.2">
      <c r="A35" s="20" t="s">
        <v>21</v>
      </c>
      <c r="B35" s="14" t="s">
        <v>62</v>
      </c>
      <c r="C35" s="84">
        <v>1974075.59</v>
      </c>
      <c r="D35" s="80">
        <f t="shared" si="0"/>
        <v>0.87872797592722707</v>
      </c>
      <c r="E35" s="84">
        <v>2026327.39</v>
      </c>
      <c r="F35" s="80">
        <f t="shared" si="1"/>
        <v>0.86522959715394587</v>
      </c>
    </row>
    <row r="36" spans="1:6" s="1" customFormat="1" ht="17.100000000000001" customHeight="1" x14ac:dyDescent="0.2">
      <c r="A36" s="18" t="s">
        <v>19</v>
      </c>
      <c r="B36" s="14" t="s">
        <v>63</v>
      </c>
      <c r="C36" s="84">
        <v>0</v>
      </c>
      <c r="D36" s="80">
        <f t="shared" si="0"/>
        <v>0</v>
      </c>
      <c r="E36" s="84">
        <v>0</v>
      </c>
      <c r="F36" s="80">
        <f t="shared" si="1"/>
        <v>0</v>
      </c>
    </row>
    <row r="37" spans="1:6" s="1" customFormat="1" ht="17.100000000000001" customHeight="1" x14ac:dyDescent="0.2">
      <c r="A37" s="19" t="s">
        <v>18</v>
      </c>
      <c r="B37" s="6" t="s">
        <v>64</v>
      </c>
      <c r="C37" s="48">
        <f>SUM(C33:C36)</f>
        <v>17929370.84</v>
      </c>
      <c r="D37" s="73">
        <f t="shared" si="0"/>
        <v>7.9809708542527726</v>
      </c>
      <c r="E37" s="48">
        <f>SUM(E33:E36)</f>
        <v>18317144.259999998</v>
      </c>
      <c r="F37" s="73">
        <f t="shared" si="1"/>
        <v>7.8213103308496024</v>
      </c>
    </row>
    <row r="38" spans="1:6" s="1" customFormat="1" ht="17.100000000000001" customHeight="1" x14ac:dyDescent="0.2">
      <c r="A38" s="15" t="s">
        <v>24</v>
      </c>
      <c r="B38" s="16" t="s">
        <v>65</v>
      </c>
      <c r="C38" s="87">
        <f>C32+C37</f>
        <v>224651501.27000004</v>
      </c>
      <c r="D38" s="72">
        <f>D32+D37</f>
        <v>100</v>
      </c>
      <c r="E38" s="87">
        <f>E32+E37</f>
        <v>234195339.20999998</v>
      </c>
      <c r="F38" s="72">
        <f>F32+F37</f>
        <v>100</v>
      </c>
    </row>
    <row r="40" spans="1:6" x14ac:dyDescent="0.25">
      <c r="C40" s="35"/>
      <c r="E40" s="35"/>
    </row>
    <row r="41" spans="1:6" x14ac:dyDescent="0.25">
      <c r="A41" s="77" t="s">
        <v>67</v>
      </c>
      <c r="B41" s="34"/>
      <c r="C41" s="35"/>
      <c r="E41" s="35"/>
    </row>
    <row r="42" spans="1:6" x14ac:dyDescent="0.25">
      <c r="C42" s="36"/>
      <c r="E42" s="36"/>
    </row>
    <row r="43" spans="1:6" x14ac:dyDescent="0.25">
      <c r="C43" s="36"/>
      <c r="E43" s="36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0"/>
    </row>
    <row r="3" spans="1:9" x14ac:dyDescent="0.25">
      <c r="C3" s="33"/>
    </row>
    <row r="4" spans="1:9" x14ac:dyDescent="0.25">
      <c r="C4" s="33" t="s">
        <v>31</v>
      </c>
    </row>
    <row r="5" spans="1:9" s="1" customFormat="1" ht="15" customHeight="1" x14ac:dyDescent="0.2">
      <c r="D5" s="2"/>
    </row>
    <row r="6" spans="1:9" s="1" customFormat="1" ht="15" customHeight="1" thickBot="1" x14ac:dyDescent="0.25">
      <c r="D6" s="2"/>
    </row>
    <row r="7" spans="1:9" s="1" customFormat="1" ht="15" customHeight="1" x14ac:dyDescent="0.25">
      <c r="A7" s="39"/>
      <c r="B7" s="12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7" t="s">
        <v>32</v>
      </c>
      <c r="B8" s="38" t="s">
        <v>33</v>
      </c>
      <c r="C8" s="55" t="s">
        <v>34</v>
      </c>
      <c r="D8" s="55" t="s">
        <v>35</v>
      </c>
      <c r="E8" s="55" t="s">
        <v>34</v>
      </c>
      <c r="F8" s="55" t="s">
        <v>35</v>
      </c>
      <c r="G8" s="94" t="s">
        <v>37</v>
      </c>
      <c r="H8" s="94"/>
      <c r="I8" s="9" t="s">
        <v>38</v>
      </c>
    </row>
    <row r="9" spans="1:9" s="1" customFormat="1" ht="24.75" customHeight="1" thickBot="1" x14ac:dyDescent="0.25">
      <c r="A9" s="40"/>
      <c r="B9" s="13"/>
      <c r="C9" s="10" t="s">
        <v>28</v>
      </c>
      <c r="D9" s="32" t="s">
        <v>25</v>
      </c>
      <c r="E9" s="10" t="s">
        <v>66</v>
      </c>
      <c r="F9" s="10" t="s">
        <v>25</v>
      </c>
      <c r="G9" s="7" t="s">
        <v>39</v>
      </c>
      <c r="H9" s="10" t="s">
        <v>40</v>
      </c>
      <c r="I9" s="8" t="s">
        <v>26</v>
      </c>
    </row>
    <row r="10" spans="1:9" s="1" customFormat="1" ht="16.5" customHeight="1" x14ac:dyDescent="0.2">
      <c r="A10" s="17" t="s">
        <v>0</v>
      </c>
      <c r="B10" s="11" t="s">
        <v>41</v>
      </c>
      <c r="C10" s="45">
        <v>10622113.77</v>
      </c>
      <c r="D10" s="25">
        <f>C10/C$34*100</f>
        <v>7.612941218711601</v>
      </c>
      <c r="E10" s="45"/>
      <c r="F10" s="25" t="e">
        <f>E10/E$34*100</f>
        <v>#DIV/0!</v>
      </c>
      <c r="G10" s="49">
        <f>E10-C10</f>
        <v>-10622113.77</v>
      </c>
      <c r="H10" s="25">
        <f>(E10-C10)/C10</f>
        <v>-1</v>
      </c>
      <c r="I10" s="26" t="e">
        <f>F10-D10</f>
        <v>#DIV/0!</v>
      </c>
    </row>
    <row r="11" spans="1:9" s="1" customFormat="1" ht="17.100000000000001" customHeight="1" x14ac:dyDescent="0.2">
      <c r="A11" s="21" t="s">
        <v>1</v>
      </c>
      <c r="B11" s="11" t="s">
        <v>42</v>
      </c>
      <c r="C11" s="45">
        <v>1303860.1000000001</v>
      </c>
      <c r="D11" s="25">
        <f t="shared" ref="D11:D33" si="0">C11/C$34*100</f>
        <v>0.9344854059799278</v>
      </c>
      <c r="E11" s="45"/>
      <c r="F11" s="25" t="e">
        <f t="shared" ref="F11:F33" si="1">E11/E$34*100</f>
        <v>#DIV/0!</v>
      </c>
      <c r="G11" s="49">
        <f t="shared" ref="G11:G33" si="2">E11-C11</f>
        <v>-1303860.1000000001</v>
      </c>
      <c r="H11" s="25">
        <f t="shared" ref="H11:H33" si="3">(E11-C11)/C11</f>
        <v>-1</v>
      </c>
      <c r="I11" s="26" t="e">
        <f t="shared" ref="I11:I28" si="4">F11-D11</f>
        <v>#DIV/0!</v>
      </c>
    </row>
    <row r="12" spans="1:9" s="1" customFormat="1" ht="17.100000000000001" customHeight="1" x14ac:dyDescent="0.2">
      <c r="A12" s="21" t="s">
        <v>2</v>
      </c>
      <c r="B12" s="11" t="s">
        <v>43</v>
      </c>
      <c r="C12" s="45">
        <v>10700112.989999998</v>
      </c>
      <c r="D12" s="25">
        <f t="shared" si="0"/>
        <v>7.6688437904428923</v>
      </c>
      <c r="E12" s="45"/>
      <c r="F12" s="25" t="e">
        <f t="shared" si="1"/>
        <v>#DIV/0!</v>
      </c>
      <c r="G12" s="49">
        <f t="shared" si="2"/>
        <v>-10700112.989999998</v>
      </c>
      <c r="H12" s="25">
        <f t="shared" si="3"/>
        <v>-1</v>
      </c>
      <c r="I12" s="26" t="e">
        <f t="shared" si="4"/>
        <v>#DIV/0!</v>
      </c>
    </row>
    <row r="13" spans="1:9" s="1" customFormat="1" ht="17.100000000000001" customHeight="1" x14ac:dyDescent="0.2">
      <c r="A13" s="18" t="s">
        <v>3</v>
      </c>
      <c r="B13" s="11" t="s">
        <v>44</v>
      </c>
      <c r="C13" s="45">
        <v>0</v>
      </c>
      <c r="D13" s="25">
        <f t="shared" si="0"/>
        <v>0</v>
      </c>
      <c r="E13" s="45"/>
      <c r="F13" s="25" t="e">
        <f t="shared" si="1"/>
        <v>#DIV/0!</v>
      </c>
      <c r="G13" s="49">
        <f t="shared" si="2"/>
        <v>0</v>
      </c>
      <c r="H13" s="25" t="s">
        <v>27</v>
      </c>
      <c r="I13" s="26" t="e">
        <f t="shared" si="4"/>
        <v>#DIV/0!</v>
      </c>
    </row>
    <row r="14" spans="1:9" s="1" customFormat="1" ht="17.100000000000001" customHeight="1" x14ac:dyDescent="0.2">
      <c r="A14" s="18" t="s">
        <v>4</v>
      </c>
      <c r="B14" s="11" t="s">
        <v>45</v>
      </c>
      <c r="C14" s="45">
        <v>0</v>
      </c>
      <c r="D14" s="25">
        <f t="shared" si="0"/>
        <v>0</v>
      </c>
      <c r="E14" s="45"/>
      <c r="F14" s="25" t="e">
        <f t="shared" si="1"/>
        <v>#DIV/0!</v>
      </c>
      <c r="G14" s="49">
        <f t="shared" si="2"/>
        <v>0</v>
      </c>
      <c r="H14" s="25" t="s">
        <v>27</v>
      </c>
      <c r="I14" s="26" t="e">
        <f t="shared" si="4"/>
        <v>#DIV/0!</v>
      </c>
    </row>
    <row r="15" spans="1:9" s="1" customFormat="1" ht="17.100000000000001" customHeight="1" x14ac:dyDescent="0.2">
      <c r="A15" s="18" t="s">
        <v>5</v>
      </c>
      <c r="B15" s="11" t="s">
        <v>46</v>
      </c>
      <c r="C15" s="45">
        <v>5583.7</v>
      </c>
      <c r="D15" s="25">
        <f t="shared" si="0"/>
        <v>4.0018757851169179E-3</v>
      </c>
      <c r="E15" s="45"/>
      <c r="F15" s="25" t="e">
        <f t="shared" si="1"/>
        <v>#DIV/0!</v>
      </c>
      <c r="G15" s="49">
        <f t="shared" si="2"/>
        <v>-5583.7</v>
      </c>
      <c r="H15" s="25">
        <f t="shared" si="3"/>
        <v>-1</v>
      </c>
      <c r="I15" s="26" t="e">
        <f t="shared" si="4"/>
        <v>#DIV/0!</v>
      </c>
    </row>
    <row r="16" spans="1:9" s="1" customFormat="1" ht="16.5" customHeight="1" x14ac:dyDescent="0.2">
      <c r="A16" s="18" t="s">
        <v>6</v>
      </c>
      <c r="B16" s="11" t="s">
        <v>47</v>
      </c>
      <c r="C16" s="45">
        <v>959428.42</v>
      </c>
      <c r="D16" s="25">
        <f t="shared" si="0"/>
        <v>0.687628877187346</v>
      </c>
      <c r="E16" s="45"/>
      <c r="F16" s="25" t="e">
        <f t="shared" si="1"/>
        <v>#DIV/0!</v>
      </c>
      <c r="G16" s="49">
        <f t="shared" si="2"/>
        <v>-959428.42</v>
      </c>
      <c r="H16" s="25">
        <f t="shared" si="3"/>
        <v>-1</v>
      </c>
      <c r="I16" s="26" t="e">
        <f t="shared" si="4"/>
        <v>#DIV/0!</v>
      </c>
    </row>
    <row r="17" spans="1:9" s="1" customFormat="1" ht="17.100000000000001" customHeight="1" x14ac:dyDescent="0.2">
      <c r="A17" s="18" t="s">
        <v>7</v>
      </c>
      <c r="B17" s="11" t="s">
        <v>48</v>
      </c>
      <c r="C17" s="45">
        <v>5272288.2799999993</v>
      </c>
      <c r="D17" s="25">
        <f t="shared" si="0"/>
        <v>3.7786848863455633</v>
      </c>
      <c r="E17" s="45"/>
      <c r="F17" s="25" t="e">
        <f t="shared" si="1"/>
        <v>#DIV/0!</v>
      </c>
      <c r="G17" s="49">
        <f t="shared" si="2"/>
        <v>-5272288.2799999993</v>
      </c>
      <c r="H17" s="25">
        <f t="shared" si="3"/>
        <v>-1</v>
      </c>
      <c r="I17" s="26" t="e">
        <f t="shared" si="4"/>
        <v>#DIV/0!</v>
      </c>
    </row>
    <row r="18" spans="1:9" s="1" customFormat="1" ht="16.5" customHeight="1" x14ac:dyDescent="0.2">
      <c r="A18" s="18" t="s">
        <v>8</v>
      </c>
      <c r="B18" s="11" t="s">
        <v>49</v>
      </c>
      <c r="C18" s="45">
        <v>6742852.8200000012</v>
      </c>
      <c r="D18" s="25">
        <f t="shared" si="0"/>
        <v>4.8326484988386422</v>
      </c>
      <c r="E18" s="45"/>
      <c r="F18" s="25" t="e">
        <f t="shared" si="1"/>
        <v>#DIV/0!</v>
      </c>
      <c r="G18" s="49">
        <f t="shared" si="2"/>
        <v>-6742852.8200000012</v>
      </c>
      <c r="H18" s="25">
        <f t="shared" si="3"/>
        <v>-1</v>
      </c>
      <c r="I18" s="26" t="e">
        <f t="shared" si="4"/>
        <v>#DIV/0!</v>
      </c>
    </row>
    <row r="19" spans="1:9" s="1" customFormat="1" ht="17.100000000000001" customHeight="1" x14ac:dyDescent="0.2">
      <c r="A19" s="18" t="s">
        <v>9</v>
      </c>
      <c r="B19" s="11" t="s">
        <v>50</v>
      </c>
      <c r="C19" s="45">
        <v>81031436.239999995</v>
      </c>
      <c r="D19" s="25">
        <f t="shared" si="0"/>
        <v>58.075781743664855</v>
      </c>
      <c r="E19" s="45"/>
      <c r="F19" s="25" t="e">
        <f t="shared" si="1"/>
        <v>#DIV/0!</v>
      </c>
      <c r="G19" s="49">
        <f t="shared" si="2"/>
        <v>-81031436.239999995</v>
      </c>
      <c r="H19" s="25">
        <f t="shared" si="3"/>
        <v>-1</v>
      </c>
      <c r="I19" s="26" t="e">
        <f t="shared" si="4"/>
        <v>#DIV/0!</v>
      </c>
    </row>
    <row r="20" spans="1:9" s="1" customFormat="1" ht="16.5" customHeight="1" x14ac:dyDescent="0.2">
      <c r="A20" s="18" t="s">
        <v>10</v>
      </c>
      <c r="B20" s="11" t="s">
        <v>51</v>
      </c>
      <c r="C20" s="45">
        <v>11921.19</v>
      </c>
      <c r="D20" s="25">
        <f t="shared" si="0"/>
        <v>8.5439979925099763E-3</v>
      </c>
      <c r="E20" s="45"/>
      <c r="F20" s="25" t="e">
        <f t="shared" si="1"/>
        <v>#DIV/0!</v>
      </c>
      <c r="G20" s="49">
        <f t="shared" si="2"/>
        <v>-11921.19</v>
      </c>
      <c r="H20" s="25">
        <f t="shared" si="3"/>
        <v>-1</v>
      </c>
      <c r="I20" s="26" t="e">
        <f t="shared" si="4"/>
        <v>#DIV/0!</v>
      </c>
    </row>
    <row r="21" spans="1:9" s="1" customFormat="1" ht="16.5" customHeight="1" x14ac:dyDescent="0.2">
      <c r="A21" s="18" t="s">
        <v>11</v>
      </c>
      <c r="B21" s="11" t="s">
        <v>52</v>
      </c>
      <c r="C21" s="45">
        <v>1349</v>
      </c>
      <c r="D21" s="25">
        <f t="shared" si="0"/>
        <v>9.6683747947108947E-4</v>
      </c>
      <c r="E21" s="45"/>
      <c r="F21" s="25" t="e">
        <f t="shared" si="1"/>
        <v>#DIV/0!</v>
      </c>
      <c r="G21" s="49">
        <f t="shared" si="2"/>
        <v>-1349</v>
      </c>
      <c r="H21" s="25" t="s">
        <v>27</v>
      </c>
      <c r="I21" s="26" t="e">
        <f t="shared" si="4"/>
        <v>#DIV/0!</v>
      </c>
    </row>
    <row r="22" spans="1:9" s="1" customFormat="1" ht="17.100000000000001" customHeight="1" x14ac:dyDescent="0.2">
      <c r="A22" s="18" t="s">
        <v>12</v>
      </c>
      <c r="B22" s="11" t="s">
        <v>53</v>
      </c>
      <c r="C22" s="45">
        <v>1408534.5899999999</v>
      </c>
      <c r="D22" s="25">
        <f t="shared" si="0"/>
        <v>1.0095063252360594</v>
      </c>
      <c r="E22" s="45"/>
      <c r="F22" s="25" t="e">
        <f t="shared" si="1"/>
        <v>#DIV/0!</v>
      </c>
      <c r="G22" s="49">
        <f t="shared" si="2"/>
        <v>-1408534.5899999999</v>
      </c>
      <c r="H22" s="25">
        <f t="shared" si="3"/>
        <v>-1</v>
      </c>
      <c r="I22" s="26" t="e">
        <f t="shared" si="4"/>
        <v>#DIV/0!</v>
      </c>
    </row>
    <row r="23" spans="1:9" s="1" customFormat="1" ht="17.100000000000001" customHeight="1" x14ac:dyDescent="0.2">
      <c r="A23" s="18" t="s">
        <v>13</v>
      </c>
      <c r="B23" s="11" t="s">
        <v>54</v>
      </c>
      <c r="C23" s="45">
        <v>374355.72</v>
      </c>
      <c r="D23" s="25">
        <f t="shared" si="0"/>
        <v>0.26830329188316149</v>
      </c>
      <c r="E23" s="45"/>
      <c r="F23" s="25" t="e">
        <f t="shared" si="1"/>
        <v>#DIV/0!</v>
      </c>
      <c r="G23" s="49">
        <f t="shared" si="2"/>
        <v>-374355.72</v>
      </c>
      <c r="H23" s="25">
        <f t="shared" si="3"/>
        <v>-1</v>
      </c>
      <c r="I23" s="26" t="e">
        <f t="shared" si="4"/>
        <v>#DIV/0!</v>
      </c>
    </row>
    <row r="24" spans="1:9" s="1" customFormat="1" ht="17.100000000000001" customHeight="1" x14ac:dyDescent="0.2">
      <c r="A24" s="18" t="s">
        <v>14</v>
      </c>
      <c r="B24" s="11" t="s">
        <v>55</v>
      </c>
      <c r="C24" s="45">
        <v>60647.6</v>
      </c>
      <c r="D24" s="25">
        <f t="shared" si="0"/>
        <v>4.3466547605612187E-2</v>
      </c>
      <c r="E24" s="45"/>
      <c r="F24" s="25" t="e">
        <f t="shared" si="1"/>
        <v>#DIV/0!</v>
      </c>
      <c r="G24" s="49">
        <f t="shared" si="2"/>
        <v>-60647.6</v>
      </c>
      <c r="H24" s="25">
        <f t="shared" si="3"/>
        <v>-1</v>
      </c>
      <c r="I24" s="26" t="e">
        <f t="shared" si="4"/>
        <v>#DIV/0!</v>
      </c>
    </row>
    <row r="25" spans="1:9" s="1" customFormat="1" ht="17.100000000000001" customHeight="1" x14ac:dyDescent="0.2">
      <c r="A25" s="18" t="s">
        <v>15</v>
      </c>
      <c r="B25" s="11" t="s">
        <v>56</v>
      </c>
      <c r="C25" s="45">
        <v>535941.59000000008</v>
      </c>
      <c r="D25" s="25">
        <f t="shared" si="0"/>
        <v>0.38411298444724101</v>
      </c>
      <c r="E25" s="45"/>
      <c r="F25" s="25" t="e">
        <f t="shared" si="1"/>
        <v>#DIV/0!</v>
      </c>
      <c r="G25" s="49">
        <f t="shared" si="2"/>
        <v>-535941.59000000008</v>
      </c>
      <c r="H25" s="25">
        <f t="shared" si="3"/>
        <v>-1</v>
      </c>
      <c r="I25" s="26" t="e">
        <f t="shared" si="4"/>
        <v>#DIV/0!</v>
      </c>
    </row>
    <row r="26" spans="1:9" s="1" customFormat="1" ht="17.100000000000001" customHeight="1" x14ac:dyDescent="0.2">
      <c r="A26" s="18" t="s">
        <v>16</v>
      </c>
      <c r="B26" s="11" t="s">
        <v>57</v>
      </c>
      <c r="C26" s="45">
        <v>0</v>
      </c>
      <c r="D26" s="25">
        <f t="shared" si="0"/>
        <v>0</v>
      </c>
      <c r="E26" s="45"/>
      <c r="F26" s="25" t="e">
        <f t="shared" si="1"/>
        <v>#DIV/0!</v>
      </c>
      <c r="G26" s="49">
        <f t="shared" si="2"/>
        <v>0</v>
      </c>
      <c r="H26" s="25" t="s">
        <v>27</v>
      </c>
      <c r="I26" s="26" t="e">
        <f t="shared" si="4"/>
        <v>#DIV/0!</v>
      </c>
    </row>
    <row r="27" spans="1:9" s="1" customFormat="1" ht="17.100000000000001" customHeight="1" x14ac:dyDescent="0.2">
      <c r="A27" s="18" t="s">
        <v>17</v>
      </c>
      <c r="B27" s="11" t="s">
        <v>58</v>
      </c>
      <c r="C27" s="45">
        <v>101078.1</v>
      </c>
      <c r="D27" s="25">
        <f t="shared" si="0"/>
        <v>7.2443362070961248E-2</v>
      </c>
      <c r="E27" s="45"/>
      <c r="F27" s="25" t="e">
        <f t="shared" si="1"/>
        <v>#DIV/0!</v>
      </c>
      <c r="G27" s="49">
        <f t="shared" si="2"/>
        <v>-101078.1</v>
      </c>
      <c r="H27" s="25">
        <f t="shared" si="3"/>
        <v>-1</v>
      </c>
      <c r="I27" s="26" t="e">
        <f t="shared" si="4"/>
        <v>#DIV/0!</v>
      </c>
    </row>
    <row r="28" spans="1:9" s="1" customFormat="1" ht="17.100000000000001" customHeight="1" x14ac:dyDescent="0.2">
      <c r="A28" s="19" t="s">
        <v>23</v>
      </c>
      <c r="B28" s="5" t="s">
        <v>59</v>
      </c>
      <c r="C28" s="46">
        <f>SUM(C10:C27)</f>
        <v>119131504.10999998</v>
      </c>
      <c r="D28" s="22">
        <f t="shared" si="0"/>
        <v>85.382359643670952</v>
      </c>
      <c r="E28" s="46">
        <f>SUM(E10:E27)</f>
        <v>0</v>
      </c>
      <c r="F28" s="41" t="e">
        <f t="shared" si="1"/>
        <v>#DIV/0!</v>
      </c>
      <c r="G28" s="50">
        <f t="shared" si="2"/>
        <v>-119131504.10999998</v>
      </c>
      <c r="H28" s="54">
        <f t="shared" si="3"/>
        <v>-1</v>
      </c>
      <c r="I28" s="27" t="e">
        <f t="shared" si="4"/>
        <v>#DIV/0!</v>
      </c>
    </row>
    <row r="29" spans="1:9" s="1" customFormat="1" ht="17.100000000000001" customHeight="1" x14ac:dyDescent="0.2">
      <c r="A29" s="20" t="s">
        <v>22</v>
      </c>
      <c r="B29" s="3" t="s">
        <v>60</v>
      </c>
      <c r="C29" s="47">
        <v>18251361.810000002</v>
      </c>
      <c r="D29" s="25">
        <f t="shared" si="0"/>
        <v>13.080875203332321</v>
      </c>
      <c r="E29" s="47"/>
      <c r="F29" s="25" t="e">
        <f t="shared" si="1"/>
        <v>#DIV/0!</v>
      </c>
      <c r="G29" s="49">
        <f t="shared" si="2"/>
        <v>-18251361.810000002</v>
      </c>
      <c r="H29" s="25">
        <f t="shared" si="3"/>
        <v>-1</v>
      </c>
      <c r="I29" s="26" t="e">
        <f>F29-D29</f>
        <v>#DIV/0!</v>
      </c>
    </row>
    <row r="30" spans="1:9" s="1" customFormat="1" ht="17.100000000000001" customHeight="1" x14ac:dyDescent="0.2">
      <c r="A30" s="20" t="s">
        <v>20</v>
      </c>
      <c r="B30" s="4" t="s">
        <v>61</v>
      </c>
      <c r="C30" s="47">
        <v>3057.6499999999996</v>
      </c>
      <c r="D30" s="25">
        <f t="shared" si="0"/>
        <v>2.1914385612340818E-3</v>
      </c>
      <c r="E30" s="47"/>
      <c r="F30" s="25" t="e">
        <f t="shared" si="1"/>
        <v>#DIV/0!</v>
      </c>
      <c r="G30" s="49">
        <f t="shared" si="2"/>
        <v>-3057.6499999999996</v>
      </c>
      <c r="H30" s="25">
        <f t="shared" si="3"/>
        <v>-1</v>
      </c>
      <c r="I30" s="26" t="e">
        <f t="shared" ref="I30:I33" si="5">F30-D30</f>
        <v>#DIV/0!</v>
      </c>
    </row>
    <row r="31" spans="1:9" s="1" customFormat="1" ht="17.100000000000001" customHeight="1" x14ac:dyDescent="0.2">
      <c r="A31" s="20" t="s">
        <v>21</v>
      </c>
      <c r="B31" s="14" t="s">
        <v>62</v>
      </c>
      <c r="C31" s="47">
        <v>2024474.72</v>
      </c>
      <c r="D31" s="25">
        <f t="shared" si="0"/>
        <v>1.4509548076632612</v>
      </c>
      <c r="E31" s="47"/>
      <c r="F31" s="25" t="e">
        <f t="shared" si="1"/>
        <v>#DIV/0!</v>
      </c>
      <c r="G31" s="49">
        <f t="shared" si="2"/>
        <v>-2024474.72</v>
      </c>
      <c r="H31" s="25">
        <f t="shared" si="3"/>
        <v>-1</v>
      </c>
      <c r="I31" s="26" t="e">
        <f t="shared" si="5"/>
        <v>#DIV/0!</v>
      </c>
    </row>
    <row r="32" spans="1:9" s="1" customFormat="1" ht="17.100000000000001" customHeight="1" x14ac:dyDescent="0.2">
      <c r="A32" s="18" t="s">
        <v>19</v>
      </c>
      <c r="B32" s="14" t="s">
        <v>63</v>
      </c>
      <c r="C32" s="47">
        <v>116671.01000000001</v>
      </c>
      <c r="D32" s="25">
        <f t="shared" si="0"/>
        <v>8.3618906772235935E-2</v>
      </c>
      <c r="E32" s="47"/>
      <c r="F32" s="25" t="e">
        <f t="shared" si="1"/>
        <v>#DIV/0!</v>
      </c>
      <c r="G32" s="49">
        <f t="shared" si="2"/>
        <v>-116671.01000000001</v>
      </c>
      <c r="H32" s="25">
        <f t="shared" si="3"/>
        <v>-1</v>
      </c>
      <c r="I32" s="26" t="e">
        <f t="shared" si="5"/>
        <v>#DIV/0!</v>
      </c>
    </row>
    <row r="33" spans="1:9" s="1" customFormat="1" ht="17.100000000000001" customHeight="1" x14ac:dyDescent="0.2">
      <c r="A33" s="19" t="s">
        <v>18</v>
      </c>
      <c r="B33" s="6" t="s">
        <v>64</v>
      </c>
      <c r="C33" s="48">
        <f>SUM(C29:C32)</f>
        <v>20395565.190000001</v>
      </c>
      <c r="D33" s="23">
        <f t="shared" si="0"/>
        <v>14.617640356329053</v>
      </c>
      <c r="E33" s="48">
        <f>SUM(E29:E32)</f>
        <v>0</v>
      </c>
      <c r="F33" s="23" t="e">
        <f t="shared" si="1"/>
        <v>#DIV/0!</v>
      </c>
      <c r="G33" s="51">
        <f t="shared" si="2"/>
        <v>-20395565.190000001</v>
      </c>
      <c r="H33" s="54">
        <f t="shared" si="3"/>
        <v>-1</v>
      </c>
      <c r="I33" s="27" t="e">
        <f t="shared" si="5"/>
        <v>#DIV/0!</v>
      </c>
    </row>
    <row r="34" spans="1:9" s="1" customFormat="1" ht="17.100000000000001" customHeight="1" x14ac:dyDescent="0.2">
      <c r="A34" s="15" t="s">
        <v>24</v>
      </c>
      <c r="B34" s="16" t="s">
        <v>65</v>
      </c>
      <c r="C34" s="24">
        <f>C28+C33</f>
        <v>139527069.29999998</v>
      </c>
      <c r="D34" s="24">
        <f>D28+D33</f>
        <v>100</v>
      </c>
      <c r="E34" s="53">
        <f>E28+E33</f>
        <v>0</v>
      </c>
      <c r="F34" s="24" t="e">
        <f>F28+F33</f>
        <v>#DIV/0!</v>
      </c>
      <c r="G34" s="52">
        <f>G28+G33</f>
        <v>-139527069.29999998</v>
      </c>
      <c r="H34" s="29"/>
      <c r="I34" s="28"/>
    </row>
    <row r="36" spans="1:9" x14ac:dyDescent="0.25">
      <c r="B36" s="34"/>
      <c r="C36" s="35"/>
      <c r="E36" s="56"/>
      <c r="F36" s="43"/>
      <c r="G36" s="31"/>
    </row>
    <row r="37" spans="1:9" x14ac:dyDescent="0.25">
      <c r="B37" s="34"/>
      <c r="C37" s="35"/>
      <c r="E37" s="57"/>
    </row>
    <row r="38" spans="1:9" x14ac:dyDescent="0.25">
      <c r="C38" s="36"/>
      <c r="E38" s="36"/>
    </row>
    <row r="39" spans="1:9" x14ac:dyDescent="0.25">
      <c r="C39" s="36"/>
      <c r="E39" s="36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2025-09-26T13:55:03Z</dcterms:modified>
</cp:coreProperties>
</file>