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60923\"/>
    </mc:Choice>
  </mc:AlternateContent>
  <xr:revisionPtr revIDLastSave="0" documentId="13_ncr:1_{1310F56C-478B-4115-8306-15364E58F59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3" l="1"/>
  <c r="C33" i="22"/>
  <c r="C28" i="22"/>
  <c r="C34" i="22" s="1"/>
  <c r="C33" i="23"/>
  <c r="C28" i="23"/>
  <c r="C34" i="23" s="1"/>
  <c r="H14" i="22"/>
  <c r="E28" i="23" l="1"/>
  <c r="E33" i="23"/>
  <c r="H13" i="23"/>
  <c r="H14" i="23"/>
  <c r="E34" i="23" l="1"/>
  <c r="H21" i="23"/>
  <c r="E30" i="21" l="1"/>
  <c r="E31" i="21"/>
  <c r="E32" i="21"/>
  <c r="E29" i="21"/>
  <c r="C30" i="21"/>
  <c r="C31" i="21"/>
  <c r="C32" i="21"/>
  <c r="C29" i="21"/>
  <c r="E11" i="21"/>
  <c r="E12" i="21"/>
  <c r="E13" i="21"/>
  <c r="H13" i="21" s="1"/>
  <c r="E14" i="21"/>
  <c r="H14" i="21" s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10" i="21"/>
  <c r="E10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I21" i="24" s="1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I22" i="24" s="1"/>
  <c r="F33" i="24"/>
  <c r="F28" i="24"/>
  <c r="F15" i="24"/>
  <c r="F23" i="24"/>
  <c r="F31" i="24"/>
  <c r="I31" i="24" s="1"/>
  <c r="F18" i="24"/>
  <c r="I18" i="24" s="1"/>
  <c r="F26" i="24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I30" i="25" s="1"/>
  <c r="F25" i="25"/>
  <c r="I25" i="25" s="1"/>
  <c r="F23" i="25"/>
  <c r="F20" i="25"/>
  <c r="F18" i="25"/>
  <c r="F16" i="25"/>
  <c r="F12" i="25"/>
  <c r="F10" i="25"/>
  <c r="F33" i="25"/>
  <c r="F31" i="25"/>
  <c r="F29" i="25"/>
  <c r="F27" i="25"/>
  <c r="F26" i="25"/>
  <c r="I26" i="25" s="1"/>
  <c r="F24" i="25"/>
  <c r="I24" i="25" s="1"/>
  <c r="F22" i="25"/>
  <c r="F21" i="25"/>
  <c r="F19" i="25"/>
  <c r="F17" i="25"/>
  <c r="F15" i="25"/>
  <c r="F14" i="25"/>
  <c r="F13" i="25"/>
  <c r="F11" i="25"/>
  <c r="G34" i="24"/>
  <c r="I32" i="25" l="1"/>
  <c r="D34" i="25"/>
  <c r="I13" i="25"/>
  <c r="I23" i="24"/>
  <c r="I12" i="25"/>
  <c r="I26" i="24"/>
  <c r="I14" i="25"/>
  <c r="I27" i="25"/>
  <c r="I10" i="25"/>
  <c r="I19" i="25"/>
  <c r="I29" i="25"/>
  <c r="I11" i="25"/>
  <c r="I33" i="25"/>
  <c r="I17" i="25"/>
  <c r="D34" i="24"/>
  <c r="I31" i="25"/>
  <c r="I15" i="25"/>
  <c r="I16" i="25"/>
  <c r="I33" i="24"/>
  <c r="I18" i="25"/>
  <c r="I25" i="24"/>
  <c r="I21" i="25"/>
  <c r="I20" i="25"/>
  <c r="I27" i="24"/>
  <c r="I22" i="25"/>
  <c r="I23" i="25"/>
  <c r="I19" i="24"/>
  <c r="I11" i="24"/>
  <c r="I28" i="24"/>
  <c r="I29" i="24"/>
  <c r="I12" i="24"/>
  <c r="I15" i="24"/>
  <c r="I10" i="24"/>
  <c r="F34" i="24"/>
  <c r="F34" i="25"/>
  <c r="I28" i="25"/>
  <c r="G10" i="23" l="1"/>
  <c r="H32" i="23"/>
  <c r="G32" i="23"/>
  <c r="H31" i="23"/>
  <c r="G31" i="23"/>
  <c r="H30" i="23"/>
  <c r="G30" i="23"/>
  <c r="H29" i="23"/>
  <c r="G29" i="23"/>
  <c r="H27" i="23"/>
  <c r="G27" i="23"/>
  <c r="G26" i="23"/>
  <c r="H25" i="23"/>
  <c r="G25" i="23"/>
  <c r="H24" i="23"/>
  <c r="G24" i="23"/>
  <c r="H23" i="23"/>
  <c r="G23" i="23"/>
  <c r="H22" i="23"/>
  <c r="G22" i="23"/>
  <c r="G21" i="23"/>
  <c r="H20" i="23"/>
  <c r="G20" i="23"/>
  <c r="H19" i="23"/>
  <c r="G19" i="23"/>
  <c r="H18" i="23"/>
  <c r="G18" i="23"/>
  <c r="H17" i="23"/>
  <c r="G17" i="23"/>
  <c r="H16" i="23"/>
  <c r="G16" i="23"/>
  <c r="H15" i="23"/>
  <c r="G15" i="23"/>
  <c r="G14" i="23"/>
  <c r="G13" i="23"/>
  <c r="H12" i="23"/>
  <c r="G12" i="23"/>
  <c r="H11" i="23"/>
  <c r="G11" i="23"/>
  <c r="H10" i="23"/>
  <c r="G32" i="22"/>
  <c r="H31" i="22"/>
  <c r="G31" i="22"/>
  <c r="H30" i="22"/>
  <c r="G30" i="22"/>
  <c r="H29" i="22"/>
  <c r="G29" i="22"/>
  <c r="H27" i="22"/>
  <c r="G27" i="22"/>
  <c r="H26" i="22"/>
  <c r="G26" i="22"/>
  <c r="H25" i="22"/>
  <c r="G25" i="22"/>
  <c r="H24" i="22"/>
  <c r="G24" i="22"/>
  <c r="H23" i="22"/>
  <c r="G23" i="22"/>
  <c r="H22" i="22"/>
  <c r="G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G14" i="22"/>
  <c r="G13" i="22"/>
  <c r="H12" i="22"/>
  <c r="G12" i="22"/>
  <c r="H11" i="22"/>
  <c r="G11" i="22"/>
  <c r="H10" i="22"/>
  <c r="G10" i="22"/>
  <c r="H29" i="21"/>
  <c r="H30" i="21"/>
  <c r="H31" i="21"/>
  <c r="H32" i="21"/>
  <c r="H11" i="21"/>
  <c r="H12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9" i="21"/>
  <c r="G30" i="21"/>
  <c r="G31" i="21"/>
  <c r="G32" i="21"/>
  <c r="G10" i="21"/>
  <c r="E33" i="21" l="1"/>
  <c r="E28" i="21"/>
  <c r="E28" i="22"/>
  <c r="E33" i="22"/>
  <c r="E34" i="21" l="1"/>
  <c r="F28" i="21" s="1"/>
  <c r="E34" i="22"/>
  <c r="C33" i="21"/>
  <c r="C28" i="21"/>
  <c r="C34" i="21" s="1"/>
  <c r="F32" i="22" l="1"/>
  <c r="F30" i="22"/>
  <c r="F26" i="22"/>
  <c r="F24" i="22"/>
  <c r="F22" i="22"/>
  <c r="F20" i="22"/>
  <c r="F18" i="22"/>
  <c r="F16" i="22"/>
  <c r="F14" i="22"/>
  <c r="F12" i="22"/>
  <c r="F10" i="22"/>
  <c r="F31" i="22"/>
  <c r="F29" i="22"/>
  <c r="F27" i="22"/>
  <c r="F25" i="22"/>
  <c r="F23" i="22"/>
  <c r="F21" i="22"/>
  <c r="F19" i="22"/>
  <c r="F17" i="22"/>
  <c r="F15" i="22"/>
  <c r="F13" i="22"/>
  <c r="F11" i="22"/>
  <c r="F33" i="22"/>
  <c r="F28" i="22"/>
  <c r="F32" i="21"/>
  <c r="F30" i="21"/>
  <c r="F26" i="21"/>
  <c r="F24" i="21"/>
  <c r="F22" i="21"/>
  <c r="F20" i="21"/>
  <c r="F18" i="21"/>
  <c r="F16" i="21"/>
  <c r="F14" i="21"/>
  <c r="F12" i="21"/>
  <c r="F10" i="21"/>
  <c r="F17" i="21"/>
  <c r="F13" i="21"/>
  <c r="F11" i="21"/>
  <c r="F33" i="21"/>
  <c r="F34" i="21" s="1"/>
  <c r="F31" i="21"/>
  <c r="F29" i="21"/>
  <c r="F27" i="21"/>
  <c r="F25" i="21"/>
  <c r="F23" i="21"/>
  <c r="F21" i="21"/>
  <c r="F19" i="21"/>
  <c r="F15" i="21"/>
  <c r="H33" i="21"/>
  <c r="G33" i="21"/>
  <c r="H28" i="21"/>
  <c r="G28" i="21"/>
  <c r="D10" i="21"/>
  <c r="G34" i="21" l="1"/>
  <c r="F34" i="22"/>
  <c r="D29" i="21"/>
  <c r="I29" i="21" s="1"/>
  <c r="D14" i="21"/>
  <c r="I14" i="21" s="1"/>
  <c r="D22" i="21"/>
  <c r="I22" i="21" s="1"/>
  <c r="D26" i="21"/>
  <c r="I26" i="21" s="1"/>
  <c r="D30" i="21"/>
  <c r="I30" i="21" s="1"/>
  <c r="D32" i="21"/>
  <c r="I32" i="21" s="1"/>
  <c r="D11" i="21"/>
  <c r="I11" i="21" s="1"/>
  <c r="D13" i="21"/>
  <c r="I13" i="21" s="1"/>
  <c r="D15" i="21"/>
  <c r="I15" i="21" s="1"/>
  <c r="D17" i="21"/>
  <c r="I17" i="21" s="1"/>
  <c r="D19" i="21"/>
  <c r="I19" i="21" s="1"/>
  <c r="D21" i="21"/>
  <c r="I21" i="21" s="1"/>
  <c r="D23" i="21"/>
  <c r="I23" i="21" s="1"/>
  <c r="D25" i="21"/>
  <c r="I25" i="21" s="1"/>
  <c r="D27" i="21"/>
  <c r="I27" i="21" s="1"/>
  <c r="D31" i="21"/>
  <c r="I31" i="21" s="1"/>
  <c r="D33" i="21"/>
  <c r="I33" i="21" s="1"/>
  <c r="D12" i="21"/>
  <c r="I12" i="21" s="1"/>
  <c r="D16" i="21"/>
  <c r="I16" i="21" s="1"/>
  <c r="D18" i="21"/>
  <c r="I18" i="21" s="1"/>
  <c r="D20" i="21"/>
  <c r="I20" i="21" s="1"/>
  <c r="D24" i="21"/>
  <c r="I24" i="21" s="1"/>
  <c r="I10" i="21"/>
  <c r="D28" i="21"/>
  <c r="G33" i="22" l="1"/>
  <c r="H33" i="22"/>
  <c r="H28" i="23"/>
  <c r="G28" i="23"/>
  <c r="H28" i="22"/>
  <c r="G28" i="22"/>
  <c r="G33" i="23"/>
  <c r="H33" i="23"/>
  <c r="I28" i="21"/>
  <c r="D34" i="21"/>
  <c r="F28" i="23"/>
  <c r="G34" i="22" l="1"/>
  <c r="D32" i="23"/>
  <c r="D30" i="23"/>
  <c r="D26" i="23"/>
  <c r="D24" i="23"/>
  <c r="D22" i="23"/>
  <c r="D20" i="23"/>
  <c r="D18" i="23"/>
  <c r="D16" i="23"/>
  <c r="D14" i="23"/>
  <c r="D12" i="23"/>
  <c r="D10" i="23"/>
  <c r="D31" i="23"/>
  <c r="D29" i="23"/>
  <c r="D27" i="23"/>
  <c r="D25" i="23"/>
  <c r="D23" i="23"/>
  <c r="D21" i="23"/>
  <c r="D19" i="23"/>
  <c r="D17" i="23"/>
  <c r="D15" i="23"/>
  <c r="D13" i="23"/>
  <c r="D11" i="23"/>
  <c r="D28" i="23"/>
  <c r="I28" i="23" s="1"/>
  <c r="G34" i="23"/>
  <c r="F32" i="23"/>
  <c r="I32" i="23" s="1"/>
  <c r="F30" i="23"/>
  <c r="F26" i="23"/>
  <c r="I26" i="23" s="1"/>
  <c r="F24" i="23"/>
  <c r="I24" i="23" s="1"/>
  <c r="F22" i="23"/>
  <c r="I22" i="23" s="1"/>
  <c r="F20" i="23"/>
  <c r="F18" i="23"/>
  <c r="F16" i="23"/>
  <c r="I16" i="23" s="1"/>
  <c r="F14" i="23"/>
  <c r="F12" i="23"/>
  <c r="F10" i="23"/>
  <c r="F31" i="23"/>
  <c r="I31" i="23" s="1"/>
  <c r="F29" i="23"/>
  <c r="I29" i="23" s="1"/>
  <c r="F27" i="23"/>
  <c r="I27" i="23" s="1"/>
  <c r="F25" i="23"/>
  <c r="F23" i="23"/>
  <c r="I23" i="23" s="1"/>
  <c r="F21" i="23"/>
  <c r="I21" i="23" s="1"/>
  <c r="F19" i="23"/>
  <c r="F17" i="23"/>
  <c r="F15" i="23"/>
  <c r="I15" i="23" s="1"/>
  <c r="F13" i="23"/>
  <c r="I13" i="23" s="1"/>
  <c r="F11" i="23"/>
  <c r="I11" i="23" s="1"/>
  <c r="D32" i="22"/>
  <c r="I32" i="22" s="1"/>
  <c r="D30" i="22"/>
  <c r="I30" i="22" s="1"/>
  <c r="D26" i="22"/>
  <c r="I26" i="22" s="1"/>
  <c r="D24" i="22"/>
  <c r="I24" i="22" s="1"/>
  <c r="D22" i="22"/>
  <c r="I22" i="22" s="1"/>
  <c r="D20" i="22"/>
  <c r="I20" i="22" s="1"/>
  <c r="D18" i="22"/>
  <c r="I18" i="22" s="1"/>
  <c r="D16" i="22"/>
  <c r="I16" i="22" s="1"/>
  <c r="D14" i="22"/>
  <c r="I14" i="22" s="1"/>
  <c r="D12" i="22"/>
  <c r="I12" i="22" s="1"/>
  <c r="D10" i="22"/>
  <c r="I10" i="22" s="1"/>
  <c r="D31" i="22"/>
  <c r="I31" i="22" s="1"/>
  <c r="D29" i="22"/>
  <c r="I29" i="22" s="1"/>
  <c r="D27" i="22"/>
  <c r="I27" i="22" s="1"/>
  <c r="D25" i="22"/>
  <c r="I25" i="22" s="1"/>
  <c r="D23" i="22"/>
  <c r="I23" i="22" s="1"/>
  <c r="D21" i="22"/>
  <c r="I21" i="22" s="1"/>
  <c r="D19" i="22"/>
  <c r="I19" i="22" s="1"/>
  <c r="D17" i="22"/>
  <c r="I17" i="22" s="1"/>
  <c r="D15" i="22"/>
  <c r="I15" i="22" s="1"/>
  <c r="D13" i="22"/>
  <c r="I13" i="22" s="1"/>
  <c r="D11" i="22"/>
  <c r="I11" i="22" s="1"/>
  <c r="F33" i="23"/>
  <c r="D33" i="23"/>
  <c r="D28" i="22"/>
  <c r="D33" i="22"/>
  <c r="I33" i="22" s="1"/>
  <c r="I19" i="23" l="1"/>
  <c r="I14" i="23"/>
  <c r="I17" i="23"/>
  <c r="I20" i="23"/>
  <c r="I12" i="23"/>
  <c r="I18" i="23"/>
  <c r="I25" i="23"/>
  <c r="I10" i="23"/>
  <c r="I30" i="23"/>
  <c r="D34" i="22"/>
  <c r="I28" i="22"/>
  <c r="I33" i="23"/>
  <c r="D34" i="23"/>
  <c r="F34" i="23"/>
</calcChain>
</file>

<file path=xl/sharedStrings.xml><?xml version="1.0" encoding="utf-8"?>
<sst xmlns="http://schemas.openxmlformats.org/spreadsheetml/2006/main" count="343" uniqueCount="72">
  <si>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</si>
  <si>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</si>
  <si>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</si>
  <si>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</si>
  <si>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</si>
  <si>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</si>
  <si>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</si>
  <si>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</si>
  <si>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</si>
  <si>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</si>
  <si>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</si>
  <si>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</si>
  <si>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</si>
  <si>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</si>
  <si>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</si>
  <si>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</si>
  <si>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</si>
  <si>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</si>
  <si>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</si>
  <si>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</si>
  <si>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</si>
  <si>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</si>
  <si>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</si>
  <si>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</si>
  <si>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</si>
  <si>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</si>
  <si>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</si>
  <si>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</si>
  <si>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</si>
  <si>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</si>
  <si>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</si>
  <si>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</si>
  <si>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</si>
  <si>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</si>
  <si>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</si>
  <si>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</si>
  <si>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</si>
  <si>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</si>
  <si>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</si>
  <si>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</si>
  <si>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</si>
  <si>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</si>
  <si>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</si>
  <si>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</si>
  <si>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</si>
  <si>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</si>
  <si>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</si>
  <si>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</si>
  <si>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</si>
  <si>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</si>
  <si>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</si>
  <si>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</si>
  <si>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</si>
  <si>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</si>
  <si>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</si>
  <si>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</si>
  <si>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</si>
  <si>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</si>
  <si>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</si>
  <si>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</si>
  <si>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</si>
  <si>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</si>
  <si>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</si>
  <si>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</si>
  <si>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</si>
  <si>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</si>
  <si>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</si>
  <si>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I-VI-2022</t>
  </si>
  <si>
    <t>I-VI-2023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</si>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</sst>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  <numFmt numFmtId="169" formatCode="#,##0.00_ ;\-#,##0.0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  <xf numFmtId="0" fontId="21" fillId="0" borderId="0"/>
    <xf numFmtId="43" fontId="20" fillId="0" borderId="0" applyFont="0" applyFill="0" applyBorder="0" applyAlignment="0" applyProtection="0"/>
    <xf numFmtId="0" fontId="20" fillId="0" borderId="0"/>
    <xf numFmtId="0" fontId="21" fillId="0" borderId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7" fillId="23" borderId="42" applyNumberFormat="0" applyAlignment="0" applyProtection="0"/>
    <xf numFmtId="0" fontId="19" fillId="26" borderId="41" applyNumberFormat="0" applyFont="0" applyAlignment="0" applyProtection="0"/>
    <xf numFmtId="0" fontId="19" fillId="26" borderId="41" applyNumberFormat="0" applyFont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27" fillId="10" borderId="42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  <xf numFmtId="0" fontId="31" fillId="23" borderId="43" applyNumberFormat="0" applyAlignment="0" applyProtection="0"/>
    <xf numFmtId="0" fontId="33" fillId="0" borderId="44" applyNumberFormat="0" applyFill="0" applyAlignment="0" applyProtection="0"/>
  </cellStyleXfs>
  <cellXfs count="9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168" fontId="11" fillId="3" borderId="2" xfId="0" applyNumberFormat="1" applyFont="1" applyFill="1" applyBorder="1" applyAlignment="1">
      <alignment horizontal="right" vertical="center"/>
    </xf>
    <xf numFmtId="3" fontId="42" fillId="2" borderId="6" xfId="0" applyNumberFormat="1" applyFont="1" applyFill="1" applyBorder="1" applyAlignment="1">
      <alignment horizontal="right" vertical="center"/>
    </xf>
    <xf numFmtId="3" fontId="39" fillId="3" borderId="2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3" fontId="39" fillId="3" borderId="0" xfId="0" applyNumberFormat="1" applyFont="1" applyFill="1" applyBorder="1" applyAlignment="1">
      <alignment horizontal="right" vertical="center"/>
    </xf>
    <xf numFmtId="169" fontId="11" fillId="0" borderId="0" xfId="0" applyNumberFormat="1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Fill="1" applyBorder="1" applyAlignment="1">
      <alignment vertical="center" wrapText="1" shrinkToFit="1"/>
    </xf>
    <xf numFmtId="0" fontId="2" fillId="4" borderId="6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305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2 2" xfId="290" xr:uid="{8E7E76D2-EC80-48B7-ACFE-56DF75AACCB5}"/>
    <cellStyle name="Calculation 2 3" xfId="269" xr:uid="{00000000-0005-0000-0000-00001B000000}"/>
    <cellStyle name="Calculation 2 3 2" xfId="298" xr:uid="{E231ABC5-B3AD-47D2-9E61-4E00E7A5A598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2 2" xfId="289" xr:uid="{B66B56AC-4676-437E-BED3-032B139922B1}"/>
    <cellStyle name="Calculation 3 3" xfId="268" xr:uid="{00000000-0005-0000-0000-00001F000000}"/>
    <cellStyle name="Calculation 3 3 2" xfId="297" xr:uid="{C18A31DF-B2D3-40D6-A851-D696BFBB7CD5}"/>
    <cellStyle name="Calculation 3 4" xfId="239" xr:uid="{00000000-0005-0000-0000-000020000000}"/>
    <cellStyle name="Calculation 4" xfId="231" xr:uid="{00000000-0005-0000-0000-000021000000}"/>
    <cellStyle name="Calculation 4 2" xfId="286" xr:uid="{36A37D0B-826B-4CAA-AF07-C282611CC26B}"/>
    <cellStyle name="Check Cell 2" xfId="37" xr:uid="{00000000-0005-0000-0000-000022000000}"/>
    <cellStyle name="Comma 2" xfId="38" xr:uid="{00000000-0005-0000-0000-000023000000}"/>
    <cellStyle name="Comma 2 2" xfId="279" xr:uid="{A369C001-37CF-47DF-91CF-499730BABC15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2 2" xfId="292" xr:uid="{F4ECCC18-BC7D-4F76-A20B-66C4E6E14481}"/>
    <cellStyle name="Input 2 3" xfId="271" xr:uid="{00000000-0005-0000-0000-00002D000000}"/>
    <cellStyle name="Input 2 3 2" xfId="300" xr:uid="{D3A1EC83-5AB9-4064-85E1-B4046EC695EA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2 2" xfId="291" xr:uid="{69CBEB10-3B1C-4D1D-B18E-BD92C89B7FDD}"/>
    <cellStyle name="Input 3 3" xfId="270" xr:uid="{00000000-0005-0000-0000-000031000000}"/>
    <cellStyle name="Input 3 3 2" xfId="299" xr:uid="{4A08CDEF-08CC-400A-A812-BB23DE3669BE}"/>
    <cellStyle name="Input 3 4" xfId="242" xr:uid="{00000000-0005-0000-0000-000032000000}"/>
    <cellStyle name="Input 4" xfId="230" xr:uid="{00000000-0005-0000-0000-000033000000}"/>
    <cellStyle name="Input 4 2" xfId="285" xr:uid="{09E7D673-EB07-4FCF-941E-8368297A5EAA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2 2" xfId="280" xr:uid="{473FC5CB-2A21-4753-82A7-AA0B3730C7F2}"/>
    <cellStyle name="Normal 2 2 3" xfId="278" xr:uid="{37E5CD19-294E-418D-B8AD-F547FF3E78A8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 3" xfId="281" xr:uid="{83F95C53-3B0A-4E22-B8DF-34C92EE3B862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2 2" xfId="282" xr:uid="{3ED7BDED-2BDA-4722-86AE-57BA05DFEEE6}"/>
    <cellStyle name="Note 3" xfId="232" xr:uid="{00000000-0005-0000-0000-0000EC000000}"/>
    <cellStyle name="Note 3 2" xfId="287" xr:uid="{2BD6DDCB-C7D2-41E3-A75D-20933E41674B}"/>
    <cellStyle name="Note 4" xfId="236" xr:uid="{00000000-0005-0000-0000-0000ED000000}"/>
    <cellStyle name="Note 4 2" xfId="288" xr:uid="{1CD175A9-1A8C-4374-A576-4BCCA69A528A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2 2" xfId="295" xr:uid="{2B5CEC19-4F37-439C-95CD-A9D363D1DA48}"/>
    <cellStyle name="Output 2 3" xfId="274" xr:uid="{00000000-0005-0000-0000-000002010000}"/>
    <cellStyle name="Output 2 3 2" xfId="303" xr:uid="{27F3943E-9F6A-419F-B16D-4B77351A2BDC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2 2" xfId="293" xr:uid="{4C1D8BA7-C413-41C3-9DA3-01C65C297957}"/>
    <cellStyle name="Output 3 3" xfId="272" xr:uid="{00000000-0005-0000-0000-000006010000}"/>
    <cellStyle name="Output 3 3 2" xfId="301" xr:uid="{A1ABDBDC-7231-4B7C-9FA8-7033C83C5319}"/>
    <cellStyle name="Output 3 4" xfId="241" xr:uid="{00000000-0005-0000-0000-000007010000}"/>
    <cellStyle name="Output 4" xfId="227" xr:uid="{00000000-0005-0000-0000-000008010000}"/>
    <cellStyle name="Output 4 2" xfId="284" xr:uid="{A39BBF03-298B-4DA0-AEAA-024B967A6365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2 2" xfId="296" xr:uid="{87B7DB0F-F4F1-4AA7-88E6-B59CEE250E2F}"/>
    <cellStyle name="Total 2 3" xfId="275" xr:uid="{00000000-0005-0000-0000-00000E010000}"/>
    <cellStyle name="Total 2 3 2" xfId="304" xr:uid="{EC1FEF31-2646-4517-B36F-75418920D07E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2 2" xfId="294" xr:uid="{9301829A-8DC4-443E-BEDA-EA301B809364}"/>
    <cellStyle name="Total 3 3" xfId="273" xr:uid="{00000000-0005-0000-0000-000012010000}"/>
    <cellStyle name="Total 3 3 2" xfId="302" xr:uid="{9186EC23-6FD6-45C5-8B94-6B2DAE29BC2A}"/>
    <cellStyle name="Total 3 4" xfId="250" xr:uid="{00000000-0005-0000-0000-000013010000}"/>
    <cellStyle name="Total 4" xfId="226" xr:uid="{00000000-0005-0000-0000-000014010000}"/>
    <cellStyle name="Total 4 2" xfId="283" xr:uid="{0F6F4941-C9C8-4529-BEEA-EC266ADB6882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1" t="s">
        <v>33</v>
      </c>
      <c r="C8" s="40" t="s">
        <v>34</v>
      </c>
      <c r="D8" s="40" t="s">
        <v>35</v>
      </c>
      <c r="E8" s="40" t="s">
        <v>34</v>
      </c>
      <c r="F8" s="40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76" t="s">
        <v>41</v>
      </c>
      <c r="C10" s="50">
        <f>FBiH!C10+RS!C10</f>
        <v>26960623.491</v>
      </c>
      <c r="D10" s="71">
        <f>C10/C$34*100</f>
        <v>6.062300737294918</v>
      </c>
      <c r="E10" s="50">
        <f>FBiH!E10+RS!E10</f>
        <v>30618235.6719</v>
      </c>
      <c r="F10" s="71">
        <f>E10/E$34*100</f>
        <v>6.2643705855126246</v>
      </c>
      <c r="G10" s="54">
        <f>E10-C10</f>
        <v>3657612.1809</v>
      </c>
      <c r="H10" s="26">
        <f>(E10-C10)/C10</f>
        <v>0.13566497014139842</v>
      </c>
      <c r="I10" s="27">
        <f>F10-D10</f>
        <v>0.20206984821770657</v>
      </c>
    </row>
    <row r="11" spans="1:9" s="1" customFormat="1" ht="17.100000000000001" customHeight="1" x14ac:dyDescent="0.2">
      <c r="A11" s="22" t="s">
        <v>1</v>
      </c>
      <c r="B11" s="76" t="s">
        <v>42</v>
      </c>
      <c r="C11" s="50">
        <f>FBiH!C11+RS!C11</f>
        <v>7290736.96</v>
      </c>
      <c r="D11" s="71">
        <f t="shared" ref="D11:F33" si="0">C11/C$34*100</f>
        <v>1.6393775189503947</v>
      </c>
      <c r="E11" s="50">
        <f>FBiH!E11+RS!E11</f>
        <v>10381733.92</v>
      </c>
      <c r="F11" s="71">
        <f t="shared" si="0"/>
        <v>2.1240619247944714</v>
      </c>
      <c r="G11" s="54">
        <f t="shared" ref="G11:G33" si="1">E11-C11</f>
        <v>3090996.96</v>
      </c>
      <c r="H11" s="26">
        <f t="shared" ref="H11:H33" si="2">(E11-C11)/C11</f>
        <v>0.423962210810579</v>
      </c>
      <c r="I11" s="27">
        <f t="shared" ref="I11:I28" si="3">F11-D11</f>
        <v>0.48468440584407668</v>
      </c>
    </row>
    <row r="12" spans="1:9" s="1" customFormat="1" ht="17.100000000000001" customHeight="1" x14ac:dyDescent="0.2">
      <c r="A12" s="22" t="s">
        <v>2</v>
      </c>
      <c r="B12" s="76" t="s">
        <v>43</v>
      </c>
      <c r="C12" s="50">
        <f>FBiH!C12+RS!C12</f>
        <v>45257299.199900001</v>
      </c>
      <c r="D12" s="71">
        <f t="shared" si="0"/>
        <v>10.176447083989675</v>
      </c>
      <c r="E12" s="50">
        <f>FBiH!E12+RS!E12</f>
        <v>53677242.979900002</v>
      </c>
      <c r="F12" s="71">
        <f t="shared" si="0"/>
        <v>10.982152781040158</v>
      </c>
      <c r="G12" s="54">
        <f t="shared" si="1"/>
        <v>8419943.7800000012</v>
      </c>
      <c r="H12" s="26">
        <f t="shared" si="2"/>
        <v>0.1860460948588511</v>
      </c>
      <c r="I12" s="27">
        <f t="shared" si="3"/>
        <v>0.80570569705048278</v>
      </c>
    </row>
    <row r="13" spans="1:9" s="1" customFormat="1" ht="17.100000000000001" customHeight="1" x14ac:dyDescent="0.2">
      <c r="A13" s="19" t="s">
        <v>3</v>
      </c>
      <c r="B13" s="76" t="s">
        <v>44</v>
      </c>
      <c r="C13" s="50">
        <f>FBiH!C13+RS!C13</f>
        <v>10407.02</v>
      </c>
      <c r="D13" s="71">
        <f t="shared" si="0"/>
        <v>2.3400974031666526E-3</v>
      </c>
      <c r="E13" s="50">
        <f>FBiH!E13+RS!E13</f>
        <v>11250.85</v>
      </c>
      <c r="F13" s="71">
        <f t="shared" si="0"/>
        <v>2.3018796562042773E-3</v>
      </c>
      <c r="G13" s="54">
        <f t="shared" si="1"/>
        <v>843.82999999999993</v>
      </c>
      <c r="H13" s="26">
        <f t="shared" si="2"/>
        <v>8.1082769130836674E-2</v>
      </c>
      <c r="I13" s="27">
        <f t="shared" si="3"/>
        <v>-3.8217746962375312E-5</v>
      </c>
    </row>
    <row r="14" spans="1:9" s="1" customFormat="1" ht="17.100000000000001" customHeight="1" x14ac:dyDescent="0.2">
      <c r="A14" s="19" t="s">
        <v>4</v>
      </c>
      <c r="B14" s="76" t="s">
        <v>45</v>
      </c>
      <c r="C14" s="50">
        <f>FBiH!C14+RS!C14</f>
        <v>51068.62</v>
      </c>
      <c r="D14" s="71">
        <f t="shared" si="0"/>
        <v>1.1483166655325405E-2</v>
      </c>
      <c r="E14" s="50">
        <f>FBiH!E14+RS!E14</f>
        <v>3974.66</v>
      </c>
      <c r="F14" s="71">
        <f t="shared" si="0"/>
        <v>8.1319980217751475E-4</v>
      </c>
      <c r="G14" s="54">
        <f t="shared" si="1"/>
        <v>-47093.960000000006</v>
      </c>
      <c r="H14" s="26">
        <f t="shared" si="2"/>
        <v>-0.9221702094162717</v>
      </c>
      <c r="I14" s="27">
        <f t="shared" si="3"/>
        <v>-1.066996685314789E-2</v>
      </c>
    </row>
    <row r="15" spans="1:9" s="1" customFormat="1" ht="17.100000000000001" customHeight="1" x14ac:dyDescent="0.2">
      <c r="A15" s="19" t="s">
        <v>5</v>
      </c>
      <c r="B15" s="76" t="s">
        <v>46</v>
      </c>
      <c r="C15" s="50">
        <f>FBiH!C15+RS!C15</f>
        <v>10298</v>
      </c>
      <c r="D15" s="71">
        <f t="shared" si="0"/>
        <v>2.3155834290517546E-3</v>
      </c>
      <c r="E15" s="50">
        <f>FBiH!E15+RS!E15</f>
        <v>10038.39</v>
      </c>
      <c r="F15" s="71">
        <f t="shared" si="0"/>
        <v>2.0538151092623622E-3</v>
      </c>
      <c r="G15" s="54">
        <f t="shared" si="1"/>
        <v>-259.61000000000058</v>
      </c>
      <c r="H15" s="26">
        <f t="shared" si="2"/>
        <v>-2.5209749465915768E-2</v>
      </c>
      <c r="I15" s="27">
        <f t="shared" si="3"/>
        <v>-2.6176831978939235E-4</v>
      </c>
    </row>
    <row r="16" spans="1:9" s="1" customFormat="1" ht="17.100000000000001" customHeight="1" x14ac:dyDescent="0.2">
      <c r="A16" s="19" t="s">
        <v>6</v>
      </c>
      <c r="B16" s="76" t="s">
        <v>69</v>
      </c>
      <c r="C16" s="50">
        <f>FBiH!C16+RS!C16</f>
        <v>2879344.06</v>
      </c>
      <c r="D16" s="71">
        <f t="shared" si="0"/>
        <v>0.64744235695033991</v>
      </c>
      <c r="E16" s="50">
        <f>FBiH!E16+RS!E16</f>
        <v>2981178.96</v>
      </c>
      <c r="F16" s="71">
        <f t="shared" si="0"/>
        <v>0.60993748912555268</v>
      </c>
      <c r="G16" s="54">
        <f t="shared" si="1"/>
        <v>101834.89999999991</v>
      </c>
      <c r="H16" s="26">
        <f t="shared" si="2"/>
        <v>3.5367395447697868E-2</v>
      </c>
      <c r="I16" s="27">
        <f t="shared" si="3"/>
        <v>-3.7504867824787236E-2</v>
      </c>
    </row>
    <row r="17" spans="1:9" s="1" customFormat="1" ht="17.100000000000001" customHeight="1" x14ac:dyDescent="0.2">
      <c r="A17" s="19" t="s">
        <v>7</v>
      </c>
      <c r="B17" s="76" t="s">
        <v>48</v>
      </c>
      <c r="C17" s="50">
        <f>FBiH!C17+RS!C17</f>
        <v>20271834.16</v>
      </c>
      <c r="D17" s="71">
        <f t="shared" si="0"/>
        <v>4.5582757095922792</v>
      </c>
      <c r="E17" s="50">
        <f>FBiH!E17+RS!E17</f>
        <v>21949215.789999999</v>
      </c>
      <c r="F17" s="71">
        <f t="shared" si="0"/>
        <v>4.4907232161693278</v>
      </c>
      <c r="G17" s="54">
        <f t="shared" si="1"/>
        <v>1677381.629999999</v>
      </c>
      <c r="H17" s="26">
        <f t="shared" si="2"/>
        <v>8.2744443189545061E-2</v>
      </c>
      <c r="I17" s="27">
        <f t="shared" si="3"/>
        <v>-6.7552493422951443E-2</v>
      </c>
    </row>
    <row r="18" spans="1:9" s="1" customFormat="1" ht="17.100000000000001" customHeight="1" x14ac:dyDescent="0.2">
      <c r="A18" s="19" t="s">
        <v>8</v>
      </c>
      <c r="B18" s="76" t="s">
        <v>49</v>
      </c>
      <c r="C18" s="50">
        <f>FBiH!C18+RS!C18</f>
        <v>20710914.8499</v>
      </c>
      <c r="D18" s="71">
        <f t="shared" si="0"/>
        <v>4.6570063339415757</v>
      </c>
      <c r="E18" s="50">
        <f>FBiH!E18+RS!E18</f>
        <v>22322354.66</v>
      </c>
      <c r="F18" s="71">
        <f t="shared" si="0"/>
        <v>4.5670659612767697</v>
      </c>
      <c r="G18" s="54">
        <f t="shared" si="1"/>
        <v>1611439.8101000004</v>
      </c>
      <c r="H18" s="26">
        <f t="shared" si="2"/>
        <v>7.7806307532947108E-2</v>
      </c>
      <c r="I18" s="27">
        <f t="shared" si="3"/>
        <v>-8.9940372664806034E-2</v>
      </c>
    </row>
    <row r="19" spans="1:9" s="1" customFormat="1" ht="17.100000000000001" customHeight="1" x14ac:dyDescent="0.2">
      <c r="A19" s="19" t="s">
        <v>9</v>
      </c>
      <c r="B19" s="76" t="s">
        <v>50</v>
      </c>
      <c r="C19" s="50">
        <f>FBiH!C19+RS!C19</f>
        <v>210548978.38</v>
      </c>
      <c r="D19" s="71">
        <f t="shared" si="0"/>
        <v>47.343535185521858</v>
      </c>
      <c r="E19" s="50">
        <f>FBiH!E19+RS!E19</f>
        <v>231696210.05989999</v>
      </c>
      <c r="F19" s="71">
        <f t="shared" si="0"/>
        <v>47.40413323051294</v>
      </c>
      <c r="G19" s="54">
        <f t="shared" si="1"/>
        <v>21147231.679899991</v>
      </c>
      <c r="H19" s="26">
        <f t="shared" si="2"/>
        <v>0.10043853854153283</v>
      </c>
      <c r="I19" s="27">
        <f t="shared" si="3"/>
        <v>6.0598044991081679E-2</v>
      </c>
    </row>
    <row r="20" spans="1:9" s="1" customFormat="1" ht="17.100000000000001" customHeight="1" x14ac:dyDescent="0.2">
      <c r="A20" s="19" t="s">
        <v>10</v>
      </c>
      <c r="B20" s="76" t="s">
        <v>51</v>
      </c>
      <c r="C20" s="50">
        <f>FBiH!C20+RS!C20</f>
        <v>83421.42</v>
      </c>
      <c r="D20" s="71">
        <f t="shared" si="0"/>
        <v>1.8757939190130763E-2</v>
      </c>
      <c r="E20" s="50">
        <f>FBiH!E20+RS!E20</f>
        <v>90039.47</v>
      </c>
      <c r="F20" s="71">
        <f t="shared" si="0"/>
        <v>1.8421721403130902E-2</v>
      </c>
      <c r="G20" s="54">
        <f t="shared" si="1"/>
        <v>6618.0500000000029</v>
      </c>
      <c r="H20" s="26">
        <f t="shared" si="2"/>
        <v>7.9332742118271335E-2</v>
      </c>
      <c r="I20" s="27">
        <f t="shared" si="3"/>
        <v>-3.3621778699986088E-4</v>
      </c>
    </row>
    <row r="21" spans="1:9" s="1" customFormat="1" ht="17.100000000000001" customHeight="1" x14ac:dyDescent="0.2">
      <c r="A21" s="19" t="s">
        <v>11</v>
      </c>
      <c r="B21" s="76" t="s">
        <v>52</v>
      </c>
      <c r="C21" s="50">
        <f>FBiH!C21+RS!C21</f>
        <v>15605.05</v>
      </c>
      <c r="D21" s="71">
        <f t="shared" si="0"/>
        <v>3.5089138851742167E-3</v>
      </c>
      <c r="E21" s="50">
        <f>FBiH!E21+RS!E21</f>
        <v>24179.599999999999</v>
      </c>
      <c r="F21" s="71">
        <f t="shared" si="0"/>
        <v>4.9470510526010859E-3</v>
      </c>
      <c r="G21" s="54">
        <f t="shared" si="1"/>
        <v>8574.5499999999993</v>
      </c>
      <c r="H21" s="26">
        <f t="shared" si="2"/>
        <v>0.54947276682868684</v>
      </c>
      <c r="I21" s="27">
        <f t="shared" si="3"/>
        <v>1.4381371674268692E-3</v>
      </c>
    </row>
    <row r="22" spans="1:9" s="1" customFormat="1" ht="17.100000000000001" customHeight="1" x14ac:dyDescent="0.2">
      <c r="A22" s="19" t="s">
        <v>12</v>
      </c>
      <c r="B22" s="76" t="s">
        <v>53</v>
      </c>
      <c r="C22" s="50">
        <f>FBiH!C22+RS!C22</f>
        <v>6281725.6600000001</v>
      </c>
      <c r="D22" s="71">
        <f t="shared" si="0"/>
        <v>1.4124936729603026</v>
      </c>
      <c r="E22" s="50">
        <f>FBiH!E22+RS!E22</f>
        <v>7507167.7199999997</v>
      </c>
      <c r="F22" s="71">
        <f t="shared" si="0"/>
        <v>1.5359369870171093</v>
      </c>
      <c r="G22" s="54">
        <f t="shared" si="1"/>
        <v>1225442.0599999996</v>
      </c>
      <c r="H22" s="26">
        <f t="shared" si="2"/>
        <v>0.19508048048058177</v>
      </c>
      <c r="I22" s="27">
        <f t="shared" si="3"/>
        <v>0.12344331405680675</v>
      </c>
    </row>
    <row r="23" spans="1:9" s="1" customFormat="1" ht="17.100000000000001" customHeight="1" x14ac:dyDescent="0.2">
      <c r="A23" s="19" t="s">
        <v>13</v>
      </c>
      <c r="B23" s="76" t="s">
        <v>54</v>
      </c>
      <c r="C23" s="50">
        <f>FBiH!C23+RS!C23</f>
        <v>4521496.2799999993</v>
      </c>
      <c r="D23" s="71">
        <f t="shared" si="0"/>
        <v>1.0166927423273597</v>
      </c>
      <c r="E23" s="50">
        <f>FBiH!E23+RS!E23</f>
        <v>4232232.57</v>
      </c>
      <c r="F23" s="71">
        <f t="shared" si="0"/>
        <v>0.86589813687038253</v>
      </c>
      <c r="G23" s="54">
        <f t="shared" si="1"/>
        <v>-289263.70999999903</v>
      </c>
      <c r="H23" s="26">
        <f t="shared" si="2"/>
        <v>-6.3975217955946004E-2</v>
      </c>
      <c r="I23" s="27">
        <f t="shared" si="3"/>
        <v>-0.1507946054569772</v>
      </c>
    </row>
    <row r="24" spans="1:9" s="1" customFormat="1" ht="17.100000000000001" customHeight="1" x14ac:dyDescent="0.2">
      <c r="A24" s="19" t="s">
        <v>14</v>
      </c>
      <c r="B24" s="76" t="s">
        <v>70</v>
      </c>
      <c r="C24" s="50">
        <f>FBiH!C24+RS!C24</f>
        <v>304799.26</v>
      </c>
      <c r="D24" s="71">
        <f t="shared" si="0"/>
        <v>6.8536426067511882E-2</v>
      </c>
      <c r="E24" s="50">
        <f>FBiH!E24+RS!E24</f>
        <v>305773.26</v>
      </c>
      <c r="F24" s="71">
        <f t="shared" si="0"/>
        <v>6.2560006275549057E-2</v>
      </c>
      <c r="G24" s="54">
        <f t="shared" si="1"/>
        <v>974</v>
      </c>
      <c r="H24" s="26">
        <f t="shared" si="2"/>
        <v>3.1955458159576896E-3</v>
      </c>
      <c r="I24" s="27">
        <f t="shared" si="3"/>
        <v>-5.9764197919628254E-3</v>
      </c>
    </row>
    <row r="25" spans="1:9" s="1" customFormat="1" ht="17.100000000000001" customHeight="1" x14ac:dyDescent="0.2">
      <c r="A25" s="19" t="s">
        <v>15</v>
      </c>
      <c r="B25" s="76" t="s">
        <v>71</v>
      </c>
      <c r="C25" s="50">
        <f>FBiH!C25+RS!C25</f>
        <v>3275767.84</v>
      </c>
      <c r="D25" s="71">
        <f t="shared" si="0"/>
        <v>0.73658125147840925</v>
      </c>
      <c r="E25" s="50">
        <f>FBiH!E25+RS!E25</f>
        <v>3714644.29</v>
      </c>
      <c r="F25" s="71">
        <f t="shared" si="0"/>
        <v>0.76000161065042915</v>
      </c>
      <c r="G25" s="54">
        <f t="shared" si="1"/>
        <v>438876.45000000019</v>
      </c>
      <c r="H25" s="26">
        <f t="shared" si="2"/>
        <v>0.13397666484203599</v>
      </c>
      <c r="I25" s="27">
        <f t="shared" si="3"/>
        <v>2.34203591720199E-2</v>
      </c>
    </row>
    <row r="26" spans="1:9" s="1" customFormat="1" ht="17.100000000000001" customHeight="1" x14ac:dyDescent="0.2">
      <c r="A26" s="19" t="s">
        <v>16</v>
      </c>
      <c r="B26" s="76" t="s">
        <v>57</v>
      </c>
      <c r="C26" s="50">
        <f>FBiH!C26+RS!C26</f>
        <v>72585.8</v>
      </c>
      <c r="D26" s="71">
        <f t="shared" si="0"/>
        <v>1.632146782525392E-2</v>
      </c>
      <c r="E26" s="50">
        <f>FBiH!E26+RS!E26</f>
        <v>66681.02</v>
      </c>
      <c r="F26" s="71">
        <f t="shared" si="0"/>
        <v>1.3642674410640132E-2</v>
      </c>
      <c r="G26" s="54">
        <f t="shared" si="1"/>
        <v>-5904.7799999999988</v>
      </c>
      <c r="H26" s="26">
        <f t="shared" si="2"/>
        <v>-8.1348969082106953E-2</v>
      </c>
      <c r="I26" s="27">
        <f t="shared" si="3"/>
        <v>-2.6787934146137882E-3</v>
      </c>
    </row>
    <row r="27" spans="1:9" s="1" customFormat="1" ht="17.100000000000001" customHeight="1" x14ac:dyDescent="0.2">
      <c r="A27" s="19" t="s">
        <v>17</v>
      </c>
      <c r="B27" s="76" t="s">
        <v>58</v>
      </c>
      <c r="C27" s="50">
        <f>FBiH!C27+RS!C27</f>
        <v>997674.13</v>
      </c>
      <c r="D27" s="71">
        <f t="shared" si="0"/>
        <v>0.22433459730254671</v>
      </c>
      <c r="E27" s="50">
        <f>FBiH!E27+RS!E27</f>
        <v>1427949.93</v>
      </c>
      <c r="F27" s="71">
        <f t="shared" si="0"/>
        <v>0.29215293901752504</v>
      </c>
      <c r="G27" s="54">
        <f t="shared" si="1"/>
        <v>430275.79999999993</v>
      </c>
      <c r="H27" s="26">
        <f t="shared" si="2"/>
        <v>0.43127889865200769</v>
      </c>
      <c r="I27" s="27">
        <f t="shared" si="3"/>
        <v>6.7818341714978331E-2</v>
      </c>
    </row>
    <row r="28" spans="1:9" s="1" customFormat="1" ht="17.100000000000001" customHeight="1" x14ac:dyDescent="0.2">
      <c r="A28" s="20" t="s">
        <v>23</v>
      </c>
      <c r="B28" s="74" t="s">
        <v>59</v>
      </c>
      <c r="C28" s="51">
        <f>SUM(C10:C27)</f>
        <v>349544580.18080002</v>
      </c>
      <c r="D28" s="23">
        <f t="shared" si="0"/>
        <v>78.597750784765282</v>
      </c>
      <c r="E28" s="51">
        <f>SUM(E10:E27)</f>
        <v>391020103.80170006</v>
      </c>
      <c r="F28" s="23">
        <f t="shared" si="0"/>
        <v>80.001175209696868</v>
      </c>
      <c r="G28" s="66">
        <f t="shared" si="1"/>
        <v>41475523.620900035</v>
      </c>
      <c r="H28" s="59">
        <f t="shared" si="2"/>
        <v>0.11865589104384638</v>
      </c>
      <c r="I28" s="28">
        <f t="shared" si="3"/>
        <v>1.4034244249315861</v>
      </c>
    </row>
    <row r="29" spans="1:9" s="1" customFormat="1" ht="17.100000000000001" customHeight="1" x14ac:dyDescent="0.2">
      <c r="A29" s="21" t="s">
        <v>22</v>
      </c>
      <c r="B29" s="72" t="s">
        <v>60</v>
      </c>
      <c r="C29" s="50">
        <f>FBiH!C29+RS!C29</f>
        <v>84723705.950000003</v>
      </c>
      <c r="D29" s="71">
        <f t="shared" si="0"/>
        <v>19.050768066194752</v>
      </c>
      <c r="E29" s="50">
        <f>FBiH!E29+RS!E29</f>
        <v>87257699.230000004</v>
      </c>
      <c r="F29" s="71">
        <f t="shared" si="0"/>
        <v>17.852582045332451</v>
      </c>
      <c r="G29" s="54">
        <f t="shared" si="1"/>
        <v>2533993.2800000012</v>
      </c>
      <c r="H29" s="26">
        <f t="shared" si="2"/>
        <v>2.9908905088446514E-2</v>
      </c>
      <c r="I29" s="27">
        <f>F29-D29</f>
        <v>-1.1981860208623019</v>
      </c>
    </row>
    <row r="30" spans="1:9" s="1" customFormat="1" ht="17.100000000000001" customHeight="1" x14ac:dyDescent="0.2">
      <c r="A30" s="21" t="s">
        <v>20</v>
      </c>
      <c r="B30" s="73" t="s">
        <v>61</v>
      </c>
      <c r="C30" s="50">
        <f>FBiH!C30+RS!C30</f>
        <v>214616.28</v>
      </c>
      <c r="D30" s="71">
        <f t="shared" si="0"/>
        <v>4.8258098812655997E-2</v>
      </c>
      <c r="E30" s="50">
        <f>FBiH!E30+RS!E30</f>
        <v>358292.26</v>
      </c>
      <c r="F30" s="71">
        <f t="shared" si="0"/>
        <v>7.3305187098703956E-2</v>
      </c>
      <c r="G30" s="54">
        <f t="shared" si="1"/>
        <v>143675.98000000001</v>
      </c>
      <c r="H30" s="26">
        <f t="shared" si="2"/>
        <v>0.66945517833036716</v>
      </c>
      <c r="I30" s="27">
        <f t="shared" ref="I30:I33" si="4">F30-D30</f>
        <v>2.5047088286047958E-2</v>
      </c>
    </row>
    <row r="31" spans="1:9" s="1" customFormat="1" ht="17.100000000000001" customHeight="1" x14ac:dyDescent="0.2">
      <c r="A31" s="21" t="s">
        <v>21</v>
      </c>
      <c r="B31" s="77" t="s">
        <v>62</v>
      </c>
      <c r="C31" s="50">
        <f>FBiH!C31+RS!C31</f>
        <v>10142250.02</v>
      </c>
      <c r="D31" s="71">
        <f t="shared" si="0"/>
        <v>2.2805618644020029</v>
      </c>
      <c r="E31" s="50">
        <f>FBiH!E31+RS!E31</f>
        <v>10028350.619999999</v>
      </c>
      <c r="F31" s="71">
        <f t="shared" si="0"/>
        <v>2.051761091602994</v>
      </c>
      <c r="G31" s="54">
        <f t="shared" si="1"/>
        <v>-113899.40000000037</v>
      </c>
      <c r="H31" s="26">
        <f t="shared" si="2"/>
        <v>-1.1230190517429225E-2</v>
      </c>
      <c r="I31" s="27">
        <f t="shared" si="4"/>
        <v>-0.2288007727990089</v>
      </c>
    </row>
    <row r="32" spans="1:9" s="1" customFormat="1" ht="17.100000000000001" customHeight="1" x14ac:dyDescent="0.2">
      <c r="A32" s="19" t="s">
        <v>19</v>
      </c>
      <c r="B32" s="77" t="s">
        <v>63</v>
      </c>
      <c r="C32" s="50">
        <f>FBiH!C32+RS!C32</f>
        <v>100780.17</v>
      </c>
      <c r="D32" s="71">
        <f t="shared" si="0"/>
        <v>2.2661185825307704E-2</v>
      </c>
      <c r="E32" s="50">
        <f>FBiH!E32+RS!E32</f>
        <v>103503.78</v>
      </c>
      <c r="F32" s="71">
        <f t="shared" si="0"/>
        <v>2.1176466268970177E-2</v>
      </c>
      <c r="G32" s="54">
        <f t="shared" si="1"/>
        <v>2723.6100000000006</v>
      </c>
      <c r="H32" s="26">
        <f t="shared" si="2"/>
        <v>2.7025257052056974E-2</v>
      </c>
      <c r="I32" s="27">
        <f t="shared" si="4"/>
        <v>-1.4847195563375271E-3</v>
      </c>
    </row>
    <row r="33" spans="1:9" s="1" customFormat="1" ht="17.100000000000001" customHeight="1" x14ac:dyDescent="0.2">
      <c r="A33" s="20" t="s">
        <v>18</v>
      </c>
      <c r="B33" s="75" t="s">
        <v>64</v>
      </c>
      <c r="C33" s="53">
        <f>SUM(C29:C32)</f>
        <v>95181352.420000002</v>
      </c>
      <c r="D33" s="24">
        <f t="shared" si="0"/>
        <v>21.402249215234718</v>
      </c>
      <c r="E33" s="53">
        <f>SUM(E29:E32)</f>
        <v>97747845.890000015</v>
      </c>
      <c r="F33" s="24">
        <f t="shared" si="0"/>
        <v>19.998824790303125</v>
      </c>
      <c r="G33" s="56">
        <f t="shared" si="1"/>
        <v>2566493.4700000137</v>
      </c>
      <c r="H33" s="60">
        <f t="shared" si="2"/>
        <v>2.6964246722141854E-2</v>
      </c>
      <c r="I33" s="28">
        <f t="shared" si="4"/>
        <v>-1.4034244249315933</v>
      </c>
    </row>
    <row r="34" spans="1:9" s="1" customFormat="1" ht="17.100000000000001" customHeight="1" x14ac:dyDescent="0.2">
      <c r="A34" s="16" t="s">
        <v>24</v>
      </c>
      <c r="B34" s="78" t="s">
        <v>65</v>
      </c>
      <c r="C34" s="25">
        <f>C28+C33</f>
        <v>444725932.60080004</v>
      </c>
      <c r="D34" s="25">
        <f>D28+D33</f>
        <v>100</v>
      </c>
      <c r="E34" s="58">
        <f>E28+E33</f>
        <v>488767949.6917001</v>
      </c>
      <c r="F34" s="25">
        <f>F28+F33</f>
        <v>100</v>
      </c>
      <c r="G34" s="57">
        <f>G28+G33</f>
        <v>44042017.090900049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A10:A27 A30:A33" numberStoredAsText="1"/>
    <ignoredError sqref="A28:A29 A34" twoDigitTextYear="1" numberStoredAsText="1"/>
    <ignoredError sqref="D28:D33 E10:E33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83" t="s">
        <v>41</v>
      </c>
      <c r="C10" s="50">
        <v>18285799</v>
      </c>
      <c r="D10" s="71">
        <f>C10/C$34*100</f>
        <v>5.8541583154112198</v>
      </c>
      <c r="E10" s="50">
        <v>20419971</v>
      </c>
      <c r="F10" s="71">
        <f>E10/E$34*100</f>
        <v>5.9628148816407451</v>
      </c>
      <c r="G10" s="54">
        <f>E10-C10</f>
        <v>2134172</v>
      </c>
      <c r="H10" s="26">
        <f>(E10-C10)/C10</f>
        <v>0.11671199054523131</v>
      </c>
      <c r="I10" s="27">
        <f>F10-D10</f>
        <v>0.10865656622952535</v>
      </c>
    </row>
    <row r="11" spans="1:9" s="1" customFormat="1" ht="17.100000000000001" customHeight="1" x14ac:dyDescent="0.2">
      <c r="A11" s="22" t="s">
        <v>1</v>
      </c>
      <c r="B11" s="83" t="s">
        <v>42</v>
      </c>
      <c r="C11" s="50">
        <v>6343118</v>
      </c>
      <c r="D11" s="71">
        <f t="shared" ref="D11:D33" si="0">C11/C$34*100</f>
        <v>2.0307352708697382</v>
      </c>
      <c r="E11" s="50">
        <v>9332963</v>
      </c>
      <c r="F11" s="71">
        <f t="shared" ref="F11" si="1">E11/E$34*100</f>
        <v>2.7253089960902712</v>
      </c>
      <c r="G11" s="54">
        <f t="shared" ref="G11:G33" si="2">E11-C11</f>
        <v>2989845</v>
      </c>
      <c r="H11" s="26">
        <f t="shared" ref="H11:H33" si="3">(E11-C11)/C11</f>
        <v>0.47135257455402846</v>
      </c>
      <c r="I11" s="27">
        <f t="shared" ref="I11:I28" si="4">F11-D11</f>
        <v>0.69457372522053307</v>
      </c>
    </row>
    <row r="12" spans="1:9" s="1" customFormat="1" ht="17.100000000000001" customHeight="1" x14ac:dyDescent="0.2">
      <c r="A12" s="22" t="s">
        <v>2</v>
      </c>
      <c r="B12" s="83" t="s">
        <v>43</v>
      </c>
      <c r="C12" s="50">
        <v>36014141</v>
      </c>
      <c r="D12" s="71">
        <f t="shared" si="0"/>
        <v>11.529847998851029</v>
      </c>
      <c r="E12" s="50">
        <v>42758232</v>
      </c>
      <c r="F12" s="71">
        <f t="shared" ref="F12" si="5">E12/E$34*100</f>
        <v>12.48578766748726</v>
      </c>
      <c r="G12" s="54">
        <f t="shared" si="2"/>
        <v>6744091</v>
      </c>
      <c r="H12" s="26">
        <f t="shared" si="3"/>
        <v>0.18726230343797454</v>
      </c>
      <c r="I12" s="27">
        <f t="shared" si="4"/>
        <v>0.95593966863623159</v>
      </c>
    </row>
    <row r="13" spans="1:9" s="1" customFormat="1" ht="17.100000000000001" customHeight="1" x14ac:dyDescent="0.2">
      <c r="A13" s="19" t="s">
        <v>3</v>
      </c>
      <c r="B13" s="83" t="s">
        <v>44</v>
      </c>
      <c r="C13" s="50">
        <v>0</v>
      </c>
      <c r="D13" s="71">
        <f t="shared" si="0"/>
        <v>0</v>
      </c>
      <c r="E13" s="50">
        <v>0</v>
      </c>
      <c r="F13" s="71">
        <f t="shared" ref="F13" si="6">E13/E$34*100</f>
        <v>0</v>
      </c>
      <c r="G13" s="54">
        <f t="shared" si="2"/>
        <v>0</v>
      </c>
      <c r="H13" s="26" t="s">
        <v>27</v>
      </c>
      <c r="I13" s="27">
        <f t="shared" si="4"/>
        <v>0</v>
      </c>
    </row>
    <row r="14" spans="1:9" s="1" customFormat="1" ht="17.100000000000001" customHeight="1" x14ac:dyDescent="0.2">
      <c r="A14" s="19" t="s">
        <v>4</v>
      </c>
      <c r="B14" s="83" t="s">
        <v>45</v>
      </c>
      <c r="C14" s="50">
        <v>975</v>
      </c>
      <c r="D14" s="71">
        <f t="shared" si="0"/>
        <v>3.1214410469708974E-4</v>
      </c>
      <c r="E14" s="50">
        <v>2925</v>
      </c>
      <c r="F14" s="71">
        <f t="shared" ref="F14" si="7">E14/E$34*100</f>
        <v>8.5412626339181278E-4</v>
      </c>
      <c r="G14" s="54">
        <f t="shared" si="2"/>
        <v>1950</v>
      </c>
      <c r="H14" s="26">
        <f t="shared" si="3"/>
        <v>2</v>
      </c>
      <c r="I14" s="27">
        <f t="shared" si="4"/>
        <v>5.4198215869472304E-4</v>
      </c>
    </row>
    <row r="15" spans="1:9" s="1" customFormat="1" ht="17.100000000000001" customHeight="1" x14ac:dyDescent="0.2">
      <c r="A15" s="19" t="s">
        <v>5</v>
      </c>
      <c r="B15" s="83" t="s">
        <v>46</v>
      </c>
      <c r="C15" s="50">
        <v>9348</v>
      </c>
      <c r="D15" s="71">
        <f t="shared" si="0"/>
        <v>2.9927416314957898E-3</v>
      </c>
      <c r="E15" s="50">
        <v>9139</v>
      </c>
      <c r="F15" s="71">
        <f t="shared" ref="F15" si="8">E15/E$34*100</f>
        <v>2.6686700585086421E-3</v>
      </c>
      <c r="G15" s="54">
        <f t="shared" si="2"/>
        <v>-209</v>
      </c>
      <c r="H15" s="26">
        <f t="shared" si="3"/>
        <v>-2.2357723577235773E-2</v>
      </c>
      <c r="I15" s="27">
        <f t="shared" si="4"/>
        <v>-3.2407157298714774E-4</v>
      </c>
    </row>
    <row r="16" spans="1:9" s="1" customFormat="1" ht="17.100000000000001" customHeight="1" x14ac:dyDescent="0.2">
      <c r="A16" s="19" t="s">
        <v>6</v>
      </c>
      <c r="B16" s="83" t="s">
        <v>69</v>
      </c>
      <c r="C16" s="50">
        <v>2169666</v>
      </c>
      <c r="D16" s="71">
        <f t="shared" si="0"/>
        <v>0.69461379596073436</v>
      </c>
      <c r="E16" s="50">
        <v>2073907</v>
      </c>
      <c r="F16" s="71">
        <f t="shared" ref="F16" si="9">E16/E$34*100</f>
        <v>0.60559946548106813</v>
      </c>
      <c r="G16" s="54">
        <f t="shared" si="2"/>
        <v>-95759</v>
      </c>
      <c r="H16" s="26">
        <f t="shared" si="3"/>
        <v>-4.4135364613723957E-2</v>
      </c>
      <c r="I16" s="27">
        <f t="shared" si="4"/>
        <v>-8.9014330479666226E-2</v>
      </c>
    </row>
    <row r="17" spans="1:9" s="1" customFormat="1" ht="17.100000000000001" customHeight="1" x14ac:dyDescent="0.2">
      <c r="A17" s="19" t="s">
        <v>7</v>
      </c>
      <c r="B17" s="83" t="s">
        <v>48</v>
      </c>
      <c r="C17" s="50">
        <v>15640620</v>
      </c>
      <c r="D17" s="71">
        <f t="shared" si="0"/>
        <v>5.0073100787768157</v>
      </c>
      <c r="E17" s="50">
        <v>17042837</v>
      </c>
      <c r="F17" s="71">
        <f t="shared" ref="F17" si="10">E17/E$34*100</f>
        <v>4.9766614305660628</v>
      </c>
      <c r="G17" s="54">
        <f t="shared" si="2"/>
        <v>1402217</v>
      </c>
      <c r="H17" s="26">
        <f t="shared" si="3"/>
        <v>8.9652264424300313E-2</v>
      </c>
      <c r="I17" s="27">
        <f t="shared" si="4"/>
        <v>-3.064864821075286E-2</v>
      </c>
    </row>
    <row r="18" spans="1:9" s="1" customFormat="1" ht="17.100000000000001" customHeight="1" x14ac:dyDescent="0.2">
      <c r="A18" s="19" t="s">
        <v>8</v>
      </c>
      <c r="B18" s="83" t="s">
        <v>49</v>
      </c>
      <c r="C18" s="50">
        <v>10991983</v>
      </c>
      <c r="D18" s="71">
        <f t="shared" si="0"/>
        <v>3.5190591716724415</v>
      </c>
      <c r="E18" s="50">
        <v>13721953</v>
      </c>
      <c r="F18" s="71">
        <f t="shared" ref="F18" si="11">E18/E$34*100</f>
        <v>4.0069334845566074</v>
      </c>
      <c r="G18" s="54">
        <f t="shared" si="2"/>
        <v>2729970</v>
      </c>
      <c r="H18" s="26">
        <f t="shared" si="3"/>
        <v>0.24836010026580282</v>
      </c>
      <c r="I18" s="27">
        <f t="shared" si="4"/>
        <v>0.48787431288416583</v>
      </c>
    </row>
    <row r="19" spans="1:9" s="1" customFormat="1" ht="17.100000000000001" customHeight="1" x14ac:dyDescent="0.2">
      <c r="A19" s="19" t="s">
        <v>9</v>
      </c>
      <c r="B19" s="83" t="s">
        <v>50</v>
      </c>
      <c r="C19" s="50">
        <v>130137367</v>
      </c>
      <c r="D19" s="71">
        <f t="shared" si="0"/>
        <v>41.663191702411886</v>
      </c>
      <c r="E19" s="50">
        <v>140772297</v>
      </c>
      <c r="F19" s="71">
        <f t="shared" ref="F19" si="12">E19/E$34*100</f>
        <v>41.106774709638458</v>
      </c>
      <c r="G19" s="54">
        <f t="shared" si="2"/>
        <v>10634930</v>
      </c>
      <c r="H19" s="26">
        <f t="shared" si="3"/>
        <v>8.1720801989178096E-2</v>
      </c>
      <c r="I19" s="27">
        <f t="shared" si="4"/>
        <v>-0.55641699277342838</v>
      </c>
    </row>
    <row r="20" spans="1:9" s="1" customFormat="1" ht="17.100000000000001" customHeight="1" x14ac:dyDescent="0.2">
      <c r="A20" s="19" t="s">
        <v>10</v>
      </c>
      <c r="B20" s="83" t="s">
        <v>51</v>
      </c>
      <c r="C20" s="50">
        <v>22617</v>
      </c>
      <c r="D20" s="71">
        <f t="shared" si="0"/>
        <v>7.2407827855734148E-3</v>
      </c>
      <c r="E20" s="50">
        <v>21536</v>
      </c>
      <c r="F20" s="71">
        <f t="shared" ref="F20" si="13">E20/E$34*100</f>
        <v>6.2887053703952417E-3</v>
      </c>
      <c r="G20" s="54">
        <f t="shared" si="2"/>
        <v>-1081</v>
      </c>
      <c r="H20" s="26">
        <f t="shared" si="3"/>
        <v>-4.7795905734624396E-2</v>
      </c>
      <c r="I20" s="27">
        <f t="shared" si="4"/>
        <v>-9.5207741517817305E-4</v>
      </c>
    </row>
    <row r="21" spans="1:9" s="1" customFormat="1" ht="17.100000000000001" customHeight="1" x14ac:dyDescent="0.2">
      <c r="A21" s="19" t="s">
        <v>11</v>
      </c>
      <c r="B21" s="83" t="s">
        <v>52</v>
      </c>
      <c r="C21" s="50">
        <v>10533</v>
      </c>
      <c r="D21" s="71">
        <f t="shared" si="0"/>
        <v>3.3721167741276371E-3</v>
      </c>
      <c r="E21" s="50">
        <v>18441</v>
      </c>
      <c r="F21" s="71">
        <f t="shared" ref="F21" si="14">E21/E$34*100</f>
        <v>5.384937580584075E-3</v>
      </c>
      <c r="G21" s="54">
        <f t="shared" si="2"/>
        <v>7908</v>
      </c>
      <c r="H21" s="26">
        <f t="shared" si="3"/>
        <v>0.75078325263457701</v>
      </c>
      <c r="I21" s="27">
        <f t="shared" si="4"/>
        <v>2.0128208064564379E-3</v>
      </c>
    </row>
    <row r="22" spans="1:9" s="1" customFormat="1" ht="17.100000000000001" customHeight="1" x14ac:dyDescent="0.2">
      <c r="A22" s="19" t="s">
        <v>12</v>
      </c>
      <c r="B22" s="83" t="s">
        <v>53</v>
      </c>
      <c r="C22" s="50">
        <v>4710877</v>
      </c>
      <c r="D22" s="71">
        <f t="shared" si="0"/>
        <v>1.5081769061570378</v>
      </c>
      <c r="E22" s="50">
        <v>5645204</v>
      </c>
      <c r="F22" s="71">
        <f t="shared" ref="F22" si="15">E22/E$34*100</f>
        <v>1.6484502559331675</v>
      </c>
      <c r="G22" s="54">
        <f t="shared" si="2"/>
        <v>934327</v>
      </c>
      <c r="H22" s="26">
        <f t="shared" si="3"/>
        <v>0.19833398324770526</v>
      </c>
      <c r="I22" s="27">
        <f t="shared" si="4"/>
        <v>0.14027334977612971</v>
      </c>
    </row>
    <row r="23" spans="1:9" s="1" customFormat="1" ht="17.100000000000001" customHeight="1" x14ac:dyDescent="0.2">
      <c r="A23" s="19" t="s">
        <v>13</v>
      </c>
      <c r="B23" s="83" t="s">
        <v>54</v>
      </c>
      <c r="C23" s="50">
        <v>2659141</v>
      </c>
      <c r="D23" s="71">
        <f t="shared" si="0"/>
        <v>0.85131814021366559</v>
      </c>
      <c r="E23" s="50">
        <v>2019686</v>
      </c>
      <c r="F23" s="71">
        <f t="shared" ref="F23" si="16">E23/E$34*100</f>
        <v>0.58976644663410493</v>
      </c>
      <c r="G23" s="54">
        <f t="shared" si="2"/>
        <v>-639455</v>
      </c>
      <c r="H23" s="26">
        <f t="shared" si="3"/>
        <v>-0.24047427345898545</v>
      </c>
      <c r="I23" s="27">
        <f t="shared" si="4"/>
        <v>-0.26155169357956065</v>
      </c>
    </row>
    <row r="24" spans="1:9" s="1" customFormat="1" ht="17.100000000000001" customHeight="1" x14ac:dyDescent="0.2">
      <c r="A24" s="19" t="s">
        <v>14</v>
      </c>
      <c r="B24" s="83" t="s">
        <v>70</v>
      </c>
      <c r="C24" s="50">
        <v>295134</v>
      </c>
      <c r="D24" s="71">
        <f t="shared" si="0"/>
        <v>9.44865007135086E-2</v>
      </c>
      <c r="E24" s="50">
        <v>295604</v>
      </c>
      <c r="F24" s="71">
        <f t="shared" ref="F24" si="17">E24/E$34*100</f>
        <v>8.6319022209802893E-2</v>
      </c>
      <c r="G24" s="54">
        <f t="shared" si="2"/>
        <v>470</v>
      </c>
      <c r="H24" s="26">
        <f t="shared" si="3"/>
        <v>1.5924969674791789E-3</v>
      </c>
      <c r="I24" s="27">
        <f t="shared" si="4"/>
        <v>-8.1674785037057079E-3</v>
      </c>
    </row>
    <row r="25" spans="1:9" s="1" customFormat="1" ht="17.100000000000001" customHeight="1" x14ac:dyDescent="0.2">
      <c r="A25" s="19" t="s">
        <v>15</v>
      </c>
      <c r="B25" s="83" t="s">
        <v>71</v>
      </c>
      <c r="C25" s="50">
        <v>2176278</v>
      </c>
      <c r="D25" s="71">
        <f t="shared" si="0"/>
        <v>0.69673061321228014</v>
      </c>
      <c r="E25" s="50">
        <v>2613160</v>
      </c>
      <c r="F25" s="71">
        <f t="shared" ref="F25" si="18">E25/E$34*100</f>
        <v>0.76306618339998278</v>
      </c>
      <c r="G25" s="54">
        <f t="shared" si="2"/>
        <v>436882</v>
      </c>
      <c r="H25" s="26">
        <f t="shared" si="3"/>
        <v>0.20074733099355874</v>
      </c>
      <c r="I25" s="27">
        <f t="shared" si="4"/>
        <v>6.6335570187702642E-2</v>
      </c>
    </row>
    <row r="26" spans="1:9" s="1" customFormat="1" ht="17.100000000000001" customHeight="1" x14ac:dyDescent="0.2">
      <c r="A26" s="19" t="s">
        <v>16</v>
      </c>
      <c r="B26" s="83" t="s">
        <v>57</v>
      </c>
      <c r="C26" s="50">
        <v>70198</v>
      </c>
      <c r="D26" s="71">
        <f t="shared" si="0"/>
        <v>2.2473735242591084E-2</v>
      </c>
      <c r="E26" s="50">
        <v>66330</v>
      </c>
      <c r="F26" s="71">
        <f t="shared" ref="F26" si="19">E26/E$34*100</f>
        <v>1.9368955572915882E-2</v>
      </c>
      <c r="G26" s="54">
        <f t="shared" si="2"/>
        <v>-3868</v>
      </c>
      <c r="H26" s="26">
        <f t="shared" si="3"/>
        <v>-5.5101284936892786E-2</v>
      </c>
      <c r="I26" s="27">
        <f t="shared" si="4"/>
        <v>-3.1047796696752027E-3</v>
      </c>
    </row>
    <row r="27" spans="1:9" s="1" customFormat="1" ht="17.100000000000001" customHeight="1" x14ac:dyDescent="0.2">
      <c r="A27" s="19" t="s">
        <v>17</v>
      </c>
      <c r="B27" s="83" t="s">
        <v>58</v>
      </c>
      <c r="C27" s="50">
        <v>845219</v>
      </c>
      <c r="D27" s="71">
        <f t="shared" si="0"/>
        <v>0.27059500310560974</v>
      </c>
      <c r="E27" s="50">
        <v>1164081</v>
      </c>
      <c r="F27" s="71">
        <f t="shared" ref="F27" si="20">E27/E$34*100</f>
        <v>0.33992210421039482</v>
      </c>
      <c r="G27" s="54">
        <f t="shared" si="2"/>
        <v>318862</v>
      </c>
      <c r="H27" s="26">
        <f t="shared" si="3"/>
        <v>0.37725370584428414</v>
      </c>
      <c r="I27" s="27">
        <f t="shared" si="4"/>
        <v>6.9327101104785072E-2</v>
      </c>
    </row>
    <row r="28" spans="1:9" s="1" customFormat="1" ht="17.100000000000001" customHeight="1" x14ac:dyDescent="0.2">
      <c r="A28" s="20" t="s">
        <v>23</v>
      </c>
      <c r="B28" s="81" t="s">
        <v>59</v>
      </c>
      <c r="C28" s="68">
        <f>SUM(C10:C27)</f>
        <v>230383014</v>
      </c>
      <c r="D28" s="23">
        <f t="shared" si="0"/>
        <v>73.756615017894461</v>
      </c>
      <c r="E28" s="68">
        <f>SUM(E10:E27)</f>
        <v>257978266</v>
      </c>
      <c r="F28" s="45">
        <f t="shared" ref="F28" si="21">E28/E$34*100</f>
        <v>75.331970042693726</v>
      </c>
      <c r="G28" s="55">
        <f t="shared" si="2"/>
        <v>27595252</v>
      </c>
      <c r="H28" s="59">
        <f t="shared" si="3"/>
        <v>0.11977988967537338</v>
      </c>
      <c r="I28" s="28">
        <f t="shared" si="4"/>
        <v>1.5753550247992649</v>
      </c>
    </row>
    <row r="29" spans="1:9" s="1" customFormat="1" ht="17.100000000000001" customHeight="1" x14ac:dyDescent="0.2">
      <c r="A29" s="21" t="s">
        <v>22</v>
      </c>
      <c r="B29" s="79" t="s">
        <v>60</v>
      </c>
      <c r="C29" s="69">
        <v>72987082</v>
      </c>
      <c r="D29" s="71">
        <f t="shared" si="0"/>
        <v>23.366653708044179</v>
      </c>
      <c r="E29" s="69">
        <v>75455219</v>
      </c>
      <c r="F29" s="71">
        <f t="shared" ref="F29" si="22">E29/E$34*100</f>
        <v>22.033601455685783</v>
      </c>
      <c r="G29" s="54">
        <f t="shared" si="2"/>
        <v>2468137</v>
      </c>
      <c r="H29" s="26">
        <f t="shared" si="3"/>
        <v>3.3816079946859638E-2</v>
      </c>
      <c r="I29" s="27">
        <f>F29-D29</f>
        <v>-1.3330522523583959</v>
      </c>
    </row>
    <row r="30" spans="1:9" s="1" customFormat="1" ht="17.100000000000001" customHeight="1" x14ac:dyDescent="0.2">
      <c r="A30" s="21" t="s">
        <v>20</v>
      </c>
      <c r="B30" s="80" t="s">
        <v>61</v>
      </c>
      <c r="C30" s="69">
        <v>176299</v>
      </c>
      <c r="D30" s="71">
        <f t="shared" si="0"/>
        <v>5.6441736937427919E-2</v>
      </c>
      <c r="E30" s="69">
        <v>342211</v>
      </c>
      <c r="F30" s="71">
        <f t="shared" ref="F30" si="23">E30/E$34*100</f>
        <v>9.9928684691136985E-2</v>
      </c>
      <c r="G30" s="54">
        <f t="shared" si="2"/>
        <v>165912</v>
      </c>
      <c r="H30" s="26">
        <f t="shared" si="3"/>
        <v>0.94108304641546459</v>
      </c>
      <c r="I30" s="27">
        <f t="shared" ref="I30:I33" si="24">F30-D30</f>
        <v>4.3486947753709065E-2</v>
      </c>
    </row>
    <row r="31" spans="1:9" s="1" customFormat="1" ht="17.100000000000001" customHeight="1" x14ac:dyDescent="0.2">
      <c r="A31" s="21" t="s">
        <v>21</v>
      </c>
      <c r="B31" s="84" t="s">
        <v>62</v>
      </c>
      <c r="C31" s="69">
        <v>8809336</v>
      </c>
      <c r="D31" s="71">
        <f t="shared" si="0"/>
        <v>2.8202895371239403</v>
      </c>
      <c r="E31" s="69">
        <v>8679527</v>
      </c>
      <c r="F31" s="71">
        <f t="shared" ref="F31" si="25">E31/E$34*100</f>
        <v>2.5344998169293507</v>
      </c>
      <c r="G31" s="54">
        <f t="shared" si="2"/>
        <v>-129809</v>
      </c>
      <c r="H31" s="26">
        <f t="shared" si="3"/>
        <v>-1.473538981825645E-2</v>
      </c>
      <c r="I31" s="27">
        <f t="shared" si="24"/>
        <v>-0.28578972019458959</v>
      </c>
    </row>
    <row r="32" spans="1:9" s="1" customFormat="1" ht="17.100000000000001" customHeight="1" x14ac:dyDescent="0.2">
      <c r="A32" s="19" t="s">
        <v>19</v>
      </c>
      <c r="B32" s="84" t="s">
        <v>63</v>
      </c>
      <c r="C32" s="69">
        <v>0</v>
      </c>
      <c r="D32" s="71">
        <f t="shared" si="0"/>
        <v>0</v>
      </c>
      <c r="E32" s="69">
        <v>0</v>
      </c>
      <c r="F32" s="71">
        <f t="shared" ref="F32" si="26">E32/E$34*100</f>
        <v>0</v>
      </c>
      <c r="G32" s="54">
        <f t="shared" si="2"/>
        <v>0</v>
      </c>
      <c r="H32" s="26" t="s">
        <v>27</v>
      </c>
      <c r="I32" s="27">
        <f t="shared" si="24"/>
        <v>0</v>
      </c>
    </row>
    <row r="33" spans="1:9" s="1" customFormat="1" ht="17.100000000000001" customHeight="1" x14ac:dyDescent="0.2">
      <c r="A33" s="20" t="s">
        <v>18</v>
      </c>
      <c r="B33" s="82" t="s">
        <v>64</v>
      </c>
      <c r="C33" s="70">
        <f>SUM(C29:C32)</f>
        <v>81972717</v>
      </c>
      <c r="D33" s="24">
        <f t="shared" si="0"/>
        <v>26.243384982105546</v>
      </c>
      <c r="E33" s="70">
        <f>SUM(E29:E32)</f>
        <v>84476957</v>
      </c>
      <c r="F33" s="24">
        <f t="shared" ref="F33" si="27">E33/E$34*100</f>
        <v>24.668029957306274</v>
      </c>
      <c r="G33" s="56">
        <f t="shared" si="2"/>
        <v>2504240</v>
      </c>
      <c r="H33" s="59">
        <f t="shared" si="3"/>
        <v>3.0549676668640859E-2</v>
      </c>
      <c r="I33" s="28">
        <f t="shared" si="24"/>
        <v>-1.575355024799272</v>
      </c>
    </row>
    <row r="34" spans="1:9" s="1" customFormat="1" ht="17.100000000000001" customHeight="1" x14ac:dyDescent="0.2">
      <c r="A34" s="16" t="s">
        <v>24</v>
      </c>
      <c r="B34" s="85" t="s">
        <v>65</v>
      </c>
      <c r="C34" s="67">
        <f>C28+C33</f>
        <v>312355731</v>
      </c>
      <c r="D34" s="25">
        <f>D28+D33</f>
        <v>100</v>
      </c>
      <c r="E34" s="58">
        <f>E28+E33</f>
        <v>342455223</v>
      </c>
      <c r="F34" s="25">
        <f>F28+F33</f>
        <v>100</v>
      </c>
      <c r="G34" s="57">
        <f>G28+G33</f>
        <v>30099492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A10:A27 A33" numberStoredAsText="1"/>
    <ignoredError sqref="A28:A29 A34" twoDigitTextYear="1" numberStoredAsText="1"/>
    <ignoredError sqref="A30" twoDigitTextYear="1"/>
    <ignoredError sqref="D28:D33 E28 E33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17089219</v>
      </c>
      <c r="D10" s="32">
        <f>C10/C$34*100</f>
        <v>6.3782345224571682</v>
      </c>
      <c r="E10" s="50"/>
      <c r="F10" s="32" t="e">
        <f>E10/E$34*100</f>
        <v>#DIV/0!</v>
      </c>
      <c r="G10" s="54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4496282</v>
      </c>
      <c r="D11" s="32">
        <f t="shared" ref="D11:D33" si="0">C11/C$34*100</f>
        <v>1.6781539914201324</v>
      </c>
      <c r="E11" s="50"/>
      <c r="F11" s="32" t="e">
        <f t="shared" ref="F11:F33" si="1">E11/E$34*100</f>
        <v>#DIV/0!</v>
      </c>
      <c r="G11" s="54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28452891</v>
      </c>
      <c r="D12" s="32">
        <f t="shared" si="0"/>
        <v>10.619514656574468</v>
      </c>
      <c r="E12" s="50"/>
      <c r="F12" s="32" t="e">
        <f t="shared" si="1"/>
        <v>#DIV/0!</v>
      </c>
      <c r="G12" s="54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8869</v>
      </c>
      <c r="D15" s="32">
        <f t="shared" si="0"/>
        <v>3.3101900080789314E-3</v>
      </c>
      <c r="E15" s="50"/>
      <c r="F15" s="32" t="e">
        <f t="shared" si="1"/>
        <v>#DIV/0!</v>
      </c>
      <c r="G15" s="54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50">
        <v>1948920</v>
      </c>
      <c r="D16" s="32">
        <f t="shared" si="0"/>
        <v>0.72739829862951744</v>
      </c>
      <c r="E16" s="50"/>
      <c r="F16" s="32" t="e">
        <f t="shared" si="1"/>
        <v>#DIV/0!</v>
      </c>
      <c r="G16" s="54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12819500</v>
      </c>
      <c r="D17" s="32">
        <f t="shared" si="0"/>
        <v>4.7846409751457726</v>
      </c>
      <c r="E17" s="50"/>
      <c r="F17" s="32" t="e">
        <f t="shared" si="1"/>
        <v>#DIV/0!</v>
      </c>
      <c r="G17" s="54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50">
        <v>10975436</v>
      </c>
      <c r="D18" s="32">
        <f t="shared" si="0"/>
        <v>4.0963782367245232</v>
      </c>
      <c r="E18" s="50"/>
      <c r="F18" s="32" t="e">
        <f t="shared" si="1"/>
        <v>#DIV/0!</v>
      </c>
      <c r="G18" s="54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123767556</v>
      </c>
      <c r="D19" s="32">
        <f t="shared" si="0"/>
        <v>46.19394826875066</v>
      </c>
      <c r="E19" s="50"/>
      <c r="F19" s="32" t="e">
        <f t="shared" si="1"/>
        <v>#DIV/0!</v>
      </c>
      <c r="G19" s="54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50">
        <v>15825</v>
      </c>
      <c r="D20" s="32">
        <f t="shared" si="0"/>
        <v>5.9063881923383799E-3</v>
      </c>
      <c r="E20" s="50"/>
      <c r="F20" s="32" t="e">
        <f t="shared" si="1"/>
        <v>#DIV/0!</v>
      </c>
      <c r="G20" s="54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50">
        <v>11104</v>
      </c>
      <c r="D21" s="32">
        <f t="shared" si="0"/>
        <v>4.1443623688925983E-3</v>
      </c>
      <c r="E21" s="50"/>
      <c r="F21" s="32" t="e">
        <f t="shared" si="1"/>
        <v>#DIV/0!</v>
      </c>
      <c r="G21" s="54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4019257</v>
      </c>
      <c r="D22" s="32">
        <f t="shared" si="0"/>
        <v>1.5001132440299132</v>
      </c>
      <c r="E22" s="50"/>
      <c r="F22" s="32" t="e">
        <f t="shared" si="1"/>
        <v>#DIV/0!</v>
      </c>
      <c r="G22" s="54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5856295</v>
      </c>
      <c r="D23" s="32">
        <f t="shared" si="0"/>
        <v>2.1857536580632093</v>
      </c>
      <c r="E23" s="50"/>
      <c r="F23" s="32" t="e">
        <f t="shared" si="1"/>
        <v>#DIV/0!</v>
      </c>
      <c r="G23" s="54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240775</v>
      </c>
      <c r="D24" s="32">
        <f t="shared" si="0"/>
        <v>8.9864809921660238E-2</v>
      </c>
      <c r="E24" s="50"/>
      <c r="F24" s="32" t="e">
        <f t="shared" si="1"/>
        <v>#DIV/0!</v>
      </c>
      <c r="G24" s="54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649462</v>
      </c>
      <c r="D25" s="32">
        <f t="shared" si="0"/>
        <v>0.24239966433949248</v>
      </c>
      <c r="E25" s="50"/>
      <c r="F25" s="32" t="e">
        <f t="shared" si="1"/>
        <v>#DIV/0!</v>
      </c>
      <c r="G25" s="54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996</v>
      </c>
      <c r="D26" s="32">
        <f t="shared" si="0"/>
        <v>3.717385554230032E-4</v>
      </c>
      <c r="E26" s="50"/>
      <c r="F26" s="32" t="e">
        <f t="shared" si="1"/>
        <v>#DIV/0!</v>
      </c>
      <c r="G26" s="54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557043</v>
      </c>
      <c r="D27" s="32">
        <f t="shared" si="0"/>
        <v>0.20790598406475502</v>
      </c>
      <c r="E27" s="50"/>
      <c r="F27" s="32" t="e">
        <f t="shared" si="1"/>
        <v>#DIV/0!</v>
      </c>
      <c r="G27" s="54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210909430</v>
      </c>
      <c r="D28" s="23">
        <f t="shared" si="0"/>
        <v>78.718038989245997</v>
      </c>
      <c r="E28" s="51">
        <f>SUM(E10:E27)</f>
        <v>0</v>
      </c>
      <c r="F28" s="45" t="e">
        <f t="shared" si="1"/>
        <v>#DIV/0!</v>
      </c>
      <c r="G28" s="55">
        <f t="shared" si="2"/>
        <v>-210909430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52704649</v>
      </c>
      <c r="D29" s="32">
        <f t="shared" si="0"/>
        <v>19.671034220217301</v>
      </c>
      <c r="E29" s="52"/>
      <c r="F29" s="32" t="e">
        <f t="shared" si="1"/>
        <v>#DIV/0!</v>
      </c>
      <c r="G29" s="54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331210</v>
      </c>
      <c r="D30" s="32">
        <f t="shared" si="0"/>
        <v>0.1236179989374025</v>
      </c>
      <c r="E30" s="52"/>
      <c r="F30" s="32" t="e">
        <f t="shared" si="1"/>
        <v>#DIV/0!</v>
      </c>
      <c r="G30" s="54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3984950</v>
      </c>
      <c r="D31" s="32">
        <f t="shared" si="0"/>
        <v>1.487308791599294</v>
      </c>
      <c r="E31" s="52"/>
      <c r="F31" s="32" t="e">
        <f t="shared" si="1"/>
        <v>#DIV/0!</v>
      </c>
      <c r="G31" s="54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0</v>
      </c>
      <c r="D32" s="32">
        <f t="shared" si="0"/>
        <v>0</v>
      </c>
      <c r="E32" s="52"/>
      <c r="F32" s="32" t="e">
        <f t="shared" si="1"/>
        <v>#DIV/0!</v>
      </c>
      <c r="G32" s="54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57020809</v>
      </c>
      <c r="D33" s="24">
        <f t="shared" si="0"/>
        <v>21.281961010753996</v>
      </c>
      <c r="E33" s="53">
        <f>SUM(E29:E32)</f>
        <v>0</v>
      </c>
      <c r="F33" s="24" t="e">
        <f t="shared" si="1"/>
        <v>#DIV/0!</v>
      </c>
      <c r="G33" s="56">
        <f t="shared" si="2"/>
        <v>-57020809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6"/>
      <c r="D46" s="46"/>
      <c r="E46" s="46"/>
      <c r="F46" s="46"/>
      <c r="G46" s="46"/>
    </row>
    <row r="47" spans="1:9" x14ac:dyDescent="0.25">
      <c r="C47" s="47"/>
      <c r="D47" s="47"/>
      <c r="E47" s="48"/>
      <c r="F47" s="48"/>
      <c r="G47" s="46"/>
    </row>
    <row r="48" spans="1:9" x14ac:dyDescent="0.25">
      <c r="C48" s="47"/>
      <c r="D48" s="47"/>
      <c r="E48" s="48"/>
      <c r="F48" s="46"/>
      <c r="G48" s="46"/>
    </row>
    <row r="49" spans="3:7" x14ac:dyDescent="0.25">
      <c r="C49" s="47"/>
      <c r="D49" s="47"/>
      <c r="E49" s="48"/>
      <c r="F49" s="46"/>
      <c r="G49" s="46"/>
    </row>
    <row r="50" spans="3:7" x14ac:dyDescent="0.25">
      <c r="C50" s="47"/>
      <c r="D50" s="47"/>
      <c r="E50" s="48"/>
      <c r="F50" s="46"/>
      <c r="G50" s="46"/>
    </row>
    <row r="51" spans="3:7" x14ac:dyDescent="0.25">
      <c r="C51" s="47"/>
      <c r="D51" s="47"/>
      <c r="E51" s="48"/>
      <c r="F51" s="46"/>
      <c r="G51" s="46"/>
    </row>
    <row r="52" spans="3:7" x14ac:dyDescent="0.25">
      <c r="C52" s="49"/>
      <c r="D52" s="47"/>
      <c r="E52" s="48"/>
      <c r="F52" s="46"/>
      <c r="G52" s="46"/>
    </row>
    <row r="53" spans="3:7" x14ac:dyDescent="0.25">
      <c r="C53" s="49"/>
      <c r="D53" s="47"/>
      <c r="E53" s="48"/>
      <c r="F53" s="46"/>
      <c r="G53" s="46"/>
    </row>
    <row r="54" spans="3:7" x14ac:dyDescent="0.25">
      <c r="C54" s="49"/>
      <c r="D54" s="47"/>
      <c r="E54" s="48"/>
      <c r="F54" s="46"/>
      <c r="G54" s="46"/>
    </row>
    <row r="55" spans="3:7" x14ac:dyDescent="0.25">
      <c r="C55" s="49"/>
      <c r="D55" s="47"/>
      <c r="E55" s="48"/>
      <c r="F55" s="46"/>
      <c r="G55" s="46"/>
    </row>
    <row r="56" spans="3:7" x14ac:dyDescent="0.25">
      <c r="C56" s="49"/>
      <c r="D56" s="47"/>
      <c r="E56" s="48"/>
      <c r="F56" s="46"/>
      <c r="G56" s="46"/>
    </row>
    <row r="57" spans="3:7" x14ac:dyDescent="0.25">
      <c r="C57" s="49"/>
      <c r="D57" s="47"/>
      <c r="E57" s="48"/>
      <c r="F57" s="46"/>
      <c r="G57" s="46"/>
    </row>
    <row r="58" spans="3:7" x14ac:dyDescent="0.25">
      <c r="C58" s="49"/>
      <c r="D58" s="47"/>
      <c r="E58" s="48"/>
      <c r="F58" s="46"/>
      <c r="G58" s="46"/>
    </row>
    <row r="59" spans="3:7" x14ac:dyDescent="0.25">
      <c r="C59" s="49"/>
      <c r="D59" s="47"/>
      <c r="E59" s="48"/>
      <c r="F59" s="46"/>
      <c r="G59" s="46"/>
    </row>
    <row r="60" spans="3:7" x14ac:dyDescent="0.25">
      <c r="C60" s="49"/>
      <c r="D60" s="47"/>
      <c r="E60" s="48"/>
      <c r="F60" s="46"/>
      <c r="G60" s="46"/>
    </row>
    <row r="61" spans="3:7" x14ac:dyDescent="0.25">
      <c r="C61" s="49"/>
      <c r="D61" s="47"/>
      <c r="E61" s="48"/>
      <c r="F61" s="46"/>
      <c r="G61" s="46"/>
    </row>
    <row r="62" spans="3:7" x14ac:dyDescent="0.25">
      <c r="C62" s="49"/>
      <c r="D62" s="47"/>
      <c r="E62" s="48"/>
      <c r="F62" s="46"/>
      <c r="G62" s="46"/>
    </row>
    <row r="63" spans="3:7" x14ac:dyDescent="0.25">
      <c r="C63" s="49"/>
      <c r="D63" s="47"/>
      <c r="E63" s="48"/>
      <c r="F63" s="46"/>
      <c r="G63" s="46"/>
    </row>
    <row r="64" spans="3:7" x14ac:dyDescent="0.25">
      <c r="C64" s="49"/>
      <c r="D64" s="47"/>
      <c r="E64" s="48"/>
      <c r="F64" s="46"/>
      <c r="G64" s="46"/>
    </row>
    <row r="65" spans="3:7" x14ac:dyDescent="0.25">
      <c r="C65" s="46"/>
      <c r="D65" s="46"/>
      <c r="E65" s="46"/>
      <c r="F65" s="46"/>
      <c r="G65" s="46"/>
    </row>
    <row r="66" spans="3:7" x14ac:dyDescent="0.25">
      <c r="C66" s="46"/>
      <c r="D66" s="46"/>
      <c r="E66" s="46"/>
      <c r="F66" s="46"/>
      <c r="G66" s="46"/>
    </row>
    <row r="67" spans="3:7" x14ac:dyDescent="0.25">
      <c r="C67" s="46"/>
      <c r="D67" s="46"/>
      <c r="E67" s="46"/>
      <c r="F67" s="46"/>
      <c r="G67" s="46"/>
    </row>
    <row r="68" spans="3:7" x14ac:dyDescent="0.25">
      <c r="C68" s="46"/>
      <c r="D68" s="46"/>
      <c r="E68" s="46"/>
      <c r="F68" s="46"/>
      <c r="G68" s="46"/>
    </row>
    <row r="69" spans="3:7" x14ac:dyDescent="0.25">
      <c r="C69" s="46"/>
      <c r="D69" s="46"/>
      <c r="E69" s="46"/>
      <c r="F69" s="46"/>
      <c r="G69" s="46"/>
    </row>
    <row r="70" spans="3:7" x14ac:dyDescent="0.25">
      <c r="C70" s="46"/>
      <c r="D70" s="46"/>
      <c r="E70" s="46"/>
      <c r="F70" s="46"/>
      <c r="G70" s="46"/>
    </row>
    <row r="71" spans="3:7" x14ac:dyDescent="0.25">
      <c r="C71" s="46"/>
      <c r="D71" s="46"/>
      <c r="E71" s="46"/>
      <c r="F71" s="46"/>
      <c r="G71" s="46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6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1" t="s">
        <v>33</v>
      </c>
      <c r="C8" s="44" t="s">
        <v>34</v>
      </c>
      <c r="D8" s="44" t="s">
        <v>35</v>
      </c>
      <c r="E8" s="44" t="s">
        <v>34</v>
      </c>
      <c r="F8" s="44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67</v>
      </c>
      <c r="D9" s="34" t="s">
        <v>25</v>
      </c>
      <c r="E9" s="11" t="s">
        <v>68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90" t="s">
        <v>41</v>
      </c>
      <c r="C10" s="50">
        <v>8674824.4910000004</v>
      </c>
      <c r="D10" s="71">
        <f>C10/C$34*100</f>
        <v>6.5534571875635574</v>
      </c>
      <c r="E10" s="50">
        <v>10198264.6719</v>
      </c>
      <c r="F10" s="71">
        <f>E10/E$34*100</f>
        <v>6.9701829106015314</v>
      </c>
      <c r="G10" s="54">
        <f>E10-C10</f>
        <v>1523440.1809</v>
      </c>
      <c r="H10" s="26">
        <f>(E10-C10)/C10</f>
        <v>0.17561625396347169</v>
      </c>
      <c r="I10" s="27">
        <f>F10-D10</f>
        <v>0.41672572303797395</v>
      </c>
    </row>
    <row r="11" spans="1:9" s="1" customFormat="1" ht="17.100000000000001" customHeight="1" x14ac:dyDescent="0.2">
      <c r="A11" s="22" t="s">
        <v>1</v>
      </c>
      <c r="B11" s="90" t="s">
        <v>42</v>
      </c>
      <c r="C11" s="50">
        <v>947618.96</v>
      </c>
      <c r="D11" s="71">
        <f t="shared" ref="D11:D33" si="0">C11/C$34*100</f>
        <v>0.71588540966177139</v>
      </c>
      <c r="E11" s="50">
        <v>1048770.92</v>
      </c>
      <c r="F11" s="71">
        <f t="shared" ref="F11" si="1">E11/E$34*100</f>
        <v>0.71680088514097406</v>
      </c>
      <c r="G11" s="54">
        <f t="shared" ref="G11:G33" si="2">E11-C11</f>
        <v>101151.95999999996</v>
      </c>
      <c r="H11" s="26">
        <f t="shared" ref="H11:H33" si="3">(E11-C11)/C11</f>
        <v>0.10674328424159006</v>
      </c>
      <c r="I11" s="27">
        <f t="shared" ref="I11:I28" si="4">F11-D11</f>
        <v>9.1547547920267647E-4</v>
      </c>
    </row>
    <row r="12" spans="1:9" s="1" customFormat="1" ht="17.100000000000001" customHeight="1" x14ac:dyDescent="0.2">
      <c r="A12" s="22" t="s">
        <v>2</v>
      </c>
      <c r="B12" s="90" t="s">
        <v>43</v>
      </c>
      <c r="C12" s="50">
        <v>9243158.1999000013</v>
      </c>
      <c r="D12" s="71">
        <f t="shared" si="0"/>
        <v>6.9828088860779802</v>
      </c>
      <c r="E12" s="50">
        <v>10919010.979900002</v>
      </c>
      <c r="F12" s="71">
        <f t="shared" ref="F12" si="5">E12/E$34*100</f>
        <v>7.4627896197353927</v>
      </c>
      <c r="G12" s="54">
        <f t="shared" si="2"/>
        <v>1675852.7800000012</v>
      </c>
      <c r="H12" s="26">
        <f t="shared" si="3"/>
        <v>0.18130737825282831</v>
      </c>
      <c r="I12" s="27">
        <f t="shared" si="4"/>
        <v>0.47998073365741245</v>
      </c>
    </row>
    <row r="13" spans="1:9" s="1" customFormat="1" ht="17.100000000000001" customHeight="1" x14ac:dyDescent="0.2">
      <c r="A13" s="19" t="s">
        <v>3</v>
      </c>
      <c r="B13" s="90" t="s">
        <v>44</v>
      </c>
      <c r="C13" s="50">
        <v>10407.02</v>
      </c>
      <c r="D13" s="71">
        <f t="shared" si="0"/>
        <v>7.8620564705229705E-3</v>
      </c>
      <c r="E13" s="50">
        <v>11250.85</v>
      </c>
      <c r="F13" s="71">
        <f t="shared" ref="F13" si="6">E13/E$34*100</f>
        <v>7.6895908198792631E-3</v>
      </c>
      <c r="G13" s="54">
        <f t="shared" si="2"/>
        <v>843.82999999999993</v>
      </c>
      <c r="H13" s="26">
        <f t="shared" si="3"/>
        <v>8.1082769130836674E-2</v>
      </c>
      <c r="I13" s="27">
        <f t="shared" si="4"/>
        <v>-1.7246565064370743E-4</v>
      </c>
    </row>
    <row r="14" spans="1:9" s="1" customFormat="1" ht="17.100000000000001" customHeight="1" x14ac:dyDescent="0.2">
      <c r="A14" s="19" t="s">
        <v>4</v>
      </c>
      <c r="B14" s="90" t="s">
        <v>45</v>
      </c>
      <c r="C14" s="50">
        <v>50093.62</v>
      </c>
      <c r="D14" s="71">
        <f t="shared" si="0"/>
        <v>3.7843577628650558E-2</v>
      </c>
      <c r="E14" s="50">
        <v>1049.6600000000001</v>
      </c>
      <c r="F14" s="71">
        <f t="shared" ref="F14" si="7">E14/E$34*100</f>
        <v>7.1740854246518865E-4</v>
      </c>
      <c r="G14" s="54">
        <f t="shared" si="2"/>
        <v>-49043.96</v>
      </c>
      <c r="H14" s="26">
        <f t="shared" si="3"/>
        <v>-0.97904603420555347</v>
      </c>
      <c r="I14" s="27">
        <f t="shared" si="4"/>
        <v>-3.7126169086185372E-2</v>
      </c>
    </row>
    <row r="15" spans="1:9" s="1" customFormat="1" ht="17.100000000000001" customHeight="1" x14ac:dyDescent="0.2">
      <c r="A15" s="19" t="s">
        <v>5</v>
      </c>
      <c r="B15" s="90" t="s">
        <v>46</v>
      </c>
      <c r="C15" s="50">
        <v>950</v>
      </c>
      <c r="D15" s="71">
        <f t="shared" si="0"/>
        <v>7.1768418307996168E-4</v>
      </c>
      <c r="E15" s="50">
        <v>899.39</v>
      </c>
      <c r="F15" s="71">
        <f t="shared" ref="F15" si="8">E15/E$34*100</f>
        <v>6.147038745953603E-4</v>
      </c>
      <c r="G15" s="54">
        <f t="shared" si="2"/>
        <v>-50.610000000000014</v>
      </c>
      <c r="H15" s="26">
        <f t="shared" si="3"/>
        <v>-5.3273684210526327E-2</v>
      </c>
      <c r="I15" s="27">
        <f t="shared" si="4"/>
        <v>-1.0298030848460138E-4</v>
      </c>
    </row>
    <row r="16" spans="1:9" s="1" customFormat="1" ht="16.5" customHeight="1" x14ac:dyDescent="0.2">
      <c r="A16" s="19" t="s">
        <v>6</v>
      </c>
      <c r="B16" s="90" t="s">
        <v>69</v>
      </c>
      <c r="C16" s="50">
        <v>709678.06</v>
      </c>
      <c r="D16" s="71">
        <f t="shared" si="0"/>
        <v>0.53613128288512857</v>
      </c>
      <c r="E16" s="50">
        <v>907271.96</v>
      </c>
      <c r="F16" s="71">
        <f t="shared" ref="F16" si="9">E16/E$34*100</f>
        <v>0.62009093844019481</v>
      </c>
      <c r="G16" s="54">
        <f t="shared" si="2"/>
        <v>197593.89999999991</v>
      </c>
      <c r="H16" s="26">
        <f t="shared" si="3"/>
        <v>0.27842751683770511</v>
      </c>
      <c r="I16" s="27">
        <f t="shared" si="4"/>
        <v>8.3959655555066237E-2</v>
      </c>
    </row>
    <row r="17" spans="1:9" s="1" customFormat="1" ht="17.100000000000001" customHeight="1" x14ac:dyDescent="0.2">
      <c r="A17" s="19" t="s">
        <v>7</v>
      </c>
      <c r="B17" s="90" t="s">
        <v>48</v>
      </c>
      <c r="C17" s="50">
        <v>4631214.16</v>
      </c>
      <c r="D17" s="71">
        <f t="shared" si="0"/>
        <v>3.4986833169346849</v>
      </c>
      <c r="E17" s="50">
        <v>4906378.79</v>
      </c>
      <c r="F17" s="71">
        <f t="shared" ref="F17" si="10">E17/E$34*100</f>
        <v>3.3533506626107648</v>
      </c>
      <c r="G17" s="54">
        <f t="shared" si="2"/>
        <v>275164.62999999989</v>
      </c>
      <c r="H17" s="26">
        <f t="shared" si="3"/>
        <v>5.94152247107484E-2</v>
      </c>
      <c r="I17" s="27">
        <f t="shared" si="4"/>
        <v>-0.14533265432392017</v>
      </c>
    </row>
    <row r="18" spans="1:9" s="1" customFormat="1" ht="16.5" customHeight="1" x14ac:dyDescent="0.2">
      <c r="A18" s="19" t="s">
        <v>8</v>
      </c>
      <c r="B18" s="90" t="s">
        <v>49</v>
      </c>
      <c r="C18" s="50">
        <v>9718931.8499000017</v>
      </c>
      <c r="D18" s="71">
        <f t="shared" si="0"/>
        <v>7.3422354369529517</v>
      </c>
      <c r="E18" s="50">
        <v>8600401.6600000001</v>
      </c>
      <c r="F18" s="71">
        <f t="shared" ref="F18" si="11">E18/E$34*100</f>
        <v>5.878095401859448</v>
      </c>
      <c r="G18" s="54">
        <f t="shared" si="2"/>
        <v>-1118530.1899000015</v>
      </c>
      <c r="H18" s="26">
        <f t="shared" si="3"/>
        <v>-0.11508776964121938</v>
      </c>
      <c r="I18" s="27">
        <f t="shared" si="4"/>
        <v>-1.4641400350935037</v>
      </c>
    </row>
    <row r="19" spans="1:9" s="1" customFormat="1" ht="17.100000000000001" customHeight="1" x14ac:dyDescent="0.2">
      <c r="A19" s="19" t="s">
        <v>9</v>
      </c>
      <c r="B19" s="90" t="s">
        <v>50</v>
      </c>
      <c r="C19" s="50">
        <v>80411611.38000001</v>
      </c>
      <c r="D19" s="71">
        <f t="shared" si="0"/>
        <v>60.747517498314373</v>
      </c>
      <c r="E19" s="50">
        <v>90923913.059900001</v>
      </c>
      <c r="F19" s="71">
        <f t="shared" ref="F19" si="12">E19/E$34*100</f>
        <v>62.143543569855368</v>
      </c>
      <c r="G19" s="54">
        <f t="shared" si="2"/>
        <v>10512301.679899991</v>
      </c>
      <c r="H19" s="26">
        <f t="shared" si="3"/>
        <v>0.13073114068342886</v>
      </c>
      <c r="I19" s="27">
        <f t="shared" si="4"/>
        <v>1.3960260715409945</v>
      </c>
    </row>
    <row r="20" spans="1:9" s="1" customFormat="1" ht="16.5" customHeight="1" x14ac:dyDescent="0.2">
      <c r="A20" s="19" t="s">
        <v>10</v>
      </c>
      <c r="B20" s="90" t="s">
        <v>51</v>
      </c>
      <c r="C20" s="50">
        <v>60804.42</v>
      </c>
      <c r="D20" s="71">
        <f t="shared" si="0"/>
        <v>4.5935126837211453E-2</v>
      </c>
      <c r="E20" s="50">
        <v>68503.47</v>
      </c>
      <c r="F20" s="71">
        <f t="shared" ref="F20" si="13">E20/E$34*100</f>
        <v>4.6819898411397762E-2</v>
      </c>
      <c r="G20" s="54">
        <f t="shared" si="2"/>
        <v>7699.0500000000029</v>
      </c>
      <c r="H20" s="26">
        <f t="shared" si="3"/>
        <v>0.12661990690808339</v>
      </c>
      <c r="I20" s="27">
        <f t="shared" si="4"/>
        <v>8.8477157418630908E-4</v>
      </c>
    </row>
    <row r="21" spans="1:9" s="1" customFormat="1" ht="16.5" customHeight="1" x14ac:dyDescent="0.2">
      <c r="A21" s="19" t="s">
        <v>11</v>
      </c>
      <c r="B21" s="90" t="s">
        <v>52</v>
      </c>
      <c r="C21" s="50">
        <v>5072.0499999999993</v>
      </c>
      <c r="D21" s="71">
        <f t="shared" si="0"/>
        <v>3.8317158534639153E-3</v>
      </c>
      <c r="E21" s="50">
        <v>5738.5999999999995</v>
      </c>
      <c r="F21" s="71">
        <f t="shared" ref="F21" si="14">E21/E$34*100</f>
        <v>3.9221468492566464E-3</v>
      </c>
      <c r="G21" s="54">
        <f t="shared" si="2"/>
        <v>666.55000000000018</v>
      </c>
      <c r="H21" s="26">
        <f t="shared" si="3"/>
        <v>0.13141629124318574</v>
      </c>
      <c r="I21" s="27">
        <f t="shared" si="4"/>
        <v>9.043099579273111E-5</v>
      </c>
    </row>
    <row r="22" spans="1:9" s="1" customFormat="1" ht="17.100000000000001" customHeight="1" x14ac:dyDescent="0.2">
      <c r="A22" s="19" t="s">
        <v>12</v>
      </c>
      <c r="B22" s="90" t="s">
        <v>53</v>
      </c>
      <c r="C22" s="50">
        <v>1570848.6600000001</v>
      </c>
      <c r="D22" s="71">
        <f t="shared" si="0"/>
        <v>1.1867086708361607</v>
      </c>
      <c r="E22" s="50">
        <v>1861963.7199999997</v>
      </c>
      <c r="F22" s="71">
        <f t="shared" ref="F22" si="15">E22/E$34*100</f>
        <v>1.272591771133758</v>
      </c>
      <c r="G22" s="54">
        <f t="shared" si="2"/>
        <v>291115.05999999959</v>
      </c>
      <c r="H22" s="26">
        <f t="shared" si="3"/>
        <v>0.18532342892917486</v>
      </c>
      <c r="I22" s="27">
        <f t="shared" si="4"/>
        <v>8.588310029759727E-2</v>
      </c>
    </row>
    <row r="23" spans="1:9" s="1" customFormat="1" ht="17.100000000000001" customHeight="1" x14ac:dyDescent="0.2">
      <c r="A23" s="19" t="s">
        <v>13</v>
      </c>
      <c r="B23" s="90" t="s">
        <v>54</v>
      </c>
      <c r="C23" s="50">
        <v>1862355.2799999998</v>
      </c>
      <c r="D23" s="71">
        <f t="shared" si="0"/>
        <v>1.406929397612056</v>
      </c>
      <c r="E23" s="50">
        <v>2212546.5700000003</v>
      </c>
      <c r="F23" s="71">
        <f t="shared" ref="F23" si="16">E23/E$34*100</f>
        <v>1.5122037706686475</v>
      </c>
      <c r="G23" s="54">
        <f t="shared" si="2"/>
        <v>350191.2900000005</v>
      </c>
      <c r="H23" s="26">
        <f t="shared" si="3"/>
        <v>0.18803677996391782</v>
      </c>
      <c r="I23" s="27">
        <f t="shared" si="4"/>
        <v>0.10527437305659149</v>
      </c>
    </row>
    <row r="24" spans="1:9" s="1" customFormat="1" ht="17.100000000000001" customHeight="1" x14ac:dyDescent="0.2">
      <c r="A24" s="19" t="s">
        <v>14</v>
      </c>
      <c r="B24" s="90" t="s">
        <v>70</v>
      </c>
      <c r="C24" s="50">
        <v>9665.26</v>
      </c>
      <c r="D24" s="71">
        <f t="shared" si="0"/>
        <v>7.3016886603741371E-3</v>
      </c>
      <c r="E24" s="50">
        <v>10169.26</v>
      </c>
      <c r="F24" s="71">
        <f t="shared" ref="F24" si="17">E24/E$34*100</f>
        <v>6.9503591587271535E-3</v>
      </c>
      <c r="G24" s="54">
        <f t="shared" si="2"/>
        <v>504</v>
      </c>
      <c r="H24" s="26">
        <f t="shared" si="3"/>
        <v>5.2145519106573439E-2</v>
      </c>
      <c r="I24" s="27">
        <f t="shared" si="4"/>
        <v>-3.5132950164698355E-4</v>
      </c>
    </row>
    <row r="25" spans="1:9" s="1" customFormat="1" ht="17.100000000000001" customHeight="1" x14ac:dyDescent="0.2">
      <c r="A25" s="19" t="s">
        <v>15</v>
      </c>
      <c r="B25" s="90" t="s">
        <v>71</v>
      </c>
      <c r="C25" s="50">
        <v>1099489.8399999999</v>
      </c>
      <c r="D25" s="71">
        <f t="shared" si="0"/>
        <v>0.83061733434222906</v>
      </c>
      <c r="E25" s="50">
        <v>1101484.29</v>
      </c>
      <c r="F25" s="71">
        <f t="shared" ref="F25" si="18">E25/E$34*100</f>
        <v>0.7528287626823954</v>
      </c>
      <c r="G25" s="54">
        <f t="shared" si="2"/>
        <v>1994.4500000001863</v>
      </c>
      <c r="H25" s="26">
        <f t="shared" si="3"/>
        <v>1.8139776534908103E-3</v>
      </c>
      <c r="I25" s="27">
        <f t="shared" si="4"/>
        <v>-7.7788571659833661E-2</v>
      </c>
    </row>
    <row r="26" spans="1:9" s="1" customFormat="1" ht="17.100000000000001" customHeight="1" x14ac:dyDescent="0.2">
      <c r="A26" s="19" t="s">
        <v>16</v>
      </c>
      <c r="B26" s="90" t="s">
        <v>57</v>
      </c>
      <c r="C26" s="50">
        <v>2387.8000000000002</v>
      </c>
      <c r="D26" s="71">
        <f t="shared" si="0"/>
        <v>1.8038803077456134E-3</v>
      </c>
      <c r="E26" s="50">
        <v>351.02</v>
      </c>
      <c r="F26" s="71">
        <f t="shared" ref="F26" si="19">E26/E$34*100</f>
        <v>2.3991077737184468E-4</v>
      </c>
      <c r="G26" s="54">
        <f t="shared" si="2"/>
        <v>-2036.7800000000002</v>
      </c>
      <c r="H26" s="26">
        <f t="shared" si="3"/>
        <v>-0.85299438813971018</v>
      </c>
      <c r="I26" s="27">
        <f t="shared" si="4"/>
        <v>-1.5639695303737687E-3</v>
      </c>
    </row>
    <row r="27" spans="1:9" s="1" customFormat="1" ht="17.100000000000001" customHeight="1" x14ac:dyDescent="0.2">
      <c r="A27" s="19" t="s">
        <v>17</v>
      </c>
      <c r="B27" s="90" t="s">
        <v>58</v>
      </c>
      <c r="C27" s="50">
        <v>152455.12999999998</v>
      </c>
      <c r="D27" s="71">
        <f t="shared" si="0"/>
        <v>0.11517330045305195</v>
      </c>
      <c r="E27" s="50">
        <v>263868.93</v>
      </c>
      <c r="F27" s="71">
        <f t="shared" ref="F27" si="20">E27/E$34*100</f>
        <v>0.18034584958286384</v>
      </c>
      <c r="G27" s="54">
        <f t="shared" si="2"/>
        <v>111413.80000000002</v>
      </c>
      <c r="H27" s="26">
        <f t="shared" si="3"/>
        <v>0.73079731721720376</v>
      </c>
      <c r="I27" s="27">
        <f t="shared" si="4"/>
        <v>6.5172549129811894E-2</v>
      </c>
    </row>
    <row r="28" spans="1:9" s="1" customFormat="1" ht="17.100000000000001" customHeight="1" x14ac:dyDescent="0.2">
      <c r="A28" s="20" t="s">
        <v>23</v>
      </c>
      <c r="B28" s="88" t="s">
        <v>59</v>
      </c>
      <c r="C28" s="68">
        <f>SUM(C10:C27)</f>
        <v>119161566.18080002</v>
      </c>
      <c r="D28" s="23">
        <f t="shared" si="0"/>
        <v>90.021443451574996</v>
      </c>
      <c r="E28" s="68">
        <f>SUM(E10:E27)</f>
        <v>133041837.80170001</v>
      </c>
      <c r="F28" s="45">
        <f t="shared" ref="F28" si="21">E28/E$34*100</f>
        <v>90.92977816074503</v>
      </c>
      <c r="G28" s="55">
        <f t="shared" si="2"/>
        <v>13880271.62089999</v>
      </c>
      <c r="H28" s="59">
        <f t="shared" si="3"/>
        <v>0.11648278942423347</v>
      </c>
      <c r="I28" s="28">
        <f t="shared" si="4"/>
        <v>0.90833470917003467</v>
      </c>
    </row>
    <row r="29" spans="1:9" s="1" customFormat="1" ht="17.100000000000001" customHeight="1" x14ac:dyDescent="0.2">
      <c r="A29" s="21" t="s">
        <v>22</v>
      </c>
      <c r="B29" s="86" t="s">
        <v>60</v>
      </c>
      <c r="C29" s="69">
        <v>11736623.950000001</v>
      </c>
      <c r="D29" s="71">
        <f t="shared" si="0"/>
        <v>8.8665151280762764</v>
      </c>
      <c r="E29" s="69">
        <v>11802480.23</v>
      </c>
      <c r="F29" s="71">
        <f t="shared" ref="F29" si="22">E29/E$34*100</f>
        <v>8.0666121784944682</v>
      </c>
      <c r="G29" s="54">
        <f t="shared" si="2"/>
        <v>65856.279999999329</v>
      </c>
      <c r="H29" s="26">
        <f t="shared" si="3"/>
        <v>5.6111774800452156E-3</v>
      </c>
      <c r="I29" s="27">
        <f>F29-D29</f>
        <v>-0.79990294958180819</v>
      </c>
    </row>
    <row r="30" spans="1:9" s="1" customFormat="1" ht="17.100000000000001" customHeight="1" x14ac:dyDescent="0.2">
      <c r="A30" s="21" t="s">
        <v>20</v>
      </c>
      <c r="B30" s="87" t="s">
        <v>61</v>
      </c>
      <c r="C30" s="69">
        <v>38317.279999999999</v>
      </c>
      <c r="D30" s="71">
        <f t="shared" si="0"/>
        <v>2.8947058731206475E-2</v>
      </c>
      <c r="E30" s="69">
        <v>16081.26</v>
      </c>
      <c r="F30" s="71">
        <f t="shared" ref="F30" si="23">E30/E$34*100</f>
        <v>1.0991019280151421E-2</v>
      </c>
      <c r="G30" s="54">
        <f t="shared" si="2"/>
        <v>-22236.019999999997</v>
      </c>
      <c r="H30" s="26">
        <f t="shared" si="3"/>
        <v>-0.58031311199542346</v>
      </c>
      <c r="I30" s="27">
        <f t="shared" ref="I30:I33" si="24">F30-D30</f>
        <v>-1.7956039451055054E-2</v>
      </c>
    </row>
    <row r="31" spans="1:9" s="1" customFormat="1" ht="17.100000000000001" customHeight="1" x14ac:dyDescent="0.2">
      <c r="A31" s="21" t="s">
        <v>21</v>
      </c>
      <c r="B31" s="91" t="s">
        <v>62</v>
      </c>
      <c r="C31" s="69">
        <v>1332914.0199999998</v>
      </c>
      <c r="D31" s="71">
        <f t="shared" si="0"/>
        <v>1.0069592732205555</v>
      </c>
      <c r="E31" s="69">
        <v>1348823.6199999999</v>
      </c>
      <c r="F31" s="71">
        <f t="shared" ref="F31" si="25">E31/E$34*100</f>
        <v>0.9218771671463325</v>
      </c>
      <c r="G31" s="54">
        <f t="shared" si="2"/>
        <v>15909.600000000093</v>
      </c>
      <c r="H31" s="26">
        <f t="shared" si="3"/>
        <v>1.1935953678392621E-2</v>
      </c>
      <c r="I31" s="27">
        <f t="shared" si="24"/>
        <v>-8.5082106074222952E-2</v>
      </c>
    </row>
    <row r="32" spans="1:9" s="1" customFormat="1" ht="17.100000000000001" customHeight="1" x14ac:dyDescent="0.2">
      <c r="A32" s="19" t="s">
        <v>19</v>
      </c>
      <c r="B32" s="91" t="s">
        <v>63</v>
      </c>
      <c r="C32" s="69">
        <v>100780.17</v>
      </c>
      <c r="D32" s="71">
        <f t="shared" si="0"/>
        <v>7.6135088396957526E-2</v>
      </c>
      <c r="E32" s="69">
        <v>103503.78</v>
      </c>
      <c r="F32" s="71">
        <f t="shared" ref="F32" si="26">E32/E$34*100</f>
        <v>7.0741474334010568E-2</v>
      </c>
      <c r="G32" s="54">
        <f t="shared" si="2"/>
        <v>2723.6100000000006</v>
      </c>
      <c r="H32" s="26">
        <f t="shared" si="3"/>
        <v>2.7025257052056974E-2</v>
      </c>
      <c r="I32" s="27">
        <f t="shared" si="24"/>
        <v>-5.3936140629469581E-3</v>
      </c>
    </row>
    <row r="33" spans="1:9" s="1" customFormat="1" ht="17.100000000000001" customHeight="1" x14ac:dyDescent="0.2">
      <c r="A33" s="20" t="s">
        <v>18</v>
      </c>
      <c r="B33" s="89" t="s">
        <v>64</v>
      </c>
      <c r="C33" s="70">
        <f>SUM(C29:C32)</f>
        <v>13208635.42</v>
      </c>
      <c r="D33" s="24">
        <f t="shared" si="0"/>
        <v>9.9785565484249972</v>
      </c>
      <c r="E33" s="53">
        <f>SUM(E29:E32)</f>
        <v>13270888.889999999</v>
      </c>
      <c r="F33" s="24">
        <f t="shared" ref="F33" si="27">E33/E$34*100</f>
        <v>9.0702218392549625</v>
      </c>
      <c r="G33" s="56">
        <f t="shared" si="2"/>
        <v>62253.469999998808</v>
      </c>
      <c r="H33" s="59">
        <f t="shared" si="3"/>
        <v>4.7130886742272433E-3</v>
      </c>
      <c r="I33" s="28">
        <f t="shared" si="24"/>
        <v>-0.90833470917003467</v>
      </c>
    </row>
    <row r="34" spans="1:9" s="1" customFormat="1" ht="17.100000000000001" customHeight="1" x14ac:dyDescent="0.2">
      <c r="A34" s="16" t="s">
        <v>24</v>
      </c>
      <c r="B34" s="92" t="s">
        <v>65</v>
      </c>
      <c r="C34" s="67">
        <f>C28+C33</f>
        <v>132370201.60080002</v>
      </c>
      <c r="D34" s="25">
        <f>D28+D33</f>
        <v>100</v>
      </c>
      <c r="E34" s="58">
        <f>E28+E33</f>
        <v>146312726.69170001</v>
      </c>
      <c r="F34" s="25">
        <f>F28+F33</f>
        <v>100</v>
      </c>
      <c r="G34" s="57">
        <f>G28+G33</f>
        <v>13942525.090899989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A10:A27" numberStoredAsText="1"/>
    <ignoredError sqref="A28:A29 A33" twoDigitTextYear="1" numberStoredAsText="1"/>
    <ignoredError sqref="A30:A32 A34" twoDigitTextYear="1"/>
    <ignoredError sqref="D28:D33 E28 E33:E3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2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1" t="s">
        <v>33</v>
      </c>
      <c r="C8" s="61" t="s">
        <v>34</v>
      </c>
      <c r="D8" s="61" t="s">
        <v>35</v>
      </c>
      <c r="E8" s="61" t="s">
        <v>34</v>
      </c>
      <c r="F8" s="61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3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50">
        <v>10622113.77</v>
      </c>
      <c r="D10" s="32">
        <f>C10/C$34*100</f>
        <v>7.612941218711601</v>
      </c>
      <c r="E10" s="50"/>
      <c r="F10" s="32" t="e">
        <f>E10/E$34*100</f>
        <v>#DIV/0!</v>
      </c>
      <c r="G10" s="54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50">
        <v>1303860.1000000001</v>
      </c>
      <c r="D11" s="32">
        <f t="shared" ref="D11:D33" si="0">C11/C$34*100</f>
        <v>0.9344854059799278</v>
      </c>
      <c r="E11" s="50"/>
      <c r="F11" s="32" t="e">
        <f t="shared" ref="F11:F33" si="1">E11/E$34*100</f>
        <v>#DIV/0!</v>
      </c>
      <c r="G11" s="54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50">
        <v>10700112.989999998</v>
      </c>
      <c r="D12" s="32">
        <f t="shared" si="0"/>
        <v>7.6688437904428923</v>
      </c>
      <c r="E12" s="50"/>
      <c r="F12" s="32" t="e">
        <f t="shared" si="1"/>
        <v>#DIV/0!</v>
      </c>
      <c r="G12" s="54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50">
        <v>0</v>
      </c>
      <c r="D13" s="32">
        <f t="shared" si="0"/>
        <v>0</v>
      </c>
      <c r="E13" s="50"/>
      <c r="F13" s="32" t="e">
        <f t="shared" si="1"/>
        <v>#DIV/0!</v>
      </c>
      <c r="G13" s="54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50">
        <v>0</v>
      </c>
      <c r="D14" s="32">
        <f t="shared" si="0"/>
        <v>0</v>
      </c>
      <c r="E14" s="50"/>
      <c r="F14" s="32" t="e">
        <f t="shared" si="1"/>
        <v>#DIV/0!</v>
      </c>
      <c r="G14" s="54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50">
        <v>5583.7</v>
      </c>
      <c r="D15" s="32">
        <f t="shared" si="0"/>
        <v>4.0018757851169179E-3</v>
      </c>
      <c r="E15" s="50"/>
      <c r="F15" s="32" t="e">
        <f t="shared" si="1"/>
        <v>#DIV/0!</v>
      </c>
      <c r="G15" s="54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50">
        <v>959428.42</v>
      </c>
      <c r="D16" s="32">
        <f t="shared" si="0"/>
        <v>0.687628877187346</v>
      </c>
      <c r="E16" s="50"/>
      <c r="F16" s="32" t="e">
        <f t="shared" si="1"/>
        <v>#DIV/0!</v>
      </c>
      <c r="G16" s="54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50">
        <v>5272288.2799999993</v>
      </c>
      <c r="D17" s="32">
        <f t="shared" si="0"/>
        <v>3.7786848863455633</v>
      </c>
      <c r="E17" s="50"/>
      <c r="F17" s="32" t="e">
        <f t="shared" si="1"/>
        <v>#DIV/0!</v>
      </c>
      <c r="G17" s="54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50">
        <v>6742852.8200000012</v>
      </c>
      <c r="D18" s="32">
        <f t="shared" si="0"/>
        <v>4.8326484988386422</v>
      </c>
      <c r="E18" s="50"/>
      <c r="F18" s="32" t="e">
        <f t="shared" si="1"/>
        <v>#DIV/0!</v>
      </c>
      <c r="G18" s="54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50">
        <v>81031436.239999995</v>
      </c>
      <c r="D19" s="32">
        <f t="shared" si="0"/>
        <v>58.075781743664855</v>
      </c>
      <c r="E19" s="50"/>
      <c r="F19" s="32" t="e">
        <f t="shared" si="1"/>
        <v>#DIV/0!</v>
      </c>
      <c r="G19" s="54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50">
        <v>11921.19</v>
      </c>
      <c r="D20" s="32">
        <f t="shared" si="0"/>
        <v>8.5439979925099763E-3</v>
      </c>
      <c r="E20" s="50"/>
      <c r="F20" s="32" t="e">
        <f t="shared" si="1"/>
        <v>#DIV/0!</v>
      </c>
      <c r="G20" s="54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50">
        <v>1349</v>
      </c>
      <c r="D21" s="32">
        <f t="shared" si="0"/>
        <v>9.6683747947108947E-4</v>
      </c>
      <c r="E21" s="50"/>
      <c r="F21" s="32" t="e">
        <f t="shared" si="1"/>
        <v>#DIV/0!</v>
      </c>
      <c r="G21" s="54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50">
        <v>1408534.5899999999</v>
      </c>
      <c r="D22" s="32">
        <f t="shared" si="0"/>
        <v>1.0095063252360594</v>
      </c>
      <c r="E22" s="50"/>
      <c r="F22" s="32" t="e">
        <f t="shared" si="1"/>
        <v>#DIV/0!</v>
      </c>
      <c r="G22" s="54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50">
        <v>374355.72</v>
      </c>
      <c r="D23" s="32">
        <f t="shared" si="0"/>
        <v>0.26830329188316149</v>
      </c>
      <c r="E23" s="50"/>
      <c r="F23" s="32" t="e">
        <f t="shared" si="1"/>
        <v>#DIV/0!</v>
      </c>
      <c r="G23" s="54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50">
        <v>60647.6</v>
      </c>
      <c r="D24" s="32">
        <f t="shared" si="0"/>
        <v>4.3466547605612187E-2</v>
      </c>
      <c r="E24" s="50"/>
      <c r="F24" s="32" t="e">
        <f t="shared" si="1"/>
        <v>#DIV/0!</v>
      </c>
      <c r="G24" s="54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50">
        <v>535941.59000000008</v>
      </c>
      <c r="D25" s="32">
        <f t="shared" si="0"/>
        <v>0.38411298444724101</v>
      </c>
      <c r="E25" s="50"/>
      <c r="F25" s="32" t="e">
        <f t="shared" si="1"/>
        <v>#DIV/0!</v>
      </c>
      <c r="G25" s="54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50">
        <v>0</v>
      </c>
      <c r="D26" s="32">
        <f t="shared" si="0"/>
        <v>0</v>
      </c>
      <c r="E26" s="50"/>
      <c r="F26" s="32" t="e">
        <f t="shared" si="1"/>
        <v>#DIV/0!</v>
      </c>
      <c r="G26" s="54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50">
        <v>101078.1</v>
      </c>
      <c r="D27" s="32">
        <f t="shared" si="0"/>
        <v>7.2443362070961248E-2</v>
      </c>
      <c r="E27" s="50"/>
      <c r="F27" s="32" t="e">
        <f t="shared" si="1"/>
        <v>#DIV/0!</v>
      </c>
      <c r="G27" s="54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51">
        <f>SUM(C10:C27)</f>
        <v>119131504.10999998</v>
      </c>
      <c r="D28" s="23">
        <f t="shared" si="0"/>
        <v>85.382359643670952</v>
      </c>
      <c r="E28" s="51">
        <f>SUM(E10:E27)</f>
        <v>0</v>
      </c>
      <c r="F28" s="45" t="e">
        <f t="shared" si="1"/>
        <v>#DIV/0!</v>
      </c>
      <c r="G28" s="55">
        <f t="shared" si="2"/>
        <v>-119131504.10999998</v>
      </c>
      <c r="H28" s="59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2">
        <v>18251361.810000002</v>
      </c>
      <c r="D29" s="32">
        <f t="shared" si="0"/>
        <v>13.080875203332321</v>
      </c>
      <c r="E29" s="52"/>
      <c r="F29" s="32" t="e">
        <f t="shared" si="1"/>
        <v>#DIV/0!</v>
      </c>
      <c r="G29" s="54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2">
        <v>3057.6499999999996</v>
      </c>
      <c r="D30" s="32">
        <f t="shared" si="0"/>
        <v>2.1914385612340818E-3</v>
      </c>
      <c r="E30" s="52"/>
      <c r="F30" s="32" t="e">
        <f t="shared" si="1"/>
        <v>#DIV/0!</v>
      </c>
      <c r="G30" s="54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2">
        <v>2024474.72</v>
      </c>
      <c r="D31" s="32">
        <f t="shared" si="0"/>
        <v>1.4509548076632612</v>
      </c>
      <c r="E31" s="52"/>
      <c r="F31" s="32" t="e">
        <f t="shared" si="1"/>
        <v>#DIV/0!</v>
      </c>
      <c r="G31" s="54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2">
        <v>116671.01000000001</v>
      </c>
      <c r="D32" s="32">
        <f t="shared" si="0"/>
        <v>8.3618906772235935E-2</v>
      </c>
      <c r="E32" s="52"/>
      <c r="F32" s="32" t="e">
        <f t="shared" si="1"/>
        <v>#DIV/0!</v>
      </c>
      <c r="G32" s="54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3">
        <f>SUM(C29:C32)</f>
        <v>20395565.190000001</v>
      </c>
      <c r="D33" s="24">
        <f t="shared" si="0"/>
        <v>14.617640356329053</v>
      </c>
      <c r="E33" s="53">
        <f>SUM(E29:E32)</f>
        <v>0</v>
      </c>
      <c r="F33" s="24" t="e">
        <f t="shared" si="1"/>
        <v>#DIV/0!</v>
      </c>
      <c r="G33" s="56">
        <f t="shared" si="2"/>
        <v>-20395565.190000001</v>
      </c>
      <c r="H33" s="59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8">
        <f>E28+E33</f>
        <v>0</v>
      </c>
      <c r="F34" s="25" t="e">
        <f>F28+F33</f>
        <v>#DIV/0!</v>
      </c>
      <c r="G34" s="57">
        <f>G28+G33</f>
        <v>-139527069.29999998</v>
      </c>
      <c r="H34" s="30"/>
      <c r="I34" s="29"/>
    </row>
    <row r="36" spans="1:9" x14ac:dyDescent="0.25">
      <c r="B36" s="36"/>
      <c r="C36" s="37"/>
      <c r="E36" s="63"/>
      <c r="F36" s="62"/>
      <c r="G36" s="33"/>
    </row>
    <row r="37" spans="1:9" x14ac:dyDescent="0.25">
      <c r="B37" s="36"/>
      <c r="C37" s="37"/>
      <c r="E37" s="64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30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2018-05-11T09:20:11Z</cp:lastPrinted>
  <dcterms:created xsi:type="dcterms:W3CDTF">2018-01-08T12:56:16Z</dcterms:created>
  <dcterms:modified xsi:type="dcterms:W3CDTF">2025-09-18T13:57:48Z</dcterms:modified>
</cp:coreProperties>
</file>