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X0725/"/>
    </mc:Choice>
  </mc:AlternateContent>
  <xr:revisionPtr revIDLastSave="21" documentId="13_ncr:1_{C2A65016-4DFD-4671-8E4D-61908CDCA9A9}" xr6:coauthVersionLast="47" xr6:coauthVersionMax="47" xr10:uidLastSave="{8800AC06-C65E-43AC-8BD6-EBA1EABD881F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2" l="1"/>
  <c r="C34" i="22" s="1"/>
  <c r="C28" i="22"/>
  <c r="D28" i="22" s="1"/>
  <c r="C33" i="23"/>
  <c r="C34" i="23" s="1"/>
  <c r="C28" i="23"/>
  <c r="D28" i="23" s="1"/>
  <c r="H26" i="23"/>
  <c r="H14" i="22"/>
  <c r="D34" i="22" l="1"/>
  <c r="D32" i="22"/>
  <c r="D21" i="22"/>
  <c r="D31" i="22"/>
  <c r="D20" i="22"/>
  <c r="D19" i="22"/>
  <c r="D29" i="22"/>
  <c r="D18" i="22"/>
  <c r="D16" i="22"/>
  <c r="D27" i="22"/>
  <c r="D15" i="22"/>
  <c r="D26" i="22"/>
  <c r="D14" i="22"/>
  <c r="D25" i="22"/>
  <c r="D24" i="22"/>
  <c r="D23" i="22"/>
  <c r="D30" i="22"/>
  <c r="D17" i="22"/>
  <c r="D13" i="22"/>
  <c r="D12" i="22"/>
  <c r="D22" i="22"/>
  <c r="D11" i="22"/>
  <c r="D10" i="22"/>
  <c r="D33" i="22"/>
  <c r="D17" i="23"/>
  <c r="D27" i="23"/>
  <c r="D15" i="23"/>
  <c r="D22" i="23"/>
  <c r="D32" i="23"/>
  <c r="D31" i="23"/>
  <c r="D30" i="23"/>
  <c r="D18" i="23"/>
  <c r="D16" i="23"/>
  <c r="D10" i="23"/>
  <c r="D21" i="23"/>
  <c r="D26" i="23"/>
  <c r="D14" i="23"/>
  <c r="D25" i="23"/>
  <c r="D13" i="23"/>
  <c r="D24" i="23"/>
  <c r="D12" i="23"/>
  <c r="D23" i="23"/>
  <c r="D11" i="23"/>
  <c r="D20" i="23"/>
  <c r="D19" i="23"/>
  <c r="D29" i="23"/>
  <c r="D33" i="23"/>
  <c r="D34" i="23" s="1"/>
  <c r="E28" i="23"/>
  <c r="E33" i="23"/>
  <c r="H13" i="23"/>
  <c r="H14" i="23"/>
  <c r="E34" i="23" l="1"/>
  <c r="H21" i="23"/>
  <c r="E30" i="21" l="1"/>
  <c r="E31" i="21"/>
  <c r="E32" i="21"/>
  <c r="E29" i="21"/>
  <c r="C30" i="21"/>
  <c r="C31" i="21"/>
  <c r="C32" i="21"/>
  <c r="C29" i="21"/>
  <c r="E11" i="21"/>
  <c r="E12" i="21"/>
  <c r="E13" i="21"/>
  <c r="H13" i="21" s="1"/>
  <c r="E14" i="21"/>
  <c r="H14" i="21" s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I21" i="24" s="1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I22" i="24" s="1"/>
  <c r="F33" i="24"/>
  <c r="F28" i="24"/>
  <c r="F15" i="24"/>
  <c r="F23" i="24"/>
  <c r="F31" i="24"/>
  <c r="I31" i="24" s="1"/>
  <c r="F18" i="24"/>
  <c r="I18" i="24" s="1"/>
  <c r="F26" i="24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I30" i="25" s="1"/>
  <c r="F25" i="25"/>
  <c r="I25" i="25" s="1"/>
  <c r="F23" i="25"/>
  <c r="F20" i="25"/>
  <c r="F18" i="25"/>
  <c r="F16" i="25"/>
  <c r="F12" i="25"/>
  <c r="F10" i="25"/>
  <c r="F33" i="25"/>
  <c r="F31" i="25"/>
  <c r="F29" i="25"/>
  <c r="F27" i="25"/>
  <c r="F26" i="25"/>
  <c r="I26" i="25" s="1"/>
  <c r="F24" i="25"/>
  <c r="I24" i="25" s="1"/>
  <c r="F22" i="25"/>
  <c r="F21" i="25"/>
  <c r="F19" i="25"/>
  <c r="F17" i="25"/>
  <c r="F15" i="25"/>
  <c r="F14" i="25"/>
  <c r="F13" i="25"/>
  <c r="F11" i="25"/>
  <c r="G34" i="24"/>
  <c r="I32" i="25" l="1"/>
  <c r="D34" i="25"/>
  <c r="I13" i="25"/>
  <c r="I23" i="24"/>
  <c r="I12" i="25"/>
  <c r="I26" i="24"/>
  <c r="I14" i="25"/>
  <c r="I27" i="25"/>
  <c r="I10" i="25"/>
  <c r="I19" i="25"/>
  <c r="I29" i="25"/>
  <c r="I11" i="25"/>
  <c r="I33" i="25"/>
  <c r="I17" i="25"/>
  <c r="D34" i="24"/>
  <c r="I31" i="25"/>
  <c r="I15" i="25"/>
  <c r="I16" i="25"/>
  <c r="I33" i="24"/>
  <c r="I18" i="25"/>
  <c r="I25" i="24"/>
  <c r="I21" i="25"/>
  <c r="I20" i="25"/>
  <c r="I27" i="24"/>
  <c r="I22" i="25"/>
  <c r="I23" i="25"/>
  <c r="I19" i="24"/>
  <c r="I11" i="24"/>
  <c r="I28" i="24"/>
  <c r="I29" i="24"/>
  <c r="I12" i="24"/>
  <c r="I15" i="24"/>
  <c r="I10" i="24"/>
  <c r="F34" i="24"/>
  <c r="F34" i="25"/>
  <c r="I28" i="25"/>
  <c r="G10" i="23" l="1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C34" i="21" l="1"/>
  <c r="F32" i="22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D10" i="21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G33" i="22" l="1"/>
  <c r="H33" i="22"/>
  <c r="H28" i="23"/>
  <c r="G28" i="23"/>
  <c r="H28" i="22"/>
  <c r="G28" i="22"/>
  <c r="G33" i="23"/>
  <c r="H33" i="23"/>
  <c r="I28" i="21"/>
  <c r="D34" i="21"/>
  <c r="F28" i="23"/>
  <c r="G34" i="22" l="1"/>
  <c r="I28" i="23"/>
  <c r="G34" i="23"/>
  <c r="F32" i="23"/>
  <c r="I32" i="23" s="1"/>
  <c r="F30" i="23"/>
  <c r="F26" i="23"/>
  <c r="F24" i="23"/>
  <c r="I24" i="23" s="1"/>
  <c r="F22" i="23"/>
  <c r="I22" i="23" s="1"/>
  <c r="F20" i="23"/>
  <c r="F18" i="23"/>
  <c r="F16" i="23"/>
  <c r="F14" i="23"/>
  <c r="F12" i="23"/>
  <c r="F10" i="23"/>
  <c r="F31" i="23"/>
  <c r="I31" i="23" s="1"/>
  <c r="F29" i="23"/>
  <c r="I29" i="23" s="1"/>
  <c r="F27" i="23"/>
  <c r="I27" i="23" s="1"/>
  <c r="F25" i="23"/>
  <c r="F23" i="23"/>
  <c r="I23" i="23" s="1"/>
  <c r="F21" i="23"/>
  <c r="I21" i="23" s="1"/>
  <c r="F19" i="23"/>
  <c r="F17" i="23"/>
  <c r="F15" i="23"/>
  <c r="F13" i="23"/>
  <c r="F11" i="23"/>
  <c r="I32" i="22"/>
  <c r="I30" i="22"/>
  <c r="I26" i="22"/>
  <c r="I24" i="22"/>
  <c r="I22" i="22"/>
  <c r="I20" i="22"/>
  <c r="I18" i="22"/>
  <c r="I16" i="22"/>
  <c r="I14" i="22"/>
  <c r="I12" i="22"/>
  <c r="I10" i="22"/>
  <c r="I31" i="22"/>
  <c r="I29" i="22"/>
  <c r="I27" i="22"/>
  <c r="I25" i="22"/>
  <c r="I23" i="22"/>
  <c r="I21" i="22"/>
  <c r="I19" i="22"/>
  <c r="I17" i="22"/>
  <c r="I15" i="22"/>
  <c r="I13" i="22"/>
  <c r="I11" i="22"/>
  <c r="F33" i="23"/>
  <c r="I33" i="22"/>
  <c r="I26" i="23" l="1"/>
  <c r="I13" i="23"/>
  <c r="I11" i="23"/>
  <c r="I16" i="23"/>
  <c r="I15" i="23"/>
  <c r="I19" i="23"/>
  <c r="I14" i="23"/>
  <c r="I17" i="23"/>
  <c r="I20" i="23"/>
  <c r="I12" i="23"/>
  <c r="I18" i="23"/>
  <c r="I25" i="23"/>
  <c r="I10" i="23"/>
  <c r="I30" i="23"/>
  <c r="I28" i="22"/>
  <c r="I33" i="23"/>
  <c r="F34" i="23"/>
</calcChain>
</file>

<file path=xl/sharedStrings.xml><?xml version="1.0" encoding="utf-8"?>
<sst xmlns="http://schemas.openxmlformats.org/spreadsheetml/2006/main" count="345" uniqueCount="69">
  <si>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</si>
  <si>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</si>
  <si>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</si>
  <si>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</si>
  <si>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</si>
  <si>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</si>
  <si>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</si>
  <si>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</si>
  <si>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</si>
  <si>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</si>
  <si>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</si>
  <si>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</si>
  <si>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</si>
  <si>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</si>
  <si>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</si>
  <si>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</si>
  <si>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</si>
  <si>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</si>
  <si>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</si>
  <si>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</si>
  <si>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</si>
  <si>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</si>
  <si>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</si>
  <si>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</si>
  <si>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</si>
  <si>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</si>
  <si>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</si>
  <si>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</si>
  <si>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</si>
  <si>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</si>
  <si>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</si>
  <si>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</si>
  <si>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</si>
  <si>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</si>
  <si>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</si>
  <si>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</si>
  <si>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</si>
  <si>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</si>
  <si>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</si>
  <si>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</si>
  <si>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</si>
  <si>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</si>
  <si>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</si>
  <si>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</si>
  <si>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</si>
  <si>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</si>
  <si>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</si>
  <si>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</si>
  <si>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</si>
  <si>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</si>
  <si>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</si>
  <si>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</si>
  <si>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</si>
  <si>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</si>
  <si>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</si>
  <si>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</si>
  <si>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</si>
  <si>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</si>
  <si>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</si>
  <si>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</si>
  <si>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</si>
  <si>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</si>
  <si>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</si>
  <si>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</si>
  <si>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</si>
  <si>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</si>
  <si>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</si>
  <si>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I-VI-2024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</si>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</sst>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  <numFmt numFmtId="169" formatCode="#,##0.00_ ;\-#,##0.0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3" fontId="39" fillId="3" borderId="2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3" fontId="39" fillId="3" borderId="0" xfId="0" applyNumberFormat="1" applyFont="1" applyFill="1" applyBorder="1" applyAlignment="1">
      <alignment horizontal="right" vertical="center"/>
    </xf>
    <xf numFmtId="169" fontId="11" fillId="0" borderId="0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1" t="s">
        <v>36</v>
      </c>
      <c r="D7" s="71"/>
      <c r="E7" s="71"/>
      <c r="F7" s="71"/>
      <c r="G7" s="71"/>
      <c r="H7" s="71"/>
      <c r="I7" s="72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73" t="s">
        <v>37</v>
      </c>
      <c r="H8" s="73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11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f>FBiH!C10+RS!C10</f>
        <v>31320674.059999995</v>
      </c>
      <c r="D10" s="70">
        <f>C10/C$34*100</f>
        <v>5.7399789171043203</v>
      </c>
      <c r="E10" s="50">
        <f>FBiH!E10+RS!E10</f>
        <v>36072524.189999998</v>
      </c>
      <c r="F10" s="70">
        <f>E10/E$34*100</f>
        <v>6.0869591057259775</v>
      </c>
      <c r="G10" s="54">
        <f>E10-C10</f>
        <v>4751850.1300000027</v>
      </c>
      <c r="H10" s="26">
        <f>(E10-C10)/C10</f>
        <v>0.15171608761985894</v>
      </c>
      <c r="I10" s="27">
        <f>F10-D10</f>
        <v>0.34698018862165725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f>FBiH!C11+RS!C11</f>
        <v>11109428.59</v>
      </c>
      <c r="D11" s="70">
        <f t="shared" ref="D11:F33" si="0">C11/C$34*100</f>
        <v>2.0359678647246837</v>
      </c>
      <c r="E11" s="50">
        <f>FBiH!E11+RS!E11</f>
        <v>12354680.49</v>
      </c>
      <c r="F11" s="70">
        <f t="shared" si="0"/>
        <v>2.0847566560864115</v>
      </c>
      <c r="G11" s="54">
        <f t="shared" ref="G11:G33" si="1">E11-C11</f>
        <v>1245251.9000000004</v>
      </c>
      <c r="H11" s="26">
        <f t="shared" ref="H11:H33" si="2">(E11-C11)/C11</f>
        <v>0.11208964438737172</v>
      </c>
      <c r="I11" s="27">
        <f t="shared" ref="I11:I28" si="3">F11-D11</f>
        <v>4.8788791361727757E-2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f>FBiH!C12+RS!C12</f>
        <v>62460647.439999998</v>
      </c>
      <c r="D12" s="70">
        <f t="shared" si="0"/>
        <v>11.446841749557352</v>
      </c>
      <c r="E12" s="50">
        <f>FBiH!E12+RS!E12</f>
        <v>69539544.819999993</v>
      </c>
      <c r="F12" s="70">
        <f t="shared" si="0"/>
        <v>11.734259663133896</v>
      </c>
      <c r="G12" s="54">
        <f t="shared" si="1"/>
        <v>7078897.3799999952</v>
      </c>
      <c r="H12" s="26">
        <f t="shared" si="2"/>
        <v>0.11333371763076934</v>
      </c>
      <c r="I12" s="27">
        <f t="shared" si="3"/>
        <v>0.28741791357654378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f>FBiH!C13+RS!C13</f>
        <v>23059.14</v>
      </c>
      <c r="D13" s="70">
        <f t="shared" si="0"/>
        <v>4.2259300420227587E-3</v>
      </c>
      <c r="E13" s="50">
        <f>FBiH!E13+RS!E13</f>
        <v>0</v>
      </c>
      <c r="F13" s="70">
        <f t="shared" si="0"/>
        <v>0</v>
      </c>
      <c r="G13" s="54">
        <f t="shared" si="1"/>
        <v>-23059.14</v>
      </c>
      <c r="H13" s="26">
        <f t="shared" si="2"/>
        <v>-1</v>
      </c>
      <c r="I13" s="27">
        <f t="shared" si="3"/>
        <v>-4.2259300420227587E-3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f>FBiH!C14+RS!C14</f>
        <v>4686.3599999999997</v>
      </c>
      <c r="D14" s="70">
        <f t="shared" si="0"/>
        <v>8.5884510487961726E-4</v>
      </c>
      <c r="E14" s="50">
        <f>FBiH!E14+RS!E14</f>
        <v>5271.54</v>
      </c>
      <c r="F14" s="70">
        <f t="shared" si="0"/>
        <v>8.8953155135991393E-4</v>
      </c>
      <c r="G14" s="54">
        <f t="shared" si="1"/>
        <v>585.18000000000029</v>
      </c>
      <c r="H14" s="26">
        <f t="shared" si="2"/>
        <v>0.1248687680843982</v>
      </c>
      <c r="I14" s="27">
        <f t="shared" si="3"/>
        <v>3.0686446480296674E-5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f>FBiH!C15+RS!C15</f>
        <v>9545.43</v>
      </c>
      <c r="D15" s="70">
        <f t="shared" si="0"/>
        <v>1.7493418835665732E-3</v>
      </c>
      <c r="E15" s="50">
        <f>FBiH!E15+RS!E15</f>
        <v>9411.43</v>
      </c>
      <c r="F15" s="70">
        <f t="shared" si="0"/>
        <v>1.5881059288965337E-3</v>
      </c>
      <c r="G15" s="54">
        <f t="shared" si="1"/>
        <v>-134</v>
      </c>
      <c r="H15" s="26">
        <f t="shared" si="2"/>
        <v>-1.4038131336147244E-2</v>
      </c>
      <c r="I15" s="27">
        <f t="shared" si="3"/>
        <v>-1.6123595467003944E-4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f>FBiH!C16+RS!C16</f>
        <v>2630983.9900000002</v>
      </c>
      <c r="D16" s="70">
        <f t="shared" si="0"/>
        <v>0.48216691010254098</v>
      </c>
      <c r="E16" s="50">
        <f>FBiH!E16+RS!E16</f>
        <v>3070349.23</v>
      </c>
      <c r="F16" s="70">
        <f t="shared" si="0"/>
        <v>0.51809765529211904</v>
      </c>
      <c r="G16" s="54">
        <f t="shared" si="1"/>
        <v>439365.23999999976</v>
      </c>
      <c r="H16" s="26">
        <f t="shared" si="2"/>
        <v>0.16699654641379999</v>
      </c>
      <c r="I16" s="27">
        <f t="shared" si="3"/>
        <v>3.5930745189578062E-2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24671164.960000001</v>
      </c>
      <c r="D17" s="70">
        <f t="shared" si="0"/>
        <v>4.5213575691098296</v>
      </c>
      <c r="E17" s="50">
        <f>FBiH!E17+RS!E17</f>
        <v>28456796.289999999</v>
      </c>
      <c r="F17" s="70">
        <f t="shared" si="0"/>
        <v>4.8018640000031763</v>
      </c>
      <c r="G17" s="54">
        <f t="shared" si="1"/>
        <v>3785631.3299999982</v>
      </c>
      <c r="H17" s="26">
        <f t="shared" si="2"/>
        <v>0.1534435579405245</v>
      </c>
      <c r="I17" s="27">
        <f t="shared" si="3"/>
        <v>0.2805064308933467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27334538.609999999</v>
      </c>
      <c r="D18" s="70">
        <f t="shared" si="0"/>
        <v>5.0094603656871</v>
      </c>
      <c r="E18" s="50">
        <f>FBiH!E18+RS!E18</f>
        <v>29035388.869999997</v>
      </c>
      <c r="F18" s="70">
        <f t="shared" si="0"/>
        <v>4.8994970171656629</v>
      </c>
      <c r="G18" s="54">
        <f t="shared" si="1"/>
        <v>1700850.2599999979</v>
      </c>
      <c r="H18" s="26">
        <f t="shared" si="2"/>
        <v>6.2223485249455174E-2</v>
      </c>
      <c r="I18" s="27">
        <f t="shared" si="3"/>
        <v>-0.10996334852143708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262641581.51999998</v>
      </c>
      <c r="D19" s="70">
        <f t="shared" si="0"/>
        <v>48.132972419168169</v>
      </c>
      <c r="E19" s="50">
        <f>FBiH!E19+RS!E19</f>
        <v>283663555.79999995</v>
      </c>
      <c r="F19" s="70">
        <f t="shared" si="0"/>
        <v>47.866028305778471</v>
      </c>
      <c r="G19" s="54">
        <f t="shared" si="1"/>
        <v>21021974.279999971</v>
      </c>
      <c r="H19" s="26">
        <f t="shared" si="2"/>
        <v>8.0040541023010711E-2</v>
      </c>
      <c r="I19" s="27">
        <f t="shared" si="3"/>
        <v>-0.26694411338969815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72348.89</v>
      </c>
      <c r="D20" s="70">
        <f t="shared" si="0"/>
        <v>1.325900912861451E-2</v>
      </c>
      <c r="E20" s="50">
        <f>FBiH!E20+RS!E20</f>
        <v>117819.69</v>
      </c>
      <c r="F20" s="70">
        <f t="shared" si="0"/>
        <v>1.988116027317333E-2</v>
      </c>
      <c r="G20" s="54">
        <f t="shared" si="1"/>
        <v>45470.8</v>
      </c>
      <c r="H20" s="26">
        <f t="shared" si="2"/>
        <v>0.62849340190291803</v>
      </c>
      <c r="I20" s="27">
        <f t="shared" si="3"/>
        <v>6.6221511445588195E-3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25195.94</v>
      </c>
      <c r="D21" s="70">
        <f t="shared" si="0"/>
        <v>4.6175303928508568E-3</v>
      </c>
      <c r="E21" s="50">
        <f>FBiH!E21+RS!E21</f>
        <v>25953.41</v>
      </c>
      <c r="F21" s="70">
        <f t="shared" si="0"/>
        <v>4.3794369501853163E-3</v>
      </c>
      <c r="G21" s="54">
        <f t="shared" si="1"/>
        <v>757.47000000000116</v>
      </c>
      <c r="H21" s="26">
        <f t="shared" si="2"/>
        <v>3.0063176845158433E-2</v>
      </c>
      <c r="I21" s="27">
        <f t="shared" si="3"/>
        <v>-2.3809344266554049E-4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8258115.0199999996</v>
      </c>
      <c r="D22" s="70">
        <f t="shared" si="0"/>
        <v>1.5134222851978598</v>
      </c>
      <c r="E22" s="50">
        <f>FBiH!E22+RS!E22</f>
        <v>9205946.0300000012</v>
      </c>
      <c r="F22" s="70">
        <f t="shared" si="0"/>
        <v>1.5534321002594198</v>
      </c>
      <c r="G22" s="54">
        <f t="shared" si="1"/>
        <v>947831.01000000164</v>
      </c>
      <c r="H22" s="26">
        <f t="shared" si="2"/>
        <v>0.11477570943302286</v>
      </c>
      <c r="I22" s="27">
        <f t="shared" si="3"/>
        <v>4.0009815061559983E-2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4709135.67</v>
      </c>
      <c r="D23" s="70">
        <f t="shared" si="0"/>
        <v>0.86301908483204381</v>
      </c>
      <c r="E23" s="50">
        <f>FBiH!E23+RS!E23</f>
        <v>4470155.55</v>
      </c>
      <c r="F23" s="70">
        <f t="shared" si="0"/>
        <v>0.75430413147042963</v>
      </c>
      <c r="G23" s="54">
        <f t="shared" si="1"/>
        <v>-238980.12000000011</v>
      </c>
      <c r="H23" s="26">
        <f t="shared" si="2"/>
        <v>-5.0748191758934844E-2</v>
      </c>
      <c r="I23" s="27">
        <f t="shared" si="3"/>
        <v>-0.10871495336161419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f>FBiH!C24+RS!C24</f>
        <v>443361.66</v>
      </c>
      <c r="D24" s="70">
        <f t="shared" si="0"/>
        <v>8.1252612130160981E-2</v>
      </c>
      <c r="E24" s="50">
        <f>FBiH!E24+RS!E24</f>
        <v>370121</v>
      </c>
      <c r="F24" s="70">
        <f t="shared" si="0"/>
        <v>6.2455052474396984E-2</v>
      </c>
      <c r="G24" s="54">
        <f t="shared" si="1"/>
        <v>-73240.659999999974</v>
      </c>
      <c r="H24" s="26">
        <f t="shared" si="2"/>
        <v>-0.16519394121719946</v>
      </c>
      <c r="I24" s="27">
        <f t="shared" si="3"/>
        <v>-1.8797559655763997E-2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f>FBiH!C25+RS!C25</f>
        <v>5030447.96</v>
      </c>
      <c r="D25" s="70">
        <f t="shared" si="0"/>
        <v>0.92190433637143898</v>
      </c>
      <c r="E25" s="50">
        <f>FBiH!E25+RS!E25</f>
        <v>7512226.1899999995</v>
      </c>
      <c r="F25" s="70">
        <f t="shared" si="0"/>
        <v>1.2676299936939253</v>
      </c>
      <c r="G25" s="54">
        <f t="shared" si="1"/>
        <v>2481778.2299999995</v>
      </c>
      <c r="H25" s="26">
        <f t="shared" si="2"/>
        <v>0.49335133764111128</v>
      </c>
      <c r="I25" s="27">
        <f t="shared" si="3"/>
        <v>0.34572565732248628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f>FBiH!C26+RS!C26</f>
        <v>107430.27</v>
      </c>
      <c r="D26" s="70">
        <f t="shared" si="0"/>
        <v>1.968819328975913E-2</v>
      </c>
      <c r="E26" s="50">
        <f>FBiH!E26+RS!E26</f>
        <v>210001.18</v>
      </c>
      <c r="F26" s="70">
        <f t="shared" si="0"/>
        <v>3.5436072842625212E-2</v>
      </c>
      <c r="G26" s="54">
        <f t="shared" si="1"/>
        <v>102570.90999999999</v>
      </c>
      <c r="H26" s="26">
        <f t="shared" si="2"/>
        <v>0.95476731092642686</v>
      </c>
      <c r="I26" s="27">
        <f t="shared" si="3"/>
        <v>1.5747879552866082E-2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f>FBiH!C27+RS!C27</f>
        <v>1933311.95</v>
      </c>
      <c r="D27" s="70">
        <f t="shared" si="0"/>
        <v>0.35430814202553096</v>
      </c>
      <c r="E27" s="50">
        <f>FBiH!E27+RS!E27</f>
        <v>2342183.77</v>
      </c>
      <c r="F27" s="70">
        <f t="shared" si="0"/>
        <v>0.39522537294568794</v>
      </c>
      <c r="G27" s="54">
        <f t="shared" si="1"/>
        <v>408871.82000000007</v>
      </c>
      <c r="H27" s="26">
        <f t="shared" si="2"/>
        <v>0.2114877632655196</v>
      </c>
      <c r="I27" s="27">
        <f t="shared" si="3"/>
        <v>4.0917230920156977E-2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442785657.45999992</v>
      </c>
      <c r="D28" s="23">
        <f t="shared" si="0"/>
        <v>81.147051105852711</v>
      </c>
      <c r="E28" s="51">
        <f>SUM(E10:E27)</f>
        <v>486461929.47999996</v>
      </c>
      <c r="F28" s="23">
        <f t="shared" si="0"/>
        <v>82.086683361575822</v>
      </c>
      <c r="G28" s="66">
        <f t="shared" si="1"/>
        <v>43676272.020000041</v>
      </c>
      <c r="H28" s="59">
        <f t="shared" si="2"/>
        <v>9.8639762341321185E-2</v>
      </c>
      <c r="I28" s="28">
        <f t="shared" si="3"/>
        <v>0.9396322557231116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f>FBiH!C29+RS!C29</f>
        <v>89327876.579999998</v>
      </c>
      <c r="D29" s="70">
        <f t="shared" si="0"/>
        <v>16.370660711089975</v>
      </c>
      <c r="E29" s="50">
        <f>FBiH!E29+RS!E29</f>
        <v>91465481.640000001</v>
      </c>
      <c r="F29" s="70">
        <f t="shared" si="0"/>
        <v>15.434091703583947</v>
      </c>
      <c r="G29" s="54">
        <f t="shared" si="1"/>
        <v>2137605.0600000024</v>
      </c>
      <c r="H29" s="26">
        <f t="shared" si="2"/>
        <v>2.392987656082491E-2</v>
      </c>
      <c r="I29" s="27">
        <f>F29-D29</f>
        <v>-0.93656900750602823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f>FBiH!C30+RS!C30</f>
        <v>168966.55</v>
      </c>
      <c r="D30" s="70">
        <f t="shared" si="0"/>
        <v>3.0965630970710121E-2</v>
      </c>
      <c r="E30" s="50">
        <f>FBiH!E30+RS!E30</f>
        <v>97604.72</v>
      </c>
      <c r="F30" s="70">
        <f t="shared" si="0"/>
        <v>1.6470040633600431E-2</v>
      </c>
      <c r="G30" s="54">
        <f t="shared" si="1"/>
        <v>-71361.829999999987</v>
      </c>
      <c r="H30" s="26">
        <f t="shared" si="2"/>
        <v>-0.42234294302629716</v>
      </c>
      <c r="I30" s="27">
        <f t="shared" ref="I30:I33" si="4">F30-D30</f>
        <v>-1.449559033710969E-2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f>FBiH!C31+RS!C31</f>
        <v>13375846.109999999</v>
      </c>
      <c r="D31" s="70">
        <f t="shared" si="0"/>
        <v>2.4513225520866024</v>
      </c>
      <c r="E31" s="50">
        <f>FBiH!E31+RS!E31</f>
        <v>14594772.85</v>
      </c>
      <c r="F31" s="70">
        <f t="shared" si="0"/>
        <v>2.4627548942066362</v>
      </c>
      <c r="G31" s="54">
        <f t="shared" si="1"/>
        <v>1218926.7400000002</v>
      </c>
      <c r="H31" s="26">
        <f t="shared" si="2"/>
        <v>9.1128944664570471E-2</v>
      </c>
      <c r="I31" s="27">
        <f t="shared" si="4"/>
        <v>1.1432342120033745E-2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f>FBiH!C32+RS!C32</f>
        <v>0</v>
      </c>
      <c r="D32" s="70">
        <f t="shared" si="0"/>
        <v>0</v>
      </c>
      <c r="E32" s="50">
        <f>FBiH!E32+RS!E32</f>
        <v>0</v>
      </c>
      <c r="F32" s="70">
        <f t="shared" si="0"/>
        <v>0</v>
      </c>
      <c r="G32" s="54">
        <f t="shared" si="1"/>
        <v>0</v>
      </c>
      <c r="H32" s="26" t="s">
        <v>27</v>
      </c>
      <c r="I32" s="27">
        <f t="shared" si="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102872689.23999999</v>
      </c>
      <c r="D33" s="24">
        <f t="shared" si="0"/>
        <v>18.852948894147286</v>
      </c>
      <c r="E33" s="53">
        <f>SUM(E29:E32)</f>
        <v>106157859.20999999</v>
      </c>
      <c r="F33" s="24">
        <f t="shared" si="0"/>
        <v>17.913316638424185</v>
      </c>
      <c r="G33" s="56">
        <f t="shared" si="1"/>
        <v>3285169.9699999988</v>
      </c>
      <c r="H33" s="60">
        <f t="shared" si="2"/>
        <v>3.1934325760025195E-2</v>
      </c>
      <c r="I33" s="28">
        <f t="shared" si="4"/>
        <v>-0.93963225572310094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545658346.69999993</v>
      </c>
      <c r="D34" s="25">
        <f>D28+D33</f>
        <v>100</v>
      </c>
      <c r="E34" s="58">
        <f>E28+E33</f>
        <v>592619788.68999994</v>
      </c>
      <c r="F34" s="25">
        <f>F28+F33</f>
        <v>100</v>
      </c>
      <c r="G34" s="57">
        <f>G28+G33</f>
        <v>46961441.990000039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A10:A27 A30:A33" numberStoredAsText="1"/>
    <ignoredError sqref="A28:A29 A34" twoDigitTextYear="1" numberStoredAsText="1"/>
    <ignoredError sqref="D28:D33 E10: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1" t="s">
        <v>36</v>
      </c>
      <c r="D7" s="71"/>
      <c r="E7" s="71"/>
      <c r="F7" s="71"/>
      <c r="G7" s="71"/>
      <c r="H7" s="71"/>
      <c r="I7" s="72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3" t="s">
        <v>37</v>
      </c>
      <c r="H8" s="73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11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20116883</v>
      </c>
      <c r="D10" s="70">
        <f>C10/C$34*100</f>
        <v>5.2683628976843275</v>
      </c>
      <c r="E10" s="50">
        <v>21323323</v>
      </c>
      <c r="F10" s="70">
        <f>E10/E$34*100</f>
        <v>5.0552659053532096</v>
      </c>
      <c r="G10" s="54">
        <f>E10-C10</f>
        <v>1206440</v>
      </c>
      <c r="H10" s="26">
        <f>(E10-C10)/C10</f>
        <v>5.9971517456258013E-2</v>
      </c>
      <c r="I10" s="27">
        <f>F10-D10</f>
        <v>-0.2130969923311179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9939294</v>
      </c>
      <c r="D11" s="70">
        <f t="shared" ref="D11:D33" si="0">C11/C$34*100</f>
        <v>2.6029781919384058</v>
      </c>
      <c r="E11" s="50">
        <v>11190331</v>
      </c>
      <c r="F11" s="70">
        <f t="shared" ref="F11" si="1">E11/E$34*100</f>
        <v>2.6529682439231954</v>
      </c>
      <c r="G11" s="54">
        <f t="shared" ref="G11:G33" si="2">E11-C11</f>
        <v>1251037</v>
      </c>
      <c r="H11" s="26">
        <f t="shared" ref="H11:H33" si="3">(E11-C11)/C11</f>
        <v>0.12586779302433351</v>
      </c>
      <c r="I11" s="27">
        <f t="shared" ref="I11:I28" si="4">F11-D11</f>
        <v>4.9990051984789563E-2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50175266</v>
      </c>
      <c r="D12" s="70">
        <f t="shared" si="0"/>
        <v>13.140281711428253</v>
      </c>
      <c r="E12" s="50">
        <v>56867043</v>
      </c>
      <c r="F12" s="70">
        <f t="shared" ref="F12" si="5">E12/E$34*100</f>
        <v>13.481858508458316</v>
      </c>
      <c r="G12" s="54">
        <f t="shared" si="2"/>
        <v>6691777</v>
      </c>
      <c r="H12" s="26">
        <f t="shared" si="3"/>
        <v>0.13336804233384633</v>
      </c>
      <c r="I12" s="27">
        <f t="shared" si="4"/>
        <v>0.34157679703006316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70">
        <f t="shared" si="0"/>
        <v>0</v>
      </c>
      <c r="E13" s="50">
        <v>0</v>
      </c>
      <c r="F13" s="70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3525</v>
      </c>
      <c r="D14" s="70">
        <f t="shared" si="0"/>
        <v>9.2315391078912447E-4</v>
      </c>
      <c r="E14" s="50">
        <v>3670</v>
      </c>
      <c r="F14" s="70">
        <f t="shared" ref="F14" si="7">E14/E$34*100</f>
        <v>8.7007198046225157E-4</v>
      </c>
      <c r="G14" s="54">
        <f t="shared" si="2"/>
        <v>145</v>
      </c>
      <c r="H14" s="26">
        <f t="shared" si="3"/>
        <v>4.1134751773049642E-2</v>
      </c>
      <c r="I14" s="27">
        <f t="shared" si="4"/>
        <v>-5.3081930326872901E-5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9024</v>
      </c>
      <c r="D15" s="70">
        <f t="shared" si="0"/>
        <v>2.3632740116201587E-3</v>
      </c>
      <c r="E15" s="50">
        <v>7304</v>
      </c>
      <c r="F15" s="70">
        <f t="shared" ref="F15" si="8">E15/E$34*100</f>
        <v>1.73160919490362E-3</v>
      </c>
      <c r="G15" s="54">
        <f t="shared" si="2"/>
        <v>-1720</v>
      </c>
      <c r="H15" s="26">
        <f t="shared" si="3"/>
        <v>-0.19060283687943264</v>
      </c>
      <c r="I15" s="27">
        <f t="shared" si="4"/>
        <v>-6.3166481671653868E-4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2178213</v>
      </c>
      <c r="D16" s="70">
        <f t="shared" si="0"/>
        <v>0.57044704949835778</v>
      </c>
      <c r="E16" s="50">
        <v>2652660</v>
      </c>
      <c r="F16" s="70">
        <f t="shared" ref="F16" si="9">E16/E$34*100</f>
        <v>0.62888423424877282</v>
      </c>
      <c r="G16" s="54">
        <f t="shared" si="2"/>
        <v>474447</v>
      </c>
      <c r="H16" s="26">
        <f t="shared" si="3"/>
        <v>0.21781478670818694</v>
      </c>
      <c r="I16" s="27">
        <f t="shared" si="4"/>
        <v>5.8437184750415039E-2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19420498</v>
      </c>
      <c r="D17" s="70">
        <f t="shared" si="0"/>
        <v>5.0859882774957077</v>
      </c>
      <c r="E17" s="50">
        <v>22820599</v>
      </c>
      <c r="F17" s="70">
        <f t="shared" ref="F17" si="10">E17/E$34*100</f>
        <v>5.4102353589277596</v>
      </c>
      <c r="G17" s="54">
        <f t="shared" si="2"/>
        <v>3400101</v>
      </c>
      <c r="H17" s="26">
        <f t="shared" si="3"/>
        <v>0.17507795114213859</v>
      </c>
      <c r="I17" s="27">
        <f t="shared" si="4"/>
        <v>0.32424708143205194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15939106</v>
      </c>
      <c r="D18" s="70">
        <f t="shared" si="0"/>
        <v>4.1742547626616737</v>
      </c>
      <c r="E18" s="50">
        <v>17963164</v>
      </c>
      <c r="F18" s="70">
        <f t="shared" ref="F18" si="11">E18/E$34*100</f>
        <v>4.2586500481875262</v>
      </c>
      <c r="G18" s="54">
        <f t="shared" si="2"/>
        <v>2024058</v>
      </c>
      <c r="H18" s="26">
        <f t="shared" si="3"/>
        <v>0.12698692134929024</v>
      </c>
      <c r="I18" s="27">
        <f t="shared" si="4"/>
        <v>8.4395285525852515E-2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160834232</v>
      </c>
      <c r="D19" s="70">
        <f t="shared" si="0"/>
        <v>42.120496527536268</v>
      </c>
      <c r="E19" s="50">
        <v>178103700</v>
      </c>
      <c r="F19" s="70">
        <f t="shared" ref="F19" si="12">E19/E$34*100</f>
        <v>42.224261304265589</v>
      </c>
      <c r="G19" s="54">
        <f t="shared" si="2"/>
        <v>17269468</v>
      </c>
      <c r="H19" s="26">
        <f t="shared" si="3"/>
        <v>0.10737433060892161</v>
      </c>
      <c r="I19" s="27">
        <f t="shared" si="4"/>
        <v>0.10376477672932083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10061</v>
      </c>
      <c r="D20" s="70">
        <f t="shared" si="0"/>
        <v>2.6348514883544347E-3</v>
      </c>
      <c r="E20" s="50">
        <v>15485</v>
      </c>
      <c r="F20" s="70">
        <f t="shared" ref="F20" si="13">E20/E$34*100</f>
        <v>3.6711347731493097E-3</v>
      </c>
      <c r="G20" s="54">
        <f t="shared" si="2"/>
        <v>5424</v>
      </c>
      <c r="H20" s="26">
        <f t="shared" si="3"/>
        <v>0.53911142033595072</v>
      </c>
      <c r="I20" s="27">
        <f t="shared" si="4"/>
        <v>1.036283284794875E-3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18865</v>
      </c>
      <c r="D21" s="70">
        <f t="shared" si="0"/>
        <v>4.9405102204359806E-3</v>
      </c>
      <c r="E21" s="50">
        <v>19566</v>
      </c>
      <c r="F21" s="70">
        <f t="shared" ref="F21" si="14">E21/E$34*100</f>
        <v>4.6386453323499759E-3</v>
      </c>
      <c r="G21" s="54">
        <f t="shared" si="2"/>
        <v>701</v>
      </c>
      <c r="H21" s="26">
        <f t="shared" si="3"/>
        <v>3.7158759607739199E-2</v>
      </c>
      <c r="I21" s="27">
        <f t="shared" si="4"/>
        <v>-3.0186488808600469E-4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6335063</v>
      </c>
      <c r="D22" s="70">
        <f t="shared" si="0"/>
        <v>1.6590746619987187</v>
      </c>
      <c r="E22" s="50">
        <v>7239441</v>
      </c>
      <c r="F22" s="70">
        <f t="shared" ref="F22" si="15">E22/E$34*100</f>
        <v>1.7163037515830033</v>
      </c>
      <c r="G22" s="54">
        <f t="shared" si="2"/>
        <v>904378</v>
      </c>
      <c r="H22" s="26">
        <f t="shared" si="3"/>
        <v>0.14275753848067493</v>
      </c>
      <c r="I22" s="27">
        <f t="shared" si="4"/>
        <v>5.7229089584284631E-2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1915578</v>
      </c>
      <c r="D23" s="70">
        <f t="shared" si="0"/>
        <v>0.50166619067279705</v>
      </c>
      <c r="E23" s="50">
        <v>2672697</v>
      </c>
      <c r="F23" s="70">
        <f t="shared" ref="F23" si="16">E23/E$34*100</f>
        <v>0.63363454276989595</v>
      </c>
      <c r="G23" s="54">
        <f t="shared" si="2"/>
        <v>757119</v>
      </c>
      <c r="H23" s="26">
        <f t="shared" si="3"/>
        <v>0.39524310678030339</v>
      </c>
      <c r="I23" s="27">
        <f t="shared" si="4"/>
        <v>0.1319683520970989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431391</v>
      </c>
      <c r="D24" s="70">
        <f t="shared" si="0"/>
        <v>0.11297596843382444</v>
      </c>
      <c r="E24" s="50">
        <v>370121</v>
      </c>
      <c r="F24" s="70">
        <f t="shared" ref="F24" si="17">E24/E$34*100</f>
        <v>8.774711484486894E-2</v>
      </c>
      <c r="G24" s="54">
        <f t="shared" si="2"/>
        <v>-61270</v>
      </c>
      <c r="H24" s="26">
        <f t="shared" si="3"/>
        <v>-0.14202892503552461</v>
      </c>
      <c r="I24" s="27">
        <f t="shared" si="4"/>
        <v>-2.5228853588955505E-2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3586640</v>
      </c>
      <c r="D25" s="70">
        <f t="shared" si="0"/>
        <v>0.93929666456530647</v>
      </c>
      <c r="E25" s="50">
        <v>6164708</v>
      </c>
      <c r="F25" s="70">
        <f t="shared" ref="F25" si="18">E25/E$34*100</f>
        <v>1.4615094546407319</v>
      </c>
      <c r="G25" s="54">
        <f t="shared" si="2"/>
        <v>2578068</v>
      </c>
      <c r="H25" s="26">
        <f t="shared" si="3"/>
        <v>0.71879753752816011</v>
      </c>
      <c r="I25" s="27">
        <f t="shared" si="4"/>
        <v>0.52221279007542543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107028</v>
      </c>
      <c r="D26" s="70">
        <f t="shared" si="0"/>
        <v>2.8029309720266217E-2</v>
      </c>
      <c r="E26" s="50">
        <v>127858</v>
      </c>
      <c r="F26" s="70">
        <f t="shared" ref="F26" si="19">E26/E$34*100</f>
        <v>3.0312169830502059E-2</v>
      </c>
      <c r="G26" s="54">
        <f t="shared" si="2"/>
        <v>20830</v>
      </c>
      <c r="H26" s="26">
        <f t="shared" si="3"/>
        <v>0.19462196808311844</v>
      </c>
      <c r="I26" s="27">
        <f t="shared" si="4"/>
        <v>2.2828601102358424E-3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1499348</v>
      </c>
      <c r="D27" s="70">
        <f t="shared" si="0"/>
        <v>0.39266070066208569</v>
      </c>
      <c r="E27" s="50">
        <v>1808356</v>
      </c>
      <c r="F27" s="70">
        <f t="shared" ref="F27" si="20">E27/E$34*100</f>
        <v>0.4287193150683366</v>
      </c>
      <c r="G27" s="54">
        <f t="shared" si="2"/>
        <v>309008</v>
      </c>
      <c r="H27" s="26">
        <f t="shared" si="3"/>
        <v>0.20609491592345472</v>
      </c>
      <c r="I27" s="27">
        <f t="shared" si="4"/>
        <v>3.6058614406250911E-2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7">
        <f>SUM(C10:C27)</f>
        <v>292520015</v>
      </c>
      <c r="D28" s="45">
        <f t="shared" si="0"/>
        <v>76.607374703927192</v>
      </c>
      <c r="E28" s="67">
        <f>SUM(E10:E27)</f>
        <v>329350026</v>
      </c>
      <c r="F28" s="45">
        <f t="shared" ref="F28" si="21">E28/E$34*100</f>
        <v>78.081261413382578</v>
      </c>
      <c r="G28" s="55">
        <f t="shared" si="2"/>
        <v>36830011</v>
      </c>
      <c r="H28" s="59">
        <f t="shared" si="3"/>
        <v>0.12590595211066155</v>
      </c>
      <c r="I28" s="28">
        <f t="shared" si="4"/>
        <v>1.4738867094553854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8">
        <v>77281500</v>
      </c>
      <c r="D29" s="70">
        <f t="shared" si="0"/>
        <v>20.239069207560203</v>
      </c>
      <c r="E29" s="68">
        <v>79315109</v>
      </c>
      <c r="F29" s="70">
        <f t="shared" ref="F29" si="22">E29/E$34*100</f>
        <v>18.803774923217809</v>
      </c>
      <c r="G29" s="54">
        <f t="shared" si="2"/>
        <v>2033609</v>
      </c>
      <c r="H29" s="26">
        <f t="shared" si="3"/>
        <v>2.6314305493552792E-2</v>
      </c>
      <c r="I29" s="27">
        <f>F29-D29</f>
        <v>-1.4352942843423939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8">
        <v>166937</v>
      </c>
      <c r="D30" s="70">
        <f t="shared" si="0"/>
        <v>4.3718736001533073E-2</v>
      </c>
      <c r="E30" s="68">
        <v>76869</v>
      </c>
      <c r="F30" s="70">
        <f t="shared" ref="F30" si="23">E30/E$34*100</f>
        <v>1.8223859146090683E-2</v>
      </c>
      <c r="G30" s="54">
        <f t="shared" si="2"/>
        <v>-90068</v>
      </c>
      <c r="H30" s="26">
        <f t="shared" si="3"/>
        <v>-0.53953287767241531</v>
      </c>
      <c r="I30" s="27">
        <f t="shared" ref="I30:I33" si="24">F30-D30</f>
        <v>-2.549487685544239E-2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8">
        <v>11874701</v>
      </c>
      <c r="D31" s="70">
        <f t="shared" si="0"/>
        <v>3.1098373525110712</v>
      </c>
      <c r="E31" s="68">
        <v>13062178</v>
      </c>
      <c r="F31" s="70">
        <f t="shared" ref="F31" si="25">E31/E$34*100</f>
        <v>3.096739804253529</v>
      </c>
      <c r="G31" s="54">
        <f t="shared" si="2"/>
        <v>1187477</v>
      </c>
      <c r="H31" s="26">
        <f t="shared" si="3"/>
        <v>0.10000058106726224</v>
      </c>
      <c r="I31" s="27">
        <f t="shared" si="24"/>
        <v>-1.3097548257542169E-2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8">
        <v>0</v>
      </c>
      <c r="D32" s="70">
        <f t="shared" si="0"/>
        <v>0</v>
      </c>
      <c r="E32" s="68">
        <v>0</v>
      </c>
      <c r="F32" s="70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69">
        <f>SUM(C29:C32)</f>
        <v>89323138</v>
      </c>
      <c r="D33" s="24">
        <f t="shared" si="0"/>
        <v>23.392625296072808</v>
      </c>
      <c r="E33" s="69">
        <f>SUM(E29:E32)</f>
        <v>92454156</v>
      </c>
      <c r="F33" s="24">
        <f t="shared" ref="F33" si="27">E33/E$34*100</f>
        <v>21.91873858661743</v>
      </c>
      <c r="G33" s="56">
        <f t="shared" si="2"/>
        <v>3131018</v>
      </c>
      <c r="H33" s="59">
        <f t="shared" si="3"/>
        <v>3.5052709411082267E-2</v>
      </c>
      <c r="I33" s="28">
        <f t="shared" si="24"/>
        <v>-1.4738867094553783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58">
        <f>C28+C33</f>
        <v>381843153</v>
      </c>
      <c r="D34" s="25">
        <f>D28+D33</f>
        <v>100</v>
      </c>
      <c r="E34" s="58">
        <f>E28+E33</f>
        <v>421804182</v>
      </c>
      <c r="F34" s="25">
        <f>F28+F33</f>
        <v>100</v>
      </c>
      <c r="G34" s="57">
        <f>G28+G33</f>
        <v>39961029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A10:A27 A33" numberStoredAsText="1"/>
    <ignoredError sqref="A28:A29 A34" twoDigitTextYear="1" numberStoredAsText="1"/>
    <ignoredError sqref="A30" twoDigitTextYear="1"/>
    <ignoredError sqref="E28 E33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1" t="s">
        <v>36</v>
      </c>
      <c r="D7" s="71"/>
      <c r="E7" s="71"/>
      <c r="F7" s="71"/>
      <c r="G7" s="71"/>
      <c r="H7" s="71"/>
      <c r="I7" s="72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3" t="s">
        <v>37</v>
      </c>
      <c r="H8" s="73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1" t="s">
        <v>36</v>
      </c>
      <c r="D7" s="71"/>
      <c r="E7" s="71"/>
      <c r="F7" s="71"/>
      <c r="G7" s="71"/>
      <c r="H7" s="71"/>
      <c r="I7" s="72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3" t="s">
        <v>37</v>
      </c>
      <c r="H8" s="73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67</v>
      </c>
      <c r="D9" s="11" t="s">
        <v>25</v>
      </c>
      <c r="E9" s="11" t="s">
        <v>68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11203791.059999997</v>
      </c>
      <c r="D10" s="70">
        <f>C10/C$34*100</f>
        <v>6.8392868860002451</v>
      </c>
      <c r="E10" s="50">
        <v>14749201.189999999</v>
      </c>
      <c r="F10" s="70">
        <f>E10/E$34*100</f>
        <v>8.6345747182031101</v>
      </c>
      <c r="G10" s="54">
        <f>E10-C10</f>
        <v>3545410.1300000027</v>
      </c>
      <c r="H10" s="26">
        <f>(E10-C10)/C10</f>
        <v>0.31644736241627158</v>
      </c>
      <c r="I10" s="27">
        <f>F10-D10</f>
        <v>1.7952878322028649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1170134.5900000001</v>
      </c>
      <c r="D11" s="70">
        <f t="shared" ref="D11:D33" si="0">C11/C$34*100</f>
        <v>0.71430162463617708</v>
      </c>
      <c r="E11" s="50">
        <v>1164349.49</v>
      </c>
      <c r="F11" s="70">
        <f t="shared" ref="F11" si="1">E11/E$34*100</f>
        <v>0.68164116415491682</v>
      </c>
      <c r="G11" s="54">
        <f t="shared" ref="G11:G33" si="2">E11-C11</f>
        <v>-5785.1000000000931</v>
      </c>
      <c r="H11" s="26">
        <f t="shared" ref="H11:H33" si="3">(E11-C11)/C11</f>
        <v>-4.9439611899688334E-3</v>
      </c>
      <c r="I11" s="27">
        <f t="shared" ref="I11:I28" si="4">F11-D11</f>
        <v>-3.2660460481260256E-2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12285381.439999998</v>
      </c>
      <c r="D12" s="70">
        <f t="shared" si="0"/>
        <v>7.4995372300438827</v>
      </c>
      <c r="E12" s="50">
        <v>12672501.82</v>
      </c>
      <c r="F12" s="70">
        <f t="shared" ref="F12" si="5">E12/E$34*100</f>
        <v>7.4188196649960334</v>
      </c>
      <c r="G12" s="54">
        <f t="shared" si="2"/>
        <v>387120.38000000268</v>
      </c>
      <c r="H12" s="26">
        <f t="shared" si="3"/>
        <v>3.1510652061610127E-2</v>
      </c>
      <c r="I12" s="27">
        <f t="shared" si="4"/>
        <v>-8.0717565047849327E-2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23059.14</v>
      </c>
      <c r="D13" s="70">
        <f t="shared" si="0"/>
        <v>1.4076313362134737E-2</v>
      </c>
      <c r="E13" s="50">
        <v>0</v>
      </c>
      <c r="F13" s="70">
        <f t="shared" ref="F13" si="6">E13/E$34*100</f>
        <v>0</v>
      </c>
      <c r="G13" s="54">
        <f t="shared" si="2"/>
        <v>-23059.14</v>
      </c>
      <c r="H13" s="26">
        <f t="shared" si="3"/>
        <v>-1</v>
      </c>
      <c r="I13" s="27">
        <f t="shared" si="4"/>
        <v>-1.4076313362134737E-2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1161.3599999999999</v>
      </c>
      <c r="D14" s="70">
        <f t="shared" si="0"/>
        <v>7.0894522893086211E-4</v>
      </c>
      <c r="E14" s="50">
        <v>1601.54</v>
      </c>
      <c r="F14" s="70">
        <f t="shared" ref="F14" si="7">E14/E$34*100</f>
        <v>9.3758411835665031E-4</v>
      </c>
      <c r="G14" s="54">
        <f t="shared" si="2"/>
        <v>440.18000000000006</v>
      </c>
      <c r="H14" s="26">
        <f t="shared" si="3"/>
        <v>0.37902114762003175</v>
      </c>
      <c r="I14" s="27">
        <f t="shared" si="4"/>
        <v>2.286388894257882E-4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521.43000000000006</v>
      </c>
      <c r="D15" s="70">
        <f t="shared" si="0"/>
        <v>3.1830380822606212E-4</v>
      </c>
      <c r="E15" s="50">
        <v>2107.4300000000003</v>
      </c>
      <c r="F15" s="70">
        <f t="shared" ref="F15" si="8">E15/E$34*100</f>
        <v>1.2337455814705571E-3</v>
      </c>
      <c r="G15" s="54">
        <f t="shared" si="2"/>
        <v>1586.0000000000002</v>
      </c>
      <c r="H15" s="26">
        <f t="shared" si="3"/>
        <v>3.0416355023684867</v>
      </c>
      <c r="I15" s="27">
        <f t="shared" si="4"/>
        <v>9.1544177324449504E-4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452770.99</v>
      </c>
      <c r="D16" s="70">
        <f t="shared" si="0"/>
        <v>0.27639132840704267</v>
      </c>
      <c r="E16" s="50">
        <v>417689.23</v>
      </c>
      <c r="F16" s="70">
        <f t="shared" ref="F16" si="9">E16/E$34*100</f>
        <v>0.24452638613872785</v>
      </c>
      <c r="G16" s="54">
        <f t="shared" si="2"/>
        <v>-35081.760000000009</v>
      </c>
      <c r="H16" s="26">
        <f t="shared" si="3"/>
        <v>-7.7482349299808295E-2</v>
      </c>
      <c r="I16" s="27">
        <f t="shared" si="4"/>
        <v>-3.1864942268314822E-2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5250666.96</v>
      </c>
      <c r="D17" s="70">
        <f t="shared" si="0"/>
        <v>3.2052380743239941</v>
      </c>
      <c r="E17" s="50">
        <v>5636197.290000001</v>
      </c>
      <c r="F17" s="70">
        <f t="shared" ref="F17" si="10">E17/E$34*100</f>
        <v>3.2995798213149805</v>
      </c>
      <c r="G17" s="54">
        <f t="shared" si="2"/>
        <v>385530.33000000101</v>
      </c>
      <c r="H17" s="26">
        <f t="shared" si="3"/>
        <v>7.3425020656804521E-2</v>
      </c>
      <c r="I17" s="27">
        <f t="shared" si="4"/>
        <v>9.4341746990986408E-2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11395432.609999999</v>
      </c>
      <c r="D18" s="70">
        <f t="shared" si="0"/>
        <v>6.9562733178882192</v>
      </c>
      <c r="E18" s="50">
        <v>11072224.869999999</v>
      </c>
      <c r="F18" s="70">
        <f t="shared" ref="F18" si="11">E18/E$34*100</f>
        <v>6.4819749697076112</v>
      </c>
      <c r="G18" s="54">
        <f t="shared" si="2"/>
        <v>-323207.74000000022</v>
      </c>
      <c r="H18" s="26">
        <f t="shared" si="3"/>
        <v>-2.8362919694366939E-2</v>
      </c>
      <c r="I18" s="27">
        <f t="shared" si="4"/>
        <v>-0.47429834818060801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101807349.51999998</v>
      </c>
      <c r="D19" s="70">
        <f t="shared" si="0"/>
        <v>62.147684363419344</v>
      </c>
      <c r="E19" s="50">
        <v>105559855.79999998</v>
      </c>
      <c r="F19" s="70">
        <f t="shared" ref="F19" si="12">E19/E$34*100</f>
        <v>61.797547569275899</v>
      </c>
      <c r="G19" s="54">
        <f t="shared" si="2"/>
        <v>3752506.2800000012</v>
      </c>
      <c r="H19" s="26">
        <f t="shared" si="3"/>
        <v>3.6858893760541564E-2</v>
      </c>
      <c r="I19" s="27">
        <f t="shared" si="4"/>
        <v>-0.35013679414344523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62287.89</v>
      </c>
      <c r="D20" s="70">
        <f t="shared" si="0"/>
        <v>3.802326792352962E-2</v>
      </c>
      <c r="E20" s="50">
        <v>102334.69</v>
      </c>
      <c r="F20" s="70">
        <f t="shared" ref="F20" si="13">E20/E$34*100</f>
        <v>5.9909449717741134E-2</v>
      </c>
      <c r="G20" s="54">
        <f t="shared" si="2"/>
        <v>40046.800000000003</v>
      </c>
      <c r="H20" s="26">
        <f t="shared" si="3"/>
        <v>0.64293075267118538</v>
      </c>
      <c r="I20" s="27">
        <f t="shared" si="4"/>
        <v>2.1886181794211514E-2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6330.94</v>
      </c>
      <c r="D21" s="70">
        <f t="shared" si="0"/>
        <v>3.8646842560855826E-3</v>
      </c>
      <c r="E21" s="50">
        <v>6387.41</v>
      </c>
      <c r="F21" s="70">
        <f t="shared" ref="F21" si="14">E21/E$34*100</f>
        <v>3.7393597246602969E-3</v>
      </c>
      <c r="G21" s="54">
        <f t="shared" si="2"/>
        <v>56.470000000000255</v>
      </c>
      <c r="H21" s="26">
        <f t="shared" si="3"/>
        <v>8.9196864920533542E-3</v>
      </c>
      <c r="I21" s="27">
        <f t="shared" si="4"/>
        <v>-1.2532453142528573E-4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1923052.02</v>
      </c>
      <c r="D22" s="70">
        <f t="shared" si="0"/>
        <v>1.1739155426094037</v>
      </c>
      <c r="E22" s="50">
        <v>1966505.0300000005</v>
      </c>
      <c r="F22" s="70">
        <f t="shared" ref="F22" si="15">E22/E$34*100</f>
        <v>1.1512443553058112</v>
      </c>
      <c r="G22" s="54">
        <f t="shared" si="2"/>
        <v>43453.010000000475</v>
      </c>
      <c r="H22" s="26">
        <f t="shared" si="3"/>
        <v>2.2595857807320509E-2</v>
      </c>
      <c r="I22" s="27">
        <f t="shared" si="4"/>
        <v>-2.2671187303592522E-2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2793557.67</v>
      </c>
      <c r="D23" s="70">
        <f t="shared" si="0"/>
        <v>1.7053104824427532</v>
      </c>
      <c r="E23" s="50">
        <v>1797458.5499999998</v>
      </c>
      <c r="F23" s="70">
        <f t="shared" ref="F23" si="16">E23/E$34*100</f>
        <v>1.0522800491304451</v>
      </c>
      <c r="G23" s="54">
        <f t="shared" si="2"/>
        <v>-996099.12000000011</v>
      </c>
      <c r="H23" s="26">
        <f t="shared" si="3"/>
        <v>-0.35657009364693021</v>
      </c>
      <c r="I23" s="27">
        <f t="shared" si="4"/>
        <v>-0.65303043331230803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11970.66</v>
      </c>
      <c r="D24" s="70">
        <f t="shared" si="0"/>
        <v>7.3074174193648086E-3</v>
      </c>
      <c r="E24" s="50">
        <v>0</v>
      </c>
      <c r="F24" s="70">
        <f t="shared" ref="F24" si="17">E24/E$34*100</f>
        <v>0</v>
      </c>
      <c r="G24" s="54">
        <f t="shared" si="2"/>
        <v>-11970.66</v>
      </c>
      <c r="H24" s="26">
        <f t="shared" si="3"/>
        <v>-1</v>
      </c>
      <c r="I24" s="27">
        <f t="shared" si="4"/>
        <v>-7.3074174193648086E-3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1443807.9600000002</v>
      </c>
      <c r="D25" s="70">
        <f t="shared" si="0"/>
        <v>0.88136388779913311</v>
      </c>
      <c r="E25" s="50">
        <v>1347518.19</v>
      </c>
      <c r="F25" s="70">
        <f t="shared" ref="F25" si="18">E25/E$34*100</f>
        <v>0.78887299358161478</v>
      </c>
      <c r="G25" s="54">
        <f t="shared" si="2"/>
        <v>-96289.770000000251</v>
      </c>
      <c r="H25" s="26">
        <f t="shared" si="3"/>
        <v>-6.6691535625001158E-2</v>
      </c>
      <c r="I25" s="27">
        <f t="shared" si="4"/>
        <v>-9.2490894217518327E-2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402.27</v>
      </c>
      <c r="D26" s="70">
        <f t="shared" si="0"/>
        <v>2.4556330271579689E-4</v>
      </c>
      <c r="E26" s="50">
        <v>82143.180000000008</v>
      </c>
      <c r="F26" s="70">
        <f t="shared" ref="F26" si="19">E26/E$34*100</f>
        <v>4.8088802652017211E-2</v>
      </c>
      <c r="G26" s="54">
        <f t="shared" si="2"/>
        <v>81740.91</v>
      </c>
      <c r="H26" s="26">
        <f t="shared" si="3"/>
        <v>203.19911999403388</v>
      </c>
      <c r="I26" s="27">
        <f t="shared" si="4"/>
        <v>4.7843239349301417E-2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433963.95</v>
      </c>
      <c r="D27" s="70">
        <f t="shared" si="0"/>
        <v>0.26491068392272099</v>
      </c>
      <c r="E27" s="50">
        <v>533827.77</v>
      </c>
      <c r="F27" s="70">
        <f t="shared" ref="F27" si="20">E27/E$34*100</f>
        <v>0.31251697684088237</v>
      </c>
      <c r="G27" s="54">
        <f t="shared" si="2"/>
        <v>99863.82</v>
      </c>
      <c r="H27" s="26">
        <f t="shared" si="3"/>
        <v>0.23012008255524452</v>
      </c>
      <c r="I27" s="27">
        <f t="shared" si="4"/>
        <v>4.7606292918161375E-2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67">
        <f>SUM(C10:C27)</f>
        <v>150265642.45999995</v>
      </c>
      <c r="D28" s="45">
        <f t="shared" si="0"/>
        <v>91.728757916793882</v>
      </c>
      <c r="E28" s="67">
        <f>SUM(E10:E27)</f>
        <v>157111903.47999999</v>
      </c>
      <c r="F28" s="45">
        <f t="shared" ref="F28" si="21">E28/E$34*100</f>
        <v>91.977487610444285</v>
      </c>
      <c r="G28" s="55">
        <f t="shared" si="2"/>
        <v>6846261.0200000405</v>
      </c>
      <c r="H28" s="59">
        <f t="shared" si="3"/>
        <v>4.5561053797260977E-2</v>
      </c>
      <c r="I28" s="28">
        <f t="shared" si="4"/>
        <v>0.24872969365040376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68">
        <v>12046376.58</v>
      </c>
      <c r="D29" s="70">
        <f t="shared" si="0"/>
        <v>7.3536381503543051</v>
      </c>
      <c r="E29" s="68">
        <v>12150372.640000001</v>
      </c>
      <c r="F29" s="70">
        <f t="shared" ref="F29" si="22">E29/E$34*100</f>
        <v>7.1131513539338176</v>
      </c>
      <c r="G29" s="54">
        <f t="shared" si="2"/>
        <v>103996.06000000052</v>
      </c>
      <c r="H29" s="26">
        <f t="shared" si="3"/>
        <v>8.6329743478765226E-3</v>
      </c>
      <c r="I29" s="27">
        <f>F29-D29</f>
        <v>-0.24048679642048754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68">
        <v>2029.55</v>
      </c>
      <c r="D30" s="70">
        <f t="shared" si="0"/>
        <v>1.2389265941453393E-3</v>
      </c>
      <c r="E30" s="68">
        <v>20735.72</v>
      </c>
      <c r="F30" s="70">
        <f t="shared" ref="F30" si="23">E30/E$34*100</f>
        <v>1.2139242076183152E-2</v>
      </c>
      <c r="G30" s="54">
        <f t="shared" si="2"/>
        <v>18706.170000000002</v>
      </c>
      <c r="H30" s="26">
        <f t="shared" si="3"/>
        <v>9.2169052252962498</v>
      </c>
      <c r="I30" s="27">
        <f t="shared" ref="I30:I33" si="24">F30-D30</f>
        <v>1.0900315482037813E-2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68">
        <v>1501145.1099999999</v>
      </c>
      <c r="D31" s="70">
        <f t="shared" si="0"/>
        <v>0.91636500625765838</v>
      </c>
      <c r="E31" s="68">
        <v>1532594.85</v>
      </c>
      <c r="F31" s="70">
        <f t="shared" ref="F31" si="25">E31/E$34*100</f>
        <v>0.89722179354570797</v>
      </c>
      <c r="G31" s="54">
        <f t="shared" si="2"/>
        <v>31449.740000000224</v>
      </c>
      <c r="H31" s="26">
        <f t="shared" si="3"/>
        <v>2.0950499582282373E-2</v>
      </c>
      <c r="I31" s="27">
        <f t="shared" si="24"/>
        <v>-1.9143212711950408E-2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68">
        <v>0</v>
      </c>
      <c r="D32" s="70">
        <f t="shared" si="0"/>
        <v>0</v>
      </c>
      <c r="E32" s="68">
        <v>0</v>
      </c>
      <c r="F32" s="70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13549551.24</v>
      </c>
      <c r="D33" s="24">
        <f t="shared" si="0"/>
        <v>8.2712420832061095</v>
      </c>
      <c r="E33" s="53">
        <f>SUM(E29:E32)</f>
        <v>13703703.210000001</v>
      </c>
      <c r="F33" s="24">
        <f t="shared" ref="F33" si="27">E33/E$34*100</f>
        <v>8.0225123895557093</v>
      </c>
      <c r="G33" s="56">
        <f t="shared" si="2"/>
        <v>154151.97000000067</v>
      </c>
      <c r="H33" s="59">
        <f t="shared" si="3"/>
        <v>1.1376905940982342E-2</v>
      </c>
      <c r="I33" s="28">
        <f t="shared" si="24"/>
        <v>-0.24872969365040021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58">
        <f>C28+C33</f>
        <v>163815193.69999996</v>
      </c>
      <c r="D34" s="25">
        <f>D28+D33</f>
        <v>99.999999999999986</v>
      </c>
      <c r="E34" s="58">
        <f>E28+E33</f>
        <v>170815606.69</v>
      </c>
      <c r="F34" s="25">
        <f>F28+F33</f>
        <v>100</v>
      </c>
      <c r="G34" s="57">
        <f>G28+G33</f>
        <v>7000412.9900000412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A10:A27" numberStoredAsText="1"/>
    <ignoredError sqref="A28:A29 A33" twoDigitTextYear="1" numberStoredAsText="1"/>
    <ignoredError sqref="A30:A32 A34" twoDigitTextYear="1"/>
    <ignoredError sqref="E28 E33:E3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1" t="s">
        <v>36</v>
      </c>
      <c r="D7" s="71"/>
      <c r="E7" s="71"/>
      <c r="F7" s="71"/>
      <c r="G7" s="71"/>
      <c r="H7" s="71"/>
      <c r="I7" s="72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3" t="s">
        <v>37</v>
      </c>
      <c r="H8" s="73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2018-05-11T09:20:11Z</cp:lastPrinted>
  <dcterms:created xsi:type="dcterms:W3CDTF">2018-01-08T12:56:16Z</dcterms:created>
  <dcterms:modified xsi:type="dcterms:W3CDTF">2025-07-28T13:40:10Z</dcterms:modified>
</cp:coreProperties>
</file>