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 (2024-2025)/VI - 2025/Jezici/BS EVLADAUPLOAD 2X0725/"/>
    </mc:Choice>
  </mc:AlternateContent>
  <xr:revisionPtr revIDLastSave="94" documentId="13_ncr:1_{CCB8271F-88CD-421A-ACA0-201776C9C89F}" xr6:coauthVersionLast="47" xr6:coauthVersionMax="47" xr10:uidLastSave="{A0CE1A59-E358-4667-B918-733A60B35DE8}"/>
  <bookViews>
    <workbookView xWindow="-120" yWindow="-120" windowWidth="19440" windowHeight="14880" tabRatio="488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BiH!$A$1:$Q$45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4" l="1"/>
  <c r="J10" i="24"/>
  <c r="F26" i="25"/>
  <c r="F34" i="25"/>
  <c r="N13" i="23"/>
  <c r="N14" i="23"/>
  <c r="N15" i="23"/>
  <c r="N16" i="23"/>
  <c r="N17" i="23"/>
  <c r="N18" i="23"/>
  <c r="N19" i="23"/>
  <c r="N10" i="23"/>
  <c r="N11" i="23"/>
  <c r="N12" i="23"/>
  <c r="N20" i="23" s="1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I20" i="23"/>
  <c r="H20" i="23"/>
  <c r="C20" i="23" l="1"/>
  <c r="M20" i="23" s="1"/>
  <c r="D20" i="23" l="1"/>
  <c r="H24" i="24"/>
  <c r="C24" i="24"/>
  <c r="I24" i="24" l="1"/>
  <c r="N10" i="24" l="1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E19" i="23"/>
  <c r="M11" i="23"/>
  <c r="O11" i="23" s="1"/>
  <c r="M12" i="23"/>
  <c r="M13" i="23"/>
  <c r="M14" i="23"/>
  <c r="M15" i="23"/>
  <c r="M16" i="23"/>
  <c r="O16" i="23" s="1"/>
  <c r="M17" i="23"/>
  <c r="O17" i="23" s="1"/>
  <c r="M18" i="23"/>
  <c r="M19" i="23"/>
  <c r="M10" i="23"/>
  <c r="O10" i="23" s="1"/>
  <c r="D32" i="25"/>
  <c r="G19" i="23"/>
  <c r="O12" i="23" l="1"/>
  <c r="N24" i="24"/>
  <c r="Q23" i="24" s="1"/>
  <c r="Q18" i="23"/>
  <c r="O19" i="23"/>
  <c r="O13" i="23"/>
  <c r="O14" i="23"/>
  <c r="O15" i="23"/>
  <c r="M24" i="24"/>
  <c r="O14" i="24" s="1"/>
  <c r="E32" i="25"/>
  <c r="O18" i="23"/>
  <c r="P20" i="24" l="1"/>
  <c r="O13" i="24"/>
  <c r="P22" i="24"/>
  <c r="O17" i="24"/>
  <c r="Q19" i="24"/>
  <c r="Q15" i="24"/>
  <c r="Q11" i="24"/>
  <c r="Q14" i="24"/>
  <c r="Q22" i="24"/>
  <c r="Q12" i="24"/>
  <c r="Q20" i="24"/>
  <c r="Q21" i="24"/>
  <c r="Q17" i="24"/>
  <c r="Q13" i="24"/>
  <c r="Q10" i="24"/>
  <c r="Q18" i="24"/>
  <c r="Q16" i="24"/>
  <c r="O24" i="24"/>
  <c r="O21" i="24"/>
  <c r="O19" i="24"/>
  <c r="O15" i="24"/>
  <c r="O11" i="24"/>
  <c r="Q11" i="23"/>
  <c r="Q17" i="23"/>
  <c r="Q13" i="23"/>
  <c r="Q12" i="23"/>
  <c r="Q16" i="23"/>
  <c r="Q15" i="23"/>
  <c r="Q14" i="23"/>
  <c r="Q19" i="23"/>
  <c r="Q10" i="23"/>
  <c r="P18" i="24"/>
  <c r="P16" i="24"/>
  <c r="P14" i="24"/>
  <c r="P12" i="24"/>
  <c r="P10" i="24"/>
  <c r="O23" i="24"/>
  <c r="P23" i="24"/>
  <c r="P21" i="24"/>
  <c r="P19" i="24"/>
  <c r="O18" i="24"/>
  <c r="O16" i="24"/>
  <c r="P13" i="24"/>
  <c r="P11" i="24"/>
  <c r="O10" i="24"/>
  <c r="O22" i="24"/>
  <c r="O20" i="24"/>
  <c r="P17" i="24"/>
  <c r="P15" i="24"/>
  <c r="O12" i="24"/>
  <c r="Q24" i="24" l="1"/>
  <c r="Q20" i="23"/>
  <c r="P24" i="24"/>
  <c r="D24" i="24" l="1"/>
  <c r="I33" i="25" l="1"/>
  <c r="D33" i="25"/>
  <c r="I29" i="25"/>
  <c r="I28" i="25"/>
  <c r="D29" i="25"/>
  <c r="D28" i="25"/>
  <c r="N28" i="25" s="1"/>
  <c r="M28" i="25"/>
  <c r="I26" i="25"/>
  <c r="I25" i="25"/>
  <c r="I24" i="25"/>
  <c r="I23" i="25"/>
  <c r="I22" i="25"/>
  <c r="I21" i="25"/>
  <c r="D26" i="25"/>
  <c r="D25" i="25"/>
  <c r="M25" i="25"/>
  <c r="D24" i="25"/>
  <c r="D23" i="25"/>
  <c r="M23" i="25"/>
  <c r="D22" i="25"/>
  <c r="D21" i="25"/>
  <c r="I19" i="25"/>
  <c r="D19" i="25"/>
  <c r="I18" i="25"/>
  <c r="D18" i="25"/>
  <c r="M18" i="25"/>
  <c r="I16" i="25"/>
  <c r="D16" i="25"/>
  <c r="I15" i="25"/>
  <c r="D15" i="25"/>
  <c r="I12" i="25"/>
  <c r="D12" i="25"/>
  <c r="N12" i="25" s="1"/>
  <c r="M12" i="25"/>
  <c r="I32" i="25"/>
  <c r="N32" i="25" s="1"/>
  <c r="M32" i="25"/>
  <c r="I31" i="25"/>
  <c r="I30" i="25"/>
  <c r="I27" i="25"/>
  <c r="I20" i="25"/>
  <c r="I17" i="25"/>
  <c r="I14" i="25"/>
  <c r="I13" i="25"/>
  <c r="I11" i="25"/>
  <c r="I10" i="25"/>
  <c r="D31" i="25"/>
  <c r="D30" i="25"/>
  <c r="D27" i="25"/>
  <c r="D20" i="25"/>
  <c r="D17" i="25"/>
  <c r="D13" i="25"/>
  <c r="D14" i="25"/>
  <c r="D10" i="25"/>
  <c r="D11" i="25"/>
  <c r="M20" i="25"/>
  <c r="M14" i="25"/>
  <c r="N22" i="25" l="1"/>
  <c r="N24" i="25"/>
  <c r="O24" i="25" s="1"/>
  <c r="N26" i="25"/>
  <c r="N11" i="25"/>
  <c r="N17" i="25"/>
  <c r="M26" i="25"/>
  <c r="O26" i="25" s="1"/>
  <c r="N21" i="25"/>
  <c r="M13" i="25"/>
  <c r="M17" i="25"/>
  <c r="N27" i="25"/>
  <c r="M24" i="25"/>
  <c r="N33" i="25"/>
  <c r="M11" i="25"/>
  <c r="M33" i="25"/>
  <c r="M15" i="25"/>
  <c r="E25" i="25"/>
  <c r="M21" i="25"/>
  <c r="M22" i="25"/>
  <c r="O22" i="25" s="1"/>
  <c r="N31" i="25"/>
  <c r="M27" i="25"/>
  <c r="M30" i="25"/>
  <c r="M31" i="25"/>
  <c r="N25" i="25"/>
  <c r="O25" i="25" s="1"/>
  <c r="N23" i="25"/>
  <c r="O23" i="25" s="1"/>
  <c r="E21" i="25"/>
  <c r="N10" i="25"/>
  <c r="N13" i="25"/>
  <c r="N30" i="25"/>
  <c r="N20" i="25"/>
  <c r="O20" i="25" s="1"/>
  <c r="H34" i="25"/>
  <c r="K12" i="25" s="1"/>
  <c r="O32" i="25"/>
  <c r="M10" i="25"/>
  <c r="N15" i="25"/>
  <c r="O12" i="25"/>
  <c r="N16" i="25"/>
  <c r="N19" i="25"/>
  <c r="O28" i="25"/>
  <c r="N29" i="25"/>
  <c r="N18" i="25"/>
  <c r="O18" i="25" s="1"/>
  <c r="M16" i="25"/>
  <c r="M29" i="25"/>
  <c r="J28" i="25"/>
  <c r="E23" i="25"/>
  <c r="N14" i="25"/>
  <c r="O14" i="25" s="1"/>
  <c r="M19" i="25"/>
  <c r="E19" i="25"/>
  <c r="J33" i="25"/>
  <c r="E22" i="25"/>
  <c r="E24" i="25"/>
  <c r="E26" i="25"/>
  <c r="J26" i="25"/>
  <c r="J29" i="25"/>
  <c r="J27" i="25"/>
  <c r="J31" i="25"/>
  <c r="J32" i="25"/>
  <c r="D34" i="25"/>
  <c r="J30" i="25"/>
  <c r="I34" i="25"/>
  <c r="L10" i="25" s="1"/>
  <c r="J10" i="25"/>
  <c r="J13" i="25"/>
  <c r="C34" i="25"/>
  <c r="E10" i="25"/>
  <c r="J11" i="25"/>
  <c r="J12" i="25"/>
  <c r="E13" i="25"/>
  <c r="E14" i="25"/>
  <c r="J15" i="25"/>
  <c r="E16" i="25"/>
  <c r="J17" i="25"/>
  <c r="E18" i="25"/>
  <c r="J19" i="25"/>
  <c r="E20" i="25"/>
  <c r="E11" i="25"/>
  <c r="E12" i="25"/>
  <c r="J14" i="25"/>
  <c r="E15" i="25"/>
  <c r="J16" i="25"/>
  <c r="E17" i="25"/>
  <c r="J18" i="25"/>
  <c r="J20" i="25"/>
  <c r="J21" i="25"/>
  <c r="J22" i="25"/>
  <c r="J23" i="25"/>
  <c r="J24" i="25"/>
  <c r="J25" i="25"/>
  <c r="E27" i="25"/>
  <c r="E28" i="25"/>
  <c r="E29" i="25"/>
  <c r="E30" i="25"/>
  <c r="E31" i="25"/>
  <c r="E33" i="25"/>
  <c r="O33" i="25" l="1"/>
  <c r="O17" i="25"/>
  <c r="O11" i="25"/>
  <c r="O21" i="25"/>
  <c r="O27" i="25"/>
  <c r="O13" i="25"/>
  <c r="K31" i="25"/>
  <c r="K33" i="25"/>
  <c r="O15" i="25"/>
  <c r="N34" i="25"/>
  <c r="Q11" i="25" s="1"/>
  <c r="K30" i="25"/>
  <c r="K29" i="25"/>
  <c r="O31" i="25"/>
  <c r="O30" i="25"/>
  <c r="K27" i="25"/>
  <c r="K28" i="25"/>
  <c r="K26" i="25"/>
  <c r="O10" i="25"/>
  <c r="O29" i="25"/>
  <c r="O16" i="25"/>
  <c r="M34" i="25"/>
  <c r="P19" i="25" s="1"/>
  <c r="K20" i="25"/>
  <c r="K10" i="25"/>
  <c r="K24" i="25"/>
  <c r="K11" i="25"/>
  <c r="K32" i="25"/>
  <c r="K15" i="25"/>
  <c r="K22" i="25"/>
  <c r="O19" i="25"/>
  <c r="G25" i="25"/>
  <c r="F10" i="25"/>
  <c r="L18" i="25"/>
  <c r="L20" i="25"/>
  <c r="L17" i="25"/>
  <c r="G27" i="25"/>
  <c r="L15" i="25"/>
  <c r="G12" i="25"/>
  <c r="G11" i="25"/>
  <c r="L12" i="25"/>
  <c r="L11" i="25"/>
  <c r="K19" i="25"/>
  <c r="K17" i="25"/>
  <c r="K18" i="25"/>
  <c r="K16" i="25"/>
  <c r="K14" i="25"/>
  <c r="K13" i="25"/>
  <c r="K21" i="25"/>
  <c r="K23" i="25"/>
  <c r="K25" i="25"/>
  <c r="G20" i="25"/>
  <c r="G10" i="25"/>
  <c r="G31" i="25"/>
  <c r="G18" i="25"/>
  <c r="G16" i="25"/>
  <c r="G32" i="25"/>
  <c r="G29" i="25"/>
  <c r="G13" i="25"/>
  <c r="G33" i="25"/>
  <c r="G30" i="25"/>
  <c r="G28" i="25"/>
  <c r="F19" i="25"/>
  <c r="F15" i="25"/>
  <c r="F11" i="25"/>
  <c r="G19" i="25"/>
  <c r="L19" i="25"/>
  <c r="G17" i="25"/>
  <c r="F20" i="25"/>
  <c r="G15" i="25"/>
  <c r="F17" i="25"/>
  <c r="F18" i="25"/>
  <c r="F16" i="25"/>
  <c r="F14" i="25"/>
  <c r="L24" i="25"/>
  <c r="L22" i="25"/>
  <c r="L16" i="25"/>
  <c r="L14" i="25"/>
  <c r="L25" i="25"/>
  <c r="L23" i="25"/>
  <c r="L21" i="25"/>
  <c r="L13" i="25"/>
  <c r="G26" i="25"/>
  <c r="G22" i="25"/>
  <c r="G24" i="25"/>
  <c r="G14" i="25"/>
  <c r="G21" i="25"/>
  <c r="G23" i="25"/>
  <c r="F25" i="25"/>
  <c r="F24" i="25"/>
  <c r="F23" i="25"/>
  <c r="F22" i="25"/>
  <c r="F21" i="25"/>
  <c r="F13" i="25"/>
  <c r="F33" i="25"/>
  <c r="F32" i="25"/>
  <c r="F31" i="25"/>
  <c r="F30" i="25"/>
  <c r="F29" i="25"/>
  <c r="F28" i="25"/>
  <c r="F27" i="25"/>
  <c r="F12" i="25"/>
  <c r="E34" i="25"/>
  <c r="J34" i="25"/>
  <c r="L33" i="25"/>
  <c r="L32" i="25"/>
  <c r="L31" i="25"/>
  <c r="L30" i="25"/>
  <c r="L29" i="25"/>
  <c r="L28" i="25"/>
  <c r="L27" i="25"/>
  <c r="L26" i="25"/>
  <c r="C37" i="21"/>
  <c r="C32" i="22"/>
  <c r="D32" i="22"/>
  <c r="Q10" i="25" l="1"/>
  <c r="Q25" i="25"/>
  <c r="Q26" i="25"/>
  <c r="Q24" i="25"/>
  <c r="Q30" i="25"/>
  <c r="Q17" i="25"/>
  <c r="Q33" i="25"/>
  <c r="Q14" i="25"/>
  <c r="Q23" i="25"/>
  <c r="Q21" i="25"/>
  <c r="Q29" i="25"/>
  <c r="Q16" i="25"/>
  <c r="Q32" i="25"/>
  <c r="Q18" i="25"/>
  <c r="Q22" i="25"/>
  <c r="Q15" i="25"/>
  <c r="Q31" i="25"/>
  <c r="Q20" i="25"/>
  <c r="Q12" i="25"/>
  <c r="Q19" i="25"/>
  <c r="Q27" i="25"/>
  <c r="Q13" i="25"/>
  <c r="Q28" i="25"/>
  <c r="P32" i="25"/>
  <c r="P28" i="25"/>
  <c r="P24" i="25"/>
  <c r="P20" i="25"/>
  <c r="P16" i="25"/>
  <c r="P13" i="25"/>
  <c r="P11" i="25"/>
  <c r="P17" i="25"/>
  <c r="P21" i="25"/>
  <c r="P25" i="25"/>
  <c r="P29" i="25"/>
  <c r="P33" i="25"/>
  <c r="P30" i="25"/>
  <c r="P26" i="25"/>
  <c r="P22" i="25"/>
  <c r="P18" i="25"/>
  <c r="P14" i="25"/>
  <c r="P10" i="25"/>
  <c r="P12" i="25"/>
  <c r="P15" i="25"/>
  <c r="P23" i="25"/>
  <c r="P27" i="25"/>
  <c r="P31" i="25"/>
  <c r="O34" i="25"/>
  <c r="K34" i="25"/>
  <c r="L34" i="25"/>
  <c r="G34" i="25"/>
  <c r="J20" i="22"/>
  <c r="E20" i="22"/>
  <c r="E18" i="22"/>
  <c r="E24" i="22"/>
  <c r="E25" i="22"/>
  <c r="J25" i="22"/>
  <c r="G25" i="22"/>
  <c r="F18" i="22"/>
  <c r="E30" i="22"/>
  <c r="Q34" i="25" l="1"/>
  <c r="P34" i="25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L18" i="24"/>
  <c r="K23" i="24"/>
  <c r="G22" i="24"/>
  <c r="F23" i="24"/>
  <c r="L16" i="23"/>
  <c r="J19" i="23"/>
  <c r="J18" i="23"/>
  <c r="E18" i="23"/>
  <c r="J17" i="23"/>
  <c r="E17" i="23"/>
  <c r="J16" i="23"/>
  <c r="E16" i="23"/>
  <c r="J15" i="23"/>
  <c r="E15" i="23"/>
  <c r="J14" i="23"/>
  <c r="E14" i="23"/>
  <c r="J13" i="23"/>
  <c r="E13" i="23"/>
  <c r="J12" i="23"/>
  <c r="E12" i="23"/>
  <c r="J11" i="23"/>
  <c r="E11" i="23"/>
  <c r="J10" i="23"/>
  <c r="E10" i="23"/>
  <c r="P14" i="23" l="1"/>
  <c r="P16" i="23"/>
  <c r="P12" i="23"/>
  <c r="P15" i="23"/>
  <c r="P18" i="23"/>
  <c r="P10" i="23"/>
  <c r="P13" i="23"/>
  <c r="P11" i="23"/>
  <c r="P19" i="23"/>
  <c r="P17" i="23"/>
  <c r="O20" i="23"/>
  <c r="J22" i="24"/>
  <c r="J23" i="24"/>
  <c r="L22" i="24"/>
  <c r="L23" i="24"/>
  <c r="F13" i="24"/>
  <c r="J11" i="24"/>
  <c r="F15" i="24"/>
  <c r="G17" i="23"/>
  <c r="F17" i="24"/>
  <c r="K11" i="23"/>
  <c r="K14" i="23"/>
  <c r="J12" i="24"/>
  <c r="J16" i="24"/>
  <c r="J20" i="24"/>
  <c r="K18" i="23"/>
  <c r="L10" i="24"/>
  <c r="L11" i="24"/>
  <c r="L12" i="24"/>
  <c r="L13" i="24"/>
  <c r="L14" i="24"/>
  <c r="L15" i="24"/>
  <c r="L16" i="24"/>
  <c r="F18" i="24"/>
  <c r="J19" i="24"/>
  <c r="J21" i="24"/>
  <c r="K10" i="23"/>
  <c r="K12" i="23"/>
  <c r="K13" i="23"/>
  <c r="K16" i="23"/>
  <c r="K19" i="23"/>
  <c r="E10" i="24"/>
  <c r="K10" i="24"/>
  <c r="F11" i="24"/>
  <c r="K11" i="24"/>
  <c r="E12" i="24"/>
  <c r="K13" i="24"/>
  <c r="E14" i="24"/>
  <c r="K15" i="24"/>
  <c r="E16" i="24"/>
  <c r="K17" i="24"/>
  <c r="K18" i="24"/>
  <c r="E19" i="24"/>
  <c r="E20" i="24"/>
  <c r="E21" i="24"/>
  <c r="E22" i="24"/>
  <c r="L19" i="23"/>
  <c r="G10" i="23"/>
  <c r="L11" i="23"/>
  <c r="G12" i="23"/>
  <c r="G13" i="23"/>
  <c r="L14" i="23"/>
  <c r="G15" i="23"/>
  <c r="L18" i="23"/>
  <c r="F10" i="24"/>
  <c r="E11" i="24"/>
  <c r="F12" i="24"/>
  <c r="K12" i="24"/>
  <c r="E13" i="24"/>
  <c r="J13" i="24"/>
  <c r="F14" i="24"/>
  <c r="K14" i="24"/>
  <c r="E15" i="24"/>
  <c r="J15" i="24"/>
  <c r="F16" i="24"/>
  <c r="K16" i="24"/>
  <c r="E17" i="24"/>
  <c r="J17" i="24"/>
  <c r="E18" i="24"/>
  <c r="J18" i="24"/>
  <c r="F19" i="24"/>
  <c r="K19" i="24"/>
  <c r="F20" i="24"/>
  <c r="K20" i="24"/>
  <c r="F21" i="24"/>
  <c r="K21" i="24"/>
  <c r="F22" i="24"/>
  <c r="K22" i="24"/>
  <c r="E23" i="24"/>
  <c r="J24" i="24"/>
  <c r="K15" i="23"/>
  <c r="K17" i="23"/>
  <c r="L20" i="24"/>
  <c r="L17" i="24"/>
  <c r="L19" i="24"/>
  <c r="L21" i="24"/>
  <c r="L10" i="23"/>
  <c r="G11" i="23"/>
  <c r="L12" i="23"/>
  <c r="L13" i="23"/>
  <c r="G14" i="23"/>
  <c r="L15" i="23"/>
  <c r="G16" i="23"/>
  <c r="L17" i="23"/>
  <c r="G18" i="23"/>
  <c r="E20" i="23"/>
  <c r="G10" i="24"/>
  <c r="G11" i="24"/>
  <c r="G12" i="24"/>
  <c r="G13" i="24"/>
  <c r="G14" i="24"/>
  <c r="G15" i="24"/>
  <c r="G16" i="24"/>
  <c r="G17" i="24"/>
  <c r="G18" i="24"/>
  <c r="G19" i="24"/>
  <c r="G20" i="24"/>
  <c r="G21" i="24"/>
  <c r="F10" i="23"/>
  <c r="F11" i="23"/>
  <c r="F12" i="23"/>
  <c r="F13" i="23"/>
  <c r="F14" i="23"/>
  <c r="F15" i="23"/>
  <c r="F16" i="23"/>
  <c r="F17" i="23"/>
  <c r="F18" i="23"/>
  <c r="F19" i="23"/>
  <c r="J20" i="23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G23" i="24"/>
  <c r="E24" i="24"/>
  <c r="D37" i="21"/>
  <c r="I37" i="21"/>
  <c r="L32" i="21" s="1"/>
  <c r="H37" i="21"/>
  <c r="P20" i="23" l="1"/>
  <c r="F24" i="24"/>
  <c r="K24" i="24"/>
  <c r="G24" i="24"/>
  <c r="K20" i="23"/>
  <c r="L24" i="24"/>
  <c r="G20" i="23"/>
  <c r="L20" i="23"/>
  <c r="J32" i="21"/>
  <c r="K32" i="21"/>
  <c r="G22" i="21"/>
  <c r="G21" i="21"/>
  <c r="F20" i="23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<sst xmlns="http://schemas.openxmlformats.org/spreadsheetml/2006/main" count="333" uniqueCount="91">
  <si>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</si>
  <si>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</si>
  <si>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</si>
  <si>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</si>
  <si>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</si>
  <si>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</si>
  <si>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</si>
  <si>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</si>
  <si>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</si>
  <si>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</si>
  <si>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</si>
  <si>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</si>
  <si>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</si>
  <si>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</si>
  <si>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</si>
  <si>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</si>
  <si>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</si>
  <si>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</si>
  <si>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</si>
  <si>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</si>
  <si>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</si>
  <si>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</si>
  <si>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</si>
  <si>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</si>
  <si>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</si>
  <si>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</si>
  <si>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</si>
  <si>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</si>
  <si>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</si>
  <si>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</si>
  <si>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</si>
  <si>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</si>
  <si>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</si>
  <si>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</si>
  <si>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</si>
  <si>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</si>
  <si>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</si>
  <si>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</si>
  <si>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</si>
  <si>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</si>
  <si>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</si>
  <si>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</si>
  <si>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</si>
  <si>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</si>
  <si>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</si>
  <si>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</si>
  <si>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</si>
  <si>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</si>
  <si>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</si>
  <si>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</si>
  <si>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</si>
  <si>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</si>
  <si>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</si>
  <si>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</si>
  <si>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</si>
  <si>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</si>
  <si>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</si>
  <si>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</si>
  <si>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</si>
  <si>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</si>
  <si>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</si>
  <si>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</si>
  <si>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</si>
  <si>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</si>
  <si>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</si>
  <si>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</si>
  <si>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*Društva sa sjedištem u Republici Srpskoj i podružnice društava u Federaciji Bosne i Hercegovine</t>
  </si>
  <si>
    <t>Premium osiguranje a.d.</t>
  </si>
  <si>
    <t>2019.</t>
  </si>
  <si>
    <t>*Društva sa sjedištem u Federaciji Bosne i Hercegovine i podružnice društava u Republici Srpskoj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</si>
  <si>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</si>
  <si>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</si>
  <si>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</si>
  <si>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</si>
  <si>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</si>
  <si>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</si>
  <si>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</si>
  <si>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</si>
  <si>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ŽIVOTNA I NEŽIVOTNA OSIGURANJA</t>
  </si>
  <si>
    <t xml:space="preserve">ŽIVOTNA I NEŽIVOTNA OSIGURANJA </t>
  </si>
  <si>
    <t>I-VI-2023</t>
  </si>
  <si>
    <t>ASA Central osiguranje d.d.*</t>
  </si>
  <si>
    <t xml:space="preserve"> </t>
  </si>
  <si>
    <t>**Proces integracije Central osiguranja d.d. društvu ASA osiguranje d.d je započet u 2022. godini.</t>
  </si>
  <si>
    <t>ASA Central osiguranje d.d.**</t>
  </si>
  <si>
    <t>*ASA osiguranje d.d. je od 01.01.2023. godine počelo poslovati pod nazivom ASA Central osiguranje d.d.</t>
  </si>
  <si>
    <t>**ASA osiguranje d.d. je od 01.01.2023. godine počelo poslovati pod nazivom ASA Central osiguranje d.d.</t>
  </si>
  <si>
    <t>I-VI-2024</t>
  </si>
  <si>
    <t>2024.</t>
  </si>
  <si>
    <t>2025.</t>
  </si>
  <si>
    <t>I-VI-2025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</si>
</sst>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  <numFmt numFmtId="170" formatCode="\+#,##0;\-#,##0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9"/>
      <color rgb="FF00B05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169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21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6" fontId="3" fillId="0" borderId="4" xfId="6" applyNumberFormat="1" applyFont="1" applyBorder="1" applyAlignment="1">
      <alignment horizontal="right" vertical="center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2" fillId="0" borderId="0" xfId="6" applyNumberFormat="1" applyFont="1" applyBorder="1" applyAlignment="1">
      <alignment horizontal="right" vertical="center"/>
    </xf>
    <xf numFmtId="166" fontId="22" fillId="0" borderId="6" xfId="6" applyNumberFormat="1" applyFont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4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5" fillId="0" borderId="0" xfId="1" applyNumberFormat="1" applyFont="1" applyFill="1" applyBorder="1" applyAlignment="1" applyProtection="1">
      <alignment horizontal="right" vertical="center"/>
    </xf>
    <xf numFmtId="169" fontId="26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7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7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8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165" fontId="0" fillId="0" borderId="0" xfId="0" applyNumberFormat="1" applyFill="1" applyBorder="1"/>
    <xf numFmtId="3" fontId="28" fillId="0" borderId="0" xfId="0" applyNumberFormat="1" applyFont="1"/>
    <xf numFmtId="3" fontId="29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170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0" fontId="30" fillId="0" borderId="0" xfId="0" applyFont="1"/>
    <xf numFmtId="3" fontId="31" fillId="0" borderId="0" xfId="0" applyNumberFormat="1" applyFont="1" applyFill="1" applyBorder="1"/>
    <xf numFmtId="0" fontId="32" fillId="0" borderId="0" xfId="0" applyFont="1" applyAlignment="1">
      <alignment horizontal="left" vertical="top"/>
    </xf>
    <xf numFmtId="0" fontId="1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169" fontId="33" fillId="3" borderId="2" xfId="6" applyNumberFormat="1" applyFont="1" applyFill="1" applyBorder="1" applyAlignment="1">
      <alignment horizontal="right" vertical="center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12">
    <cellStyle name="Normal 2" xfId="10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7" xr:uid="{00000000-0005-0000-0000-000005000000}"/>
    <cellStyle name="Obično 2" xfId="2" xr:uid="{00000000-0005-0000-0000-000006000000}"/>
    <cellStyle name="Obično 2 2" xfId="3" xr:uid="{00000000-0005-0000-0000-000007000000}"/>
    <cellStyle name="Obično 3" xfId="8" xr:uid="{00000000-0005-0000-0000-000008000000}"/>
    <cellStyle name="Obično 4" xfId="4" xr:uid="{00000000-0005-0000-0000-000009000000}"/>
    <cellStyle name="Obično 4 2" xfId="9" xr:uid="{00000000-0005-0000-0000-00000A000000}"/>
    <cellStyle name="Obično_12a Izvjestaji drustava za osiguranje" xfId="11" xr:uid="{00000000-0005-0000-0000-00000B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32"/>
  <sheetViews>
    <sheetView showGridLines="0" tabSelected="1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4.42578125" customWidth="1"/>
    <col min="3" max="3" width="13.85546875" customWidth="1"/>
    <col min="4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3" width="13.28515625" customWidth="1"/>
    <col min="14" max="14" width="13.85546875" customWidth="1"/>
    <col min="15" max="15" width="10.42578125" customWidth="1"/>
    <col min="16" max="17" width="9.42578125" customWidth="1"/>
  </cols>
  <sheetData>
    <row r="1" spans="1:22" ht="15" customHeight="1" x14ac:dyDescent="0.25"/>
    <row r="2" spans="1:22" ht="15" customHeight="1" x14ac:dyDescent="0.25"/>
    <row r="3" spans="1:22" ht="15" customHeight="1" x14ac:dyDescent="0.25"/>
    <row r="4" spans="1:22" ht="15" customHeight="1" x14ac:dyDescent="0.25">
      <c r="D4" s="68" t="s">
        <v>58</v>
      </c>
    </row>
    <row r="5" spans="1:22" ht="15" customHeight="1" x14ac:dyDescent="0.25">
      <c r="C5" s="2"/>
      <c r="D5" s="2"/>
      <c r="E5" s="2"/>
      <c r="F5" s="2"/>
      <c r="G5" s="2"/>
    </row>
    <row r="6" spans="1:22" ht="15" customHeight="1" thickBot="1" x14ac:dyDescent="0.3">
      <c r="R6" s="1"/>
      <c r="S6" s="1"/>
      <c r="T6" s="1"/>
      <c r="U6" s="1"/>
      <c r="V6" s="1"/>
    </row>
    <row r="7" spans="1:22" ht="24.75" customHeight="1" x14ac:dyDescent="0.25">
      <c r="A7" s="83" t="s">
        <v>59</v>
      </c>
      <c r="B7" s="86" t="s">
        <v>10</v>
      </c>
      <c r="C7" s="77" t="s">
        <v>54</v>
      </c>
      <c r="D7" s="77"/>
      <c r="E7" s="77"/>
      <c r="F7" s="77"/>
      <c r="G7" s="77"/>
      <c r="H7" s="77" t="s">
        <v>55</v>
      </c>
      <c r="I7" s="77"/>
      <c r="J7" s="77"/>
      <c r="K7" s="77"/>
      <c r="L7" s="77"/>
      <c r="M7" s="77" t="s">
        <v>79</v>
      </c>
      <c r="N7" s="77"/>
      <c r="O7" s="77"/>
      <c r="P7" s="77"/>
      <c r="Q7" s="78"/>
      <c r="R7" s="1"/>
      <c r="S7" s="1"/>
      <c r="T7" s="1"/>
      <c r="U7" s="1"/>
      <c r="V7" s="1"/>
    </row>
    <row r="8" spans="1:22" ht="21.75" customHeight="1" x14ac:dyDescent="0.25">
      <c r="A8" s="84"/>
      <c r="B8" s="79"/>
      <c r="C8" s="74" t="s">
        <v>26</v>
      </c>
      <c r="D8" s="74"/>
      <c r="E8" s="75" t="s">
        <v>60</v>
      </c>
      <c r="F8" s="79" t="s">
        <v>57</v>
      </c>
      <c r="G8" s="79"/>
      <c r="H8" s="74" t="s">
        <v>26</v>
      </c>
      <c r="I8" s="74"/>
      <c r="J8" s="75" t="s">
        <v>60</v>
      </c>
      <c r="K8" s="79" t="s">
        <v>57</v>
      </c>
      <c r="L8" s="79"/>
      <c r="M8" s="74" t="s">
        <v>26</v>
      </c>
      <c r="N8" s="74"/>
      <c r="O8" s="75" t="s">
        <v>60</v>
      </c>
      <c r="P8" s="79" t="s">
        <v>57</v>
      </c>
      <c r="Q8" s="80"/>
      <c r="R8" s="1"/>
      <c r="S8" s="1"/>
      <c r="T8" s="1"/>
      <c r="U8" s="1"/>
      <c r="V8" s="1"/>
    </row>
    <row r="9" spans="1:22" ht="18.75" customHeight="1" thickBot="1" x14ac:dyDescent="0.3">
      <c r="A9" s="85"/>
      <c r="B9" s="87"/>
      <c r="C9" s="72" t="s">
        <v>87</v>
      </c>
      <c r="D9" s="72" t="s">
        <v>90</v>
      </c>
      <c r="E9" s="76"/>
      <c r="F9" s="35" t="s">
        <v>88</v>
      </c>
      <c r="G9" s="35" t="s">
        <v>89</v>
      </c>
      <c r="H9" s="72" t="s">
        <v>87</v>
      </c>
      <c r="I9" s="72" t="s">
        <v>90</v>
      </c>
      <c r="J9" s="76"/>
      <c r="K9" s="35" t="s">
        <v>88</v>
      </c>
      <c r="L9" s="35" t="s">
        <v>89</v>
      </c>
      <c r="M9" s="72" t="s">
        <v>87</v>
      </c>
      <c r="N9" s="72" t="s">
        <v>90</v>
      </c>
      <c r="O9" s="76"/>
      <c r="P9" s="35" t="s">
        <v>88</v>
      </c>
      <c r="Q9" s="36" t="s">
        <v>89</v>
      </c>
      <c r="R9" s="1"/>
      <c r="S9" s="1"/>
      <c r="T9" s="1"/>
      <c r="U9" s="1"/>
      <c r="V9" s="1"/>
    </row>
    <row r="10" spans="1:22" x14ac:dyDescent="0.25">
      <c r="A10" s="16" t="s">
        <v>27</v>
      </c>
      <c r="B10" s="7" t="s">
        <v>63</v>
      </c>
      <c r="C10" s="64">
        <f>FBiH!C10</f>
        <v>50063429</v>
      </c>
      <c r="D10" s="64">
        <f>FBiH!D10</f>
        <v>57589977</v>
      </c>
      <c r="E10" s="12">
        <f>IFERROR((D10-C10)/C10*100, "-")</f>
        <v>15.034024137659449</v>
      </c>
      <c r="F10" s="12">
        <f t="shared" ref="F10:F26" si="0">C10/C$34*100</f>
        <v>11.306470358649161</v>
      </c>
      <c r="G10" s="27">
        <f t="shared" ref="G10:G25" si="1">D10/D$34*100</f>
        <v>11.838537330135118</v>
      </c>
      <c r="H10" s="64">
        <f>FBiH!H10</f>
        <v>3883241</v>
      </c>
      <c r="I10" s="64">
        <f>FBiH!I10</f>
        <v>4523017</v>
      </c>
      <c r="J10" s="12">
        <f t="shared" ref="J10:J31" si="2">IFERROR((I10-H10)/H10*100, "-")</f>
        <v>16.475310185486812</v>
      </c>
      <c r="K10" s="12">
        <f t="shared" ref="K10:K33" si="3">H10/H$34*100</f>
        <v>3.7748026357522968</v>
      </c>
      <c r="L10" s="30">
        <f t="shared" ref="L10:L33" si="4">I10/I$34*100</f>
        <v>4.2606521258738583</v>
      </c>
      <c r="M10" s="64">
        <f>C10+H10</f>
        <v>53946670</v>
      </c>
      <c r="N10" s="64">
        <f>D10+I10</f>
        <v>62112994</v>
      </c>
      <c r="O10" s="12">
        <f t="shared" ref="O10" si="5">IFERROR((N10-M10)/M10*100, "-")</f>
        <v>15.137772173889511</v>
      </c>
      <c r="P10" s="12">
        <f t="shared" ref="P10:P33" si="6">M10/M$34*100</f>
        <v>9.886528892139328</v>
      </c>
      <c r="Q10" s="30">
        <f t="shared" ref="Q10:Q33" si="7">N10/N$34*100</f>
        <v>10.481086777701913</v>
      </c>
      <c r="R10" s="1"/>
      <c r="S10" s="1"/>
      <c r="T10" s="1"/>
      <c r="U10" s="1"/>
      <c r="V10" s="1"/>
    </row>
    <row r="11" spans="1:22" x14ac:dyDescent="0.25">
      <c r="A11" s="16" t="s">
        <v>28</v>
      </c>
      <c r="B11" s="7" t="s">
        <v>81</v>
      </c>
      <c r="C11" s="64">
        <f>FBiH!C11</f>
        <v>63830798</v>
      </c>
      <c r="D11" s="64">
        <f>FBiH!D11</f>
        <v>73486004</v>
      </c>
      <c r="E11" s="12">
        <f>IFERROR((D11-C11)/C11*100, "-")</f>
        <v>15.126249870791215</v>
      </c>
      <c r="F11" s="12">
        <f t="shared" si="0"/>
        <v>14.415733000548606</v>
      </c>
      <c r="G11" s="27">
        <f t="shared" si="1"/>
        <v>15.106218944946942</v>
      </c>
      <c r="H11" s="64">
        <f>FBiH!H11</f>
        <v>0</v>
      </c>
      <c r="I11" s="64">
        <f>FBiH!I11</f>
        <v>0</v>
      </c>
      <c r="J11" s="12" t="str">
        <f>IFERROR((I11-H11)/H11*100, "-")</f>
        <v>-</v>
      </c>
      <c r="K11" s="12">
        <f t="shared" si="3"/>
        <v>0</v>
      </c>
      <c r="L11" s="30">
        <f t="shared" si="4"/>
        <v>0</v>
      </c>
      <c r="M11" s="64">
        <f t="shared" ref="M11:N33" si="8">C11+H11</f>
        <v>63830798</v>
      </c>
      <c r="N11" s="64">
        <f t="shared" si="8"/>
        <v>73486004</v>
      </c>
      <c r="O11" s="12">
        <f>IFERROR((N11-M11)/M11*100, "-")</f>
        <v>15.126249870791215</v>
      </c>
      <c r="P11" s="12">
        <f t="shared" si="6"/>
        <v>11.697942220257696</v>
      </c>
      <c r="Q11" s="30">
        <f t="shared" si="7"/>
        <v>12.400194150527504</v>
      </c>
      <c r="R11" s="1"/>
      <c r="S11" s="1"/>
      <c r="T11" s="1"/>
      <c r="U11" s="1"/>
      <c r="V11" s="1"/>
    </row>
    <row r="12" spans="1:22" ht="14.25" customHeight="1" x14ac:dyDescent="0.25">
      <c r="A12" s="16" t="s">
        <v>29</v>
      </c>
      <c r="B12" s="7" t="s">
        <v>12</v>
      </c>
      <c r="C12" s="64">
        <f>RS!C10</f>
        <v>8883153.7000000011</v>
      </c>
      <c r="D12" s="64">
        <f>RS!D10</f>
        <v>9985099.4399999995</v>
      </c>
      <c r="E12" s="12">
        <f t="shared" ref="E12:E33" si="9">IFERROR((D12-C12)/C12*100, "-")</f>
        <v>12.404893320713322</v>
      </c>
      <c r="F12" s="12">
        <f t="shared" si="0"/>
        <v>2.0061972582895713</v>
      </c>
      <c r="G12" s="27">
        <f t="shared" si="1"/>
        <v>2.0525962784383687</v>
      </c>
      <c r="H12" s="64">
        <f>RS!H10</f>
        <v>0</v>
      </c>
      <c r="I12" s="64">
        <f>RS!I10</f>
        <v>0</v>
      </c>
      <c r="J12" s="12" t="str">
        <f t="shared" si="2"/>
        <v>-</v>
      </c>
      <c r="K12" s="12">
        <f t="shared" si="3"/>
        <v>0</v>
      </c>
      <c r="L12" s="30">
        <f t="shared" si="4"/>
        <v>0</v>
      </c>
      <c r="M12" s="64">
        <f t="shared" si="8"/>
        <v>8883153.7000000011</v>
      </c>
      <c r="N12" s="64">
        <f t="shared" si="8"/>
        <v>9985099.4399999995</v>
      </c>
      <c r="O12" s="12">
        <f t="shared" ref="O12:O31" si="10">IFERROR((N12-M12)/M12*100, "-")</f>
        <v>12.404893320713322</v>
      </c>
      <c r="P12" s="12">
        <f t="shared" si="6"/>
        <v>1.6279699137752968</v>
      </c>
      <c r="Q12" s="30">
        <f t="shared" si="7"/>
        <v>1.6849082128390522</v>
      </c>
      <c r="R12" s="1"/>
      <c r="S12" s="1"/>
      <c r="T12" s="1"/>
      <c r="U12" s="1"/>
      <c r="V12" s="1"/>
    </row>
    <row r="13" spans="1:22" ht="15.75" customHeight="1" x14ac:dyDescent="0.25">
      <c r="A13" s="16" t="s">
        <v>30</v>
      </c>
      <c r="B13" s="7" t="s">
        <v>1</v>
      </c>
      <c r="C13" s="64">
        <f>FBiH!C12</f>
        <v>14437139</v>
      </c>
      <c r="D13" s="64">
        <f>FBiH!D12</f>
        <v>17776296</v>
      </c>
      <c r="E13" s="12">
        <f t="shared" si="9"/>
        <v>23.128938496747868</v>
      </c>
      <c r="F13" s="12">
        <f t="shared" si="0"/>
        <v>3.2605254459737028</v>
      </c>
      <c r="G13" s="27">
        <f t="shared" si="1"/>
        <v>3.6542008653264713</v>
      </c>
      <c r="H13" s="64">
        <f>FBiH!H12</f>
        <v>0</v>
      </c>
      <c r="I13" s="64">
        <f>FBiH!I12</f>
        <v>0</v>
      </c>
      <c r="J13" s="12" t="str">
        <f t="shared" si="2"/>
        <v>-</v>
      </c>
      <c r="K13" s="12">
        <f t="shared" si="3"/>
        <v>0</v>
      </c>
      <c r="L13" s="30">
        <f t="shared" si="4"/>
        <v>0</v>
      </c>
      <c r="M13" s="64">
        <f t="shared" si="8"/>
        <v>14437139</v>
      </c>
      <c r="N13" s="64">
        <f t="shared" si="8"/>
        <v>17776296</v>
      </c>
      <c r="O13" s="12">
        <f t="shared" si="10"/>
        <v>23.128938496747868</v>
      </c>
      <c r="P13" s="12">
        <f t="shared" si="6"/>
        <v>2.6458202488370737</v>
      </c>
      <c r="Q13" s="30">
        <f t="shared" si="7"/>
        <v>2.999612302735164</v>
      </c>
      <c r="R13" s="1"/>
      <c r="S13" s="1"/>
      <c r="T13" s="1"/>
      <c r="U13" s="1"/>
      <c r="V13" s="1"/>
    </row>
    <row r="14" spans="1:22" ht="15" customHeight="1" x14ac:dyDescent="0.25">
      <c r="A14" s="16" t="s">
        <v>31</v>
      </c>
      <c r="B14" s="7" t="s">
        <v>2</v>
      </c>
      <c r="C14" s="64">
        <f>FBiH!C13</f>
        <v>23471395</v>
      </c>
      <c r="D14" s="64">
        <f>FBiH!D13</f>
        <v>25627061</v>
      </c>
      <c r="E14" s="12">
        <f t="shared" si="9"/>
        <v>9.1842261612486187</v>
      </c>
      <c r="F14" s="12">
        <f t="shared" si="0"/>
        <v>5.300848087006707</v>
      </c>
      <c r="G14" s="27">
        <f t="shared" si="1"/>
        <v>5.2680506941364085</v>
      </c>
      <c r="H14" s="64">
        <f>FBiH!H13</f>
        <v>6381979</v>
      </c>
      <c r="I14" s="64">
        <f>FBiH!I13</f>
        <v>5453999</v>
      </c>
      <c r="J14" s="12">
        <f t="shared" si="2"/>
        <v>-14.540630735387881</v>
      </c>
      <c r="K14" s="12">
        <f t="shared" si="3"/>
        <v>6.2037641110906607</v>
      </c>
      <c r="L14" s="30">
        <f t="shared" si="4"/>
        <v>5.1376310179386673</v>
      </c>
      <c r="M14" s="64">
        <f t="shared" si="8"/>
        <v>29853374</v>
      </c>
      <c r="N14" s="64">
        <f t="shared" si="8"/>
        <v>31081060</v>
      </c>
      <c r="O14" s="12">
        <f t="shared" si="10"/>
        <v>4.112386090764816</v>
      </c>
      <c r="P14" s="12">
        <f t="shared" si="6"/>
        <v>5.4710743884440136</v>
      </c>
      <c r="Q14" s="30">
        <f t="shared" si="7"/>
        <v>5.2446882049021797</v>
      </c>
      <c r="R14" s="1"/>
      <c r="S14" s="1"/>
      <c r="T14" s="1"/>
      <c r="U14" s="1"/>
      <c r="V14" s="1"/>
    </row>
    <row r="15" spans="1:22" ht="15.75" customHeight="1" x14ac:dyDescent="0.25">
      <c r="A15" s="16" t="s">
        <v>32</v>
      </c>
      <c r="B15" s="7" t="s">
        <v>13</v>
      </c>
      <c r="C15" s="64">
        <f>RS!C11</f>
        <v>14046156.77</v>
      </c>
      <c r="D15" s="64">
        <f>RS!D11</f>
        <v>13313529.630000001</v>
      </c>
      <c r="E15" s="12">
        <f t="shared" si="9"/>
        <v>-5.2158547850238666</v>
      </c>
      <c r="F15" s="12">
        <f t="shared" si="0"/>
        <v>3.1722248824175474</v>
      </c>
      <c r="G15" s="27">
        <f t="shared" si="1"/>
        <v>2.736808134523391</v>
      </c>
      <c r="H15" s="64">
        <f>RS!H11</f>
        <v>0</v>
      </c>
      <c r="I15" s="64">
        <f>RS!I11</f>
        <v>0</v>
      </c>
      <c r="J15" s="12" t="str">
        <f t="shared" si="2"/>
        <v>-</v>
      </c>
      <c r="K15" s="12">
        <f t="shared" si="3"/>
        <v>0</v>
      </c>
      <c r="L15" s="30">
        <f t="shared" si="4"/>
        <v>0</v>
      </c>
      <c r="M15" s="64">
        <f t="shared" si="8"/>
        <v>14046156.77</v>
      </c>
      <c r="N15" s="64">
        <f t="shared" si="8"/>
        <v>13313529.630000001</v>
      </c>
      <c r="O15" s="12">
        <f t="shared" si="10"/>
        <v>-5.2158547850238666</v>
      </c>
      <c r="P15" s="12">
        <f t="shared" si="6"/>
        <v>2.5741669454319127</v>
      </c>
      <c r="Q15" s="30">
        <f t="shared" si="7"/>
        <v>2.2465550343545773</v>
      </c>
      <c r="R15" s="1"/>
      <c r="S15" s="1"/>
      <c r="T15" s="1"/>
      <c r="U15" s="1"/>
      <c r="V15" s="1"/>
    </row>
    <row r="16" spans="1:22" x14ac:dyDescent="0.25">
      <c r="A16" s="16" t="s">
        <v>33</v>
      </c>
      <c r="B16" s="7" t="s">
        <v>14</v>
      </c>
      <c r="C16" s="64">
        <f>RS!C12</f>
        <v>16775428.060000001</v>
      </c>
      <c r="D16" s="64">
        <f>RS!D12</f>
        <v>19030223.460000001</v>
      </c>
      <c r="E16" s="12">
        <f t="shared" si="9"/>
        <v>13.441060293277548</v>
      </c>
      <c r="F16" s="12">
        <f t="shared" si="0"/>
        <v>3.7886114455732027</v>
      </c>
      <c r="G16" s="27">
        <f t="shared" si="1"/>
        <v>3.9119656330479708</v>
      </c>
      <c r="H16" s="64">
        <f>RS!H12</f>
        <v>0</v>
      </c>
      <c r="I16" s="64">
        <f>RS!I12</f>
        <v>0</v>
      </c>
      <c r="J16" s="12" t="str">
        <f t="shared" si="2"/>
        <v>-</v>
      </c>
      <c r="K16" s="12">
        <f t="shared" si="3"/>
        <v>0</v>
      </c>
      <c r="L16" s="30">
        <f t="shared" si="4"/>
        <v>0</v>
      </c>
      <c r="M16" s="64">
        <f t="shared" si="8"/>
        <v>16775428.060000001</v>
      </c>
      <c r="N16" s="64">
        <f t="shared" si="8"/>
        <v>19030223.460000001</v>
      </c>
      <c r="O16" s="12">
        <f t="shared" si="10"/>
        <v>13.441060293277548</v>
      </c>
      <c r="P16" s="12">
        <f t="shared" si="6"/>
        <v>3.0743464646324754</v>
      </c>
      <c r="Q16" s="30">
        <f t="shared" si="7"/>
        <v>3.2112028520685829</v>
      </c>
      <c r="R16" s="1"/>
      <c r="S16" s="1"/>
      <c r="T16" s="1"/>
      <c r="U16" s="1"/>
      <c r="V16" s="1"/>
    </row>
    <row r="17" spans="1:22" x14ac:dyDescent="0.25">
      <c r="A17" s="16" t="s">
        <v>34</v>
      </c>
      <c r="B17" s="7" t="s">
        <v>3</v>
      </c>
      <c r="C17" s="64">
        <f>FBiH!C14</f>
        <v>43830927</v>
      </c>
      <c r="D17" s="64">
        <f>FBiH!D14</f>
        <v>49739303</v>
      </c>
      <c r="E17" s="12">
        <f t="shared" si="9"/>
        <v>13.479924802868076</v>
      </c>
      <c r="F17" s="12">
        <f t="shared" si="0"/>
        <v>9.8989039867328135</v>
      </c>
      <c r="G17" s="27">
        <f t="shared" si="1"/>
        <v>10.224706207825045</v>
      </c>
      <c r="H17" s="64">
        <f>FBiH!H14</f>
        <v>0</v>
      </c>
      <c r="I17" s="64">
        <f>FBiH!I14</f>
        <v>0</v>
      </c>
      <c r="J17" s="12" t="str">
        <f t="shared" si="2"/>
        <v>-</v>
      </c>
      <c r="K17" s="12">
        <f t="shared" si="3"/>
        <v>0</v>
      </c>
      <c r="L17" s="30">
        <f t="shared" si="4"/>
        <v>0</v>
      </c>
      <c r="M17" s="64">
        <f t="shared" si="8"/>
        <v>43830927</v>
      </c>
      <c r="N17" s="64">
        <f t="shared" si="8"/>
        <v>49739303</v>
      </c>
      <c r="O17" s="12">
        <f t="shared" si="10"/>
        <v>13.479924802868076</v>
      </c>
      <c r="P17" s="12">
        <f t="shared" si="6"/>
        <v>8.0326686736132142</v>
      </c>
      <c r="Q17" s="30">
        <f t="shared" si="7"/>
        <v>8.393122234703565</v>
      </c>
      <c r="R17" s="1"/>
      <c r="S17" s="1"/>
      <c r="T17" s="1"/>
      <c r="U17" s="1"/>
      <c r="V17" s="1"/>
    </row>
    <row r="18" spans="1:22" x14ac:dyDescent="0.25">
      <c r="A18" s="16" t="s">
        <v>35</v>
      </c>
      <c r="B18" s="7" t="s">
        <v>23</v>
      </c>
      <c r="C18" s="64">
        <f>RS!C13</f>
        <v>7060051.7400000002</v>
      </c>
      <c r="D18" s="64">
        <f>RS!D13</f>
        <v>8482465.6999999993</v>
      </c>
      <c r="E18" s="12">
        <f t="shared" si="9"/>
        <v>20.147358863406843</v>
      </c>
      <c r="F18" s="12">
        <f t="shared" si="0"/>
        <v>1.594462611197476</v>
      </c>
      <c r="G18" s="27">
        <f t="shared" si="1"/>
        <v>1.7437059723264121</v>
      </c>
      <c r="H18" s="64">
        <f>RS!H13</f>
        <v>0</v>
      </c>
      <c r="I18" s="64">
        <f>RS!I13</f>
        <v>0</v>
      </c>
      <c r="J18" s="12" t="str">
        <f t="shared" si="2"/>
        <v>-</v>
      </c>
      <c r="K18" s="12">
        <f t="shared" si="3"/>
        <v>0</v>
      </c>
      <c r="L18" s="30">
        <f t="shared" si="4"/>
        <v>0</v>
      </c>
      <c r="M18" s="64">
        <f t="shared" si="8"/>
        <v>7060051.7400000002</v>
      </c>
      <c r="N18" s="64">
        <f t="shared" si="8"/>
        <v>8482465.6999999993</v>
      </c>
      <c r="O18" s="12">
        <f t="shared" si="10"/>
        <v>20.147358863406843</v>
      </c>
      <c r="P18" s="12">
        <f t="shared" si="6"/>
        <v>1.2938593894212291</v>
      </c>
      <c r="Q18" s="30">
        <f t="shared" si="7"/>
        <v>1.4313504045639791</v>
      </c>
      <c r="R18" s="1"/>
      <c r="S18" s="1"/>
      <c r="T18" s="1"/>
      <c r="U18" s="1"/>
      <c r="V18" s="1"/>
    </row>
    <row r="19" spans="1:22" x14ac:dyDescent="0.25">
      <c r="A19" s="16" t="s">
        <v>36</v>
      </c>
      <c r="B19" s="7" t="s">
        <v>16</v>
      </c>
      <c r="C19" s="64">
        <f>RS!C14</f>
        <v>6880954.1600000001</v>
      </c>
      <c r="D19" s="64">
        <f>RS!D14</f>
        <v>7554179.4100000001</v>
      </c>
      <c r="E19" s="66">
        <f t="shared" si="9"/>
        <v>9.7838938371884154</v>
      </c>
      <c r="F19" s="12">
        <f t="shared" si="0"/>
        <v>1.5540146930259937</v>
      </c>
      <c r="G19" s="27">
        <f t="shared" si="1"/>
        <v>1.5528819354073207</v>
      </c>
      <c r="H19" s="64">
        <f>RS!H14</f>
        <v>12232637.550000001</v>
      </c>
      <c r="I19" s="64">
        <f>RS!I14</f>
        <v>12410045.51</v>
      </c>
      <c r="J19" s="12">
        <f t="shared" si="2"/>
        <v>1.4502837942745963</v>
      </c>
      <c r="K19" s="12">
        <f t="shared" si="3"/>
        <v>11.891044739675575</v>
      </c>
      <c r="L19" s="30">
        <f t="shared" si="4"/>
        <v>11.69018086475749</v>
      </c>
      <c r="M19" s="64">
        <f t="shared" si="8"/>
        <v>19113591.710000001</v>
      </c>
      <c r="N19" s="64">
        <f t="shared" si="8"/>
        <v>19964224.920000002</v>
      </c>
      <c r="O19" s="12">
        <f t="shared" si="10"/>
        <v>4.4504100689508812</v>
      </c>
      <c r="P19" s="12">
        <f t="shared" si="6"/>
        <v>3.5028496971818606</v>
      </c>
      <c r="Q19" s="30">
        <f t="shared" si="7"/>
        <v>3.3688083661862933</v>
      </c>
      <c r="R19" s="1"/>
      <c r="S19" s="1"/>
      <c r="T19" s="1"/>
      <c r="U19" s="1"/>
      <c r="V19" s="1"/>
    </row>
    <row r="20" spans="1:22" x14ac:dyDescent="0.25">
      <c r="A20" s="16" t="s">
        <v>37</v>
      </c>
      <c r="B20" s="7" t="s">
        <v>4</v>
      </c>
      <c r="C20" s="64">
        <f>FBiH!C15</f>
        <v>12779236</v>
      </c>
      <c r="D20" s="64">
        <f>FBiH!D15</f>
        <v>13165931</v>
      </c>
      <c r="E20" s="12">
        <f t="shared" si="9"/>
        <v>3.0259633674501356</v>
      </c>
      <c r="F20" s="12">
        <f t="shared" si="0"/>
        <v>2.8860998123037529</v>
      </c>
      <c r="G20" s="27">
        <f t="shared" si="1"/>
        <v>2.7064668844976825</v>
      </c>
      <c r="H20" s="64">
        <f>FBiH!H15</f>
        <v>16685530</v>
      </c>
      <c r="I20" s="64">
        <f>FBiH!I15</f>
        <v>15945049</v>
      </c>
      <c r="J20" s="12">
        <f t="shared" si="2"/>
        <v>-4.4378632264003599</v>
      </c>
      <c r="K20" s="12">
        <f t="shared" si="3"/>
        <v>16.219591476018106</v>
      </c>
      <c r="L20" s="30">
        <f t="shared" si="4"/>
        <v>15.020130793011136</v>
      </c>
      <c r="M20" s="64">
        <f t="shared" si="8"/>
        <v>29464766</v>
      </c>
      <c r="N20" s="64">
        <f t="shared" si="8"/>
        <v>29110980</v>
      </c>
      <c r="O20" s="12">
        <f t="shared" si="10"/>
        <v>-1.200708670145217</v>
      </c>
      <c r="P20" s="12">
        <f t="shared" si="6"/>
        <v>5.3998561979659643</v>
      </c>
      <c r="Q20" s="30">
        <f t="shared" si="7"/>
        <v>4.9122524598306256</v>
      </c>
      <c r="R20" s="8"/>
      <c r="S20" s="1"/>
      <c r="T20" s="1"/>
      <c r="U20" s="1"/>
      <c r="V20" s="1"/>
    </row>
    <row r="21" spans="1:22" x14ac:dyDescent="0.25">
      <c r="A21" s="16" t="s">
        <v>38</v>
      </c>
      <c r="B21" s="7" t="s">
        <v>17</v>
      </c>
      <c r="C21" s="64">
        <f>RS!C15</f>
        <v>5616651.1399999997</v>
      </c>
      <c r="D21" s="64">
        <f>RS!D15</f>
        <v>8343007.3300000001</v>
      </c>
      <c r="E21" s="12">
        <f t="shared" si="9"/>
        <v>48.540600476033845</v>
      </c>
      <c r="F21" s="12">
        <f t="shared" si="0"/>
        <v>1.2684808231829869</v>
      </c>
      <c r="G21" s="27">
        <f t="shared" si="1"/>
        <v>1.7150380824391704</v>
      </c>
      <c r="H21" s="64">
        <f>RS!H15</f>
        <v>0</v>
      </c>
      <c r="I21" s="64">
        <f>RS!I15</f>
        <v>0</v>
      </c>
      <c r="J21" s="12" t="str">
        <f t="shared" si="2"/>
        <v>-</v>
      </c>
      <c r="K21" s="12">
        <f t="shared" si="3"/>
        <v>0</v>
      </c>
      <c r="L21" s="30">
        <f t="shared" si="4"/>
        <v>0</v>
      </c>
      <c r="M21" s="64">
        <f t="shared" si="8"/>
        <v>5616651.1399999997</v>
      </c>
      <c r="N21" s="64">
        <f t="shared" si="8"/>
        <v>8343007.3300000001</v>
      </c>
      <c r="O21" s="12">
        <f t="shared" si="10"/>
        <v>48.540600476033845</v>
      </c>
      <c r="P21" s="12">
        <f t="shared" si="6"/>
        <v>1.0293347814179687</v>
      </c>
      <c r="Q21" s="30">
        <f t="shared" si="7"/>
        <v>1.4078178844950404</v>
      </c>
      <c r="R21" s="1"/>
      <c r="S21" s="1"/>
      <c r="T21" s="1"/>
      <c r="U21" s="1"/>
      <c r="V21" s="1"/>
    </row>
    <row r="22" spans="1:22" x14ac:dyDescent="0.25">
      <c r="A22" s="16" t="s">
        <v>39</v>
      </c>
      <c r="B22" s="7" t="s">
        <v>18</v>
      </c>
      <c r="C22" s="64">
        <f>RS!C16</f>
        <v>11963418.469999999</v>
      </c>
      <c r="D22" s="64">
        <f>RS!D16</f>
        <v>12676034.460000001</v>
      </c>
      <c r="E22" s="12">
        <f t="shared" si="9"/>
        <v>5.9566251217157511</v>
      </c>
      <c r="F22" s="12">
        <f t="shared" si="0"/>
        <v>2.7018532094389878</v>
      </c>
      <c r="G22" s="27">
        <f t="shared" si="1"/>
        <v>2.6057608453774717</v>
      </c>
      <c r="H22" s="64">
        <f>RS!H16</f>
        <v>0</v>
      </c>
      <c r="I22" s="64">
        <f>RS!I16</f>
        <v>0</v>
      </c>
      <c r="J22" s="12" t="str">
        <f t="shared" si="2"/>
        <v>-</v>
      </c>
      <c r="K22" s="12">
        <f t="shared" si="3"/>
        <v>0</v>
      </c>
      <c r="L22" s="30">
        <f t="shared" si="4"/>
        <v>0</v>
      </c>
      <c r="M22" s="64">
        <f t="shared" si="8"/>
        <v>11963418.469999999</v>
      </c>
      <c r="N22" s="64">
        <f t="shared" si="8"/>
        <v>12676034.460000001</v>
      </c>
      <c r="O22" s="12">
        <f t="shared" si="10"/>
        <v>5.9566251217157511</v>
      </c>
      <c r="P22" s="12">
        <f t="shared" si="6"/>
        <v>2.1924742037350642</v>
      </c>
      <c r="Q22" s="30">
        <f t="shared" si="7"/>
        <v>2.1389826607360098</v>
      </c>
      <c r="R22" s="1"/>
      <c r="S22" s="1"/>
      <c r="T22" s="1"/>
      <c r="U22" s="1"/>
      <c r="V22" s="1"/>
    </row>
    <row r="23" spans="1:22" x14ac:dyDescent="0.25">
      <c r="A23" s="16" t="s">
        <v>40</v>
      </c>
      <c r="B23" s="7" t="s">
        <v>19</v>
      </c>
      <c r="C23" s="64">
        <f>RS!C17</f>
        <v>10199537.07</v>
      </c>
      <c r="D23" s="64">
        <f>RS!D17</f>
        <v>9772608.0700000003</v>
      </c>
      <c r="E23" s="12">
        <f t="shared" si="9"/>
        <v>-4.1857684037026592</v>
      </c>
      <c r="F23" s="12">
        <f t="shared" si="0"/>
        <v>2.3034931057938182</v>
      </c>
      <c r="G23" s="27">
        <f t="shared" si="1"/>
        <v>2.0089152917959092</v>
      </c>
      <c r="H23" s="64">
        <f>RS!H17</f>
        <v>0</v>
      </c>
      <c r="I23" s="64">
        <f>RS!I17</f>
        <v>0</v>
      </c>
      <c r="J23" s="12" t="str">
        <f t="shared" si="2"/>
        <v>-</v>
      </c>
      <c r="K23" s="12">
        <f t="shared" si="3"/>
        <v>0</v>
      </c>
      <c r="L23" s="30">
        <f t="shared" si="4"/>
        <v>0</v>
      </c>
      <c r="M23" s="64">
        <f t="shared" si="8"/>
        <v>10199537.07</v>
      </c>
      <c r="N23" s="64">
        <f t="shared" si="8"/>
        <v>9772608.0700000003</v>
      </c>
      <c r="O23" s="12">
        <f t="shared" si="10"/>
        <v>-4.1857684037026592</v>
      </c>
      <c r="P23" s="12">
        <f t="shared" si="6"/>
        <v>1.8692167269824276</v>
      </c>
      <c r="Q23" s="30">
        <f t="shared" si="7"/>
        <v>1.6490519395368386</v>
      </c>
      <c r="R23" s="1"/>
      <c r="S23" s="1"/>
      <c r="T23" s="1"/>
      <c r="U23" s="1"/>
      <c r="V23" s="1"/>
    </row>
    <row r="24" spans="1:22" x14ac:dyDescent="0.25">
      <c r="A24" s="16" t="s">
        <v>41</v>
      </c>
      <c r="B24" s="7" t="s">
        <v>11</v>
      </c>
      <c r="C24" s="64">
        <f>RS!C18</f>
        <v>16638144.67</v>
      </c>
      <c r="D24" s="64">
        <f>RS!D18</f>
        <v>14321955.350000001</v>
      </c>
      <c r="E24" s="12">
        <f t="shared" si="9"/>
        <v>-13.920959132999283</v>
      </c>
      <c r="F24" s="12">
        <f t="shared" si="0"/>
        <v>3.7576069656409574</v>
      </c>
      <c r="G24" s="27">
        <f t="shared" si="1"/>
        <v>2.9441061081080719</v>
      </c>
      <c r="H24" s="64">
        <f>RS!H18</f>
        <v>0</v>
      </c>
      <c r="I24" s="64">
        <f>RS!I18</f>
        <v>0</v>
      </c>
      <c r="J24" s="12" t="str">
        <f t="shared" si="2"/>
        <v>-</v>
      </c>
      <c r="K24" s="12">
        <f t="shared" si="3"/>
        <v>0</v>
      </c>
      <c r="L24" s="30">
        <f t="shared" si="4"/>
        <v>0</v>
      </c>
      <c r="M24" s="64">
        <f t="shared" si="8"/>
        <v>16638144.67</v>
      </c>
      <c r="N24" s="64">
        <f t="shared" si="8"/>
        <v>14321955.350000001</v>
      </c>
      <c r="O24" s="12">
        <f t="shared" si="10"/>
        <v>-13.920959132999283</v>
      </c>
      <c r="P24" s="12">
        <f t="shared" si="6"/>
        <v>3.0491872434674647</v>
      </c>
      <c r="Q24" s="30">
        <f t="shared" si="7"/>
        <v>2.4167190660576146</v>
      </c>
      <c r="R24" s="1"/>
      <c r="S24" s="1"/>
      <c r="T24" s="1"/>
      <c r="U24" s="1"/>
      <c r="V24" s="1"/>
    </row>
    <row r="25" spans="1:22" x14ac:dyDescent="0.25">
      <c r="A25" s="16" t="s">
        <v>42</v>
      </c>
      <c r="B25" s="7" t="s">
        <v>15</v>
      </c>
      <c r="C25" s="64">
        <f>RS!C19</f>
        <v>7067319.1299999999</v>
      </c>
      <c r="D25" s="64">
        <f>RS!D19</f>
        <v>7780454.46</v>
      </c>
      <c r="E25" s="12">
        <f t="shared" si="9"/>
        <v>10.090606025880708</v>
      </c>
      <c r="F25" s="12">
        <f t="shared" si="0"/>
        <v>1.5961038996841221</v>
      </c>
      <c r="G25" s="27">
        <f t="shared" si="1"/>
        <v>1.5993963770835724</v>
      </c>
      <c r="H25" s="64">
        <f>RS!H19</f>
        <v>0</v>
      </c>
      <c r="I25" s="64">
        <f>RS!I19</f>
        <v>0</v>
      </c>
      <c r="J25" s="12" t="str">
        <f t="shared" si="2"/>
        <v>-</v>
      </c>
      <c r="K25" s="12">
        <f t="shared" si="3"/>
        <v>0</v>
      </c>
      <c r="L25" s="30">
        <f t="shared" si="4"/>
        <v>0</v>
      </c>
      <c r="M25" s="64">
        <f t="shared" si="8"/>
        <v>7067319.1299999999</v>
      </c>
      <c r="N25" s="64">
        <f t="shared" si="8"/>
        <v>7780454.46</v>
      </c>
      <c r="O25" s="12">
        <f t="shared" si="10"/>
        <v>10.090606025880708</v>
      </c>
      <c r="P25" s="12">
        <f t="shared" si="6"/>
        <v>1.2951912466277156</v>
      </c>
      <c r="Q25" s="30">
        <f t="shared" si="7"/>
        <v>1.312891443700458</v>
      </c>
      <c r="R25" s="1"/>
      <c r="S25" s="1"/>
      <c r="T25" s="1"/>
      <c r="U25" s="1"/>
      <c r="V25" s="1"/>
    </row>
    <row r="26" spans="1:22" x14ac:dyDescent="0.25">
      <c r="A26" s="16" t="s">
        <v>43</v>
      </c>
      <c r="B26" s="7" t="s">
        <v>67</v>
      </c>
      <c r="C26" s="64">
        <f>RS!C20</f>
        <v>13019685.24</v>
      </c>
      <c r="D26" s="64">
        <f>RS!D20</f>
        <v>17730530.350000001</v>
      </c>
      <c r="E26" s="12">
        <f t="shared" si="9"/>
        <v>36.182480783229757</v>
      </c>
      <c r="F26" s="12">
        <f t="shared" si="0"/>
        <v>2.9404035677420737</v>
      </c>
      <c r="G26" s="27">
        <f t="shared" ref="G26:G33" si="11">D26/D$34*100</f>
        <v>3.6447930068034005</v>
      </c>
      <c r="H26" s="64">
        <f>RS!H20</f>
        <v>0</v>
      </c>
      <c r="I26" s="64">
        <f>RS!I20</f>
        <v>0</v>
      </c>
      <c r="J26" s="12" t="str">
        <f t="shared" si="2"/>
        <v>-</v>
      </c>
      <c r="K26" s="12">
        <f t="shared" si="3"/>
        <v>0</v>
      </c>
      <c r="L26" s="30">
        <f t="shared" si="4"/>
        <v>0</v>
      </c>
      <c r="M26" s="64">
        <f t="shared" si="8"/>
        <v>13019685.24</v>
      </c>
      <c r="N26" s="64">
        <f t="shared" si="8"/>
        <v>17730530.350000001</v>
      </c>
      <c r="O26" s="12">
        <f t="shared" si="10"/>
        <v>36.182480783229757</v>
      </c>
      <c r="P26" s="12">
        <f t="shared" si="6"/>
        <v>2.386050784818043</v>
      </c>
      <c r="Q26" s="30">
        <f t="shared" si="7"/>
        <v>2.9918897036750072</v>
      </c>
      <c r="R26" s="1"/>
      <c r="S26" s="1"/>
      <c r="T26" s="1"/>
      <c r="U26" s="1"/>
      <c r="V26" s="1"/>
    </row>
    <row r="27" spans="1:22" x14ac:dyDescent="0.25">
      <c r="A27" s="16" t="s">
        <v>44</v>
      </c>
      <c r="B27" s="7" t="s">
        <v>5</v>
      </c>
      <c r="C27" s="64">
        <f>FBiH!C16</f>
        <v>38446107</v>
      </c>
      <c r="D27" s="64">
        <f>FBiH!D16</f>
        <v>42526998</v>
      </c>
      <c r="E27" s="12">
        <f t="shared" si="9"/>
        <v>10.614575358696266</v>
      </c>
      <c r="F27" s="12">
        <f t="shared" ref="F27:F33" si="12">C27/C$34*100</f>
        <v>8.6827805822280784</v>
      </c>
      <c r="G27" s="27">
        <f t="shared" si="11"/>
        <v>8.7421020043397739</v>
      </c>
      <c r="H27" s="64">
        <f>FBiH!H16</f>
        <v>2003336</v>
      </c>
      <c r="I27" s="64">
        <f>FBiH!I16</f>
        <v>2346853</v>
      </c>
      <c r="J27" s="12">
        <f t="shared" si="2"/>
        <v>17.147248389686006</v>
      </c>
      <c r="K27" s="12">
        <f t="shared" si="3"/>
        <v>1.9473934306671832</v>
      </c>
      <c r="L27" s="30">
        <f t="shared" si="4"/>
        <v>2.2107200179799111</v>
      </c>
      <c r="M27" s="64">
        <f t="shared" si="8"/>
        <v>40449443</v>
      </c>
      <c r="N27" s="64">
        <f t="shared" si="8"/>
        <v>44873851</v>
      </c>
      <c r="O27" s="12">
        <f t="shared" si="10"/>
        <v>10.93811848039539</v>
      </c>
      <c r="P27" s="12">
        <f t="shared" si="6"/>
        <v>7.4129614838217615</v>
      </c>
      <c r="Q27" s="30">
        <f t="shared" si="7"/>
        <v>7.5721148843777479</v>
      </c>
      <c r="R27" s="1"/>
      <c r="S27" s="1"/>
      <c r="T27" s="1"/>
      <c r="U27" s="1"/>
      <c r="V27" s="1"/>
    </row>
    <row r="28" spans="1:22" x14ac:dyDescent="0.25">
      <c r="A28" s="16" t="s">
        <v>45</v>
      </c>
      <c r="B28" s="7" t="s">
        <v>22</v>
      </c>
      <c r="C28" s="64">
        <f>RS!C21</f>
        <v>2102405.17</v>
      </c>
      <c r="D28" s="64">
        <f>RS!D21</f>
        <v>2176278.89</v>
      </c>
      <c r="E28" s="12">
        <f t="shared" si="9"/>
        <v>3.5137718007038674</v>
      </c>
      <c r="F28" s="12">
        <f t="shared" si="12"/>
        <v>0.47481329607837586</v>
      </c>
      <c r="G28" s="27">
        <f t="shared" si="11"/>
        <v>0.44736879960986997</v>
      </c>
      <c r="H28" s="64">
        <f>RS!H21</f>
        <v>0</v>
      </c>
      <c r="I28" s="64">
        <f>RS!I21</f>
        <v>0</v>
      </c>
      <c r="J28" s="12" t="str">
        <f t="shared" si="2"/>
        <v>-</v>
      </c>
      <c r="K28" s="12">
        <f t="shared" si="3"/>
        <v>0</v>
      </c>
      <c r="L28" s="30">
        <f t="shared" si="4"/>
        <v>0</v>
      </c>
      <c r="M28" s="64">
        <f t="shared" si="8"/>
        <v>2102405.17</v>
      </c>
      <c r="N28" s="64">
        <f t="shared" si="8"/>
        <v>2176278.89</v>
      </c>
      <c r="O28" s="12">
        <f t="shared" si="10"/>
        <v>3.5137718007038674</v>
      </c>
      <c r="P28" s="12">
        <f t="shared" si="6"/>
        <v>0.38529698786205147</v>
      </c>
      <c r="Q28" s="30">
        <f t="shared" si="7"/>
        <v>0.36723021109835408</v>
      </c>
      <c r="R28" s="1"/>
      <c r="S28" s="1"/>
      <c r="T28" s="1"/>
      <c r="U28" s="1"/>
      <c r="V28" s="1"/>
    </row>
    <row r="29" spans="1:22" x14ac:dyDescent="0.25">
      <c r="A29" s="16" t="s">
        <v>46</v>
      </c>
      <c r="B29" s="7" t="s">
        <v>20</v>
      </c>
      <c r="C29" s="64">
        <f>RS!C22</f>
        <v>7840601.21</v>
      </c>
      <c r="D29" s="64">
        <f>RS!D22</f>
        <v>-41986.400000000001</v>
      </c>
      <c r="E29" s="12">
        <f t="shared" si="9"/>
        <v>-100.53549975155541</v>
      </c>
      <c r="F29" s="12">
        <f t="shared" si="12"/>
        <v>1.7707441728542754</v>
      </c>
      <c r="G29" s="27">
        <f t="shared" si="11"/>
        <v>-8.6309734723107306E-3</v>
      </c>
      <c r="H29" s="64">
        <f>RS!H22</f>
        <v>0</v>
      </c>
      <c r="I29" s="64">
        <f>RS!I22</f>
        <v>0</v>
      </c>
      <c r="J29" s="12" t="str">
        <f t="shared" si="2"/>
        <v>-</v>
      </c>
      <c r="K29" s="12">
        <f t="shared" si="3"/>
        <v>0</v>
      </c>
      <c r="L29" s="30">
        <f t="shared" si="4"/>
        <v>0</v>
      </c>
      <c r="M29" s="64">
        <f t="shared" si="8"/>
        <v>7840601.21</v>
      </c>
      <c r="N29" s="64">
        <f t="shared" si="8"/>
        <v>-41986.400000000001</v>
      </c>
      <c r="O29" s="12">
        <f t="shared" si="10"/>
        <v>-100.53549975155541</v>
      </c>
      <c r="P29" s="12">
        <f t="shared" si="6"/>
        <v>1.4369066782881608</v>
      </c>
      <c r="Q29" s="30">
        <f t="shared" si="7"/>
        <v>-7.0848798865387752E-3</v>
      </c>
      <c r="R29" s="1"/>
      <c r="S29" s="1"/>
      <c r="T29" s="1"/>
      <c r="U29" s="1"/>
      <c r="V29" s="1"/>
    </row>
    <row r="30" spans="1:22" x14ac:dyDescent="0.25">
      <c r="A30" s="16" t="s">
        <v>47</v>
      </c>
      <c r="B30" s="7" t="s">
        <v>6</v>
      </c>
      <c r="C30" s="64">
        <f>FBiH!C17</f>
        <v>24975199</v>
      </c>
      <c r="D30" s="64">
        <f>FBiH!D17</f>
        <v>28237556</v>
      </c>
      <c r="E30" s="12">
        <f t="shared" si="9"/>
        <v>13.062386409813993</v>
      </c>
      <c r="F30" s="12">
        <f t="shared" si="12"/>
        <v>5.6404715544926844</v>
      </c>
      <c r="G30" s="27">
        <f t="shared" si="11"/>
        <v>5.8046795333462429</v>
      </c>
      <c r="H30" s="64">
        <f>FBiH!H17</f>
        <v>16433856</v>
      </c>
      <c r="I30" s="64">
        <f>FBiH!I17</f>
        <v>17634657</v>
      </c>
      <c r="J30" s="12">
        <f t="shared" si="2"/>
        <v>7.306873079574264</v>
      </c>
      <c r="K30" s="12">
        <f t="shared" si="3"/>
        <v>15.974945398540472</v>
      </c>
      <c r="L30" s="30">
        <f t="shared" si="4"/>
        <v>16.611730364070336</v>
      </c>
      <c r="M30" s="64">
        <f t="shared" si="8"/>
        <v>41409055</v>
      </c>
      <c r="N30" s="64">
        <f t="shared" si="8"/>
        <v>45872213</v>
      </c>
      <c r="O30" s="12">
        <f t="shared" si="10"/>
        <v>10.778217469584852</v>
      </c>
      <c r="P30" s="12">
        <f t="shared" si="6"/>
        <v>7.5888246420712626</v>
      </c>
      <c r="Q30" s="30">
        <f t="shared" si="7"/>
        <v>7.7405807412572285</v>
      </c>
      <c r="R30" s="1"/>
      <c r="S30" s="1"/>
      <c r="T30" s="1"/>
      <c r="U30" s="1"/>
      <c r="V30" s="1"/>
    </row>
    <row r="31" spans="1:22" x14ac:dyDescent="0.25">
      <c r="A31" s="16" t="s">
        <v>48</v>
      </c>
      <c r="B31" s="7" t="s">
        <v>7</v>
      </c>
      <c r="C31" s="64">
        <f>FBiH!C18</f>
        <v>19574082</v>
      </c>
      <c r="D31" s="64">
        <f>FBiH!D18</f>
        <v>20101408</v>
      </c>
      <c r="E31" s="12">
        <f t="shared" si="9"/>
        <v>2.6940011797232688</v>
      </c>
      <c r="F31" s="12">
        <f t="shared" si="12"/>
        <v>4.4206675881264159</v>
      </c>
      <c r="G31" s="27">
        <f t="shared" si="11"/>
        <v>4.1321646819945199</v>
      </c>
      <c r="H31" s="64">
        <f>FBiH!H18</f>
        <v>21643094</v>
      </c>
      <c r="I31" s="64">
        <f>FBiH!I18</f>
        <v>25113667</v>
      </c>
      <c r="J31" s="12">
        <f t="shared" si="2"/>
        <v>16.035475334533963</v>
      </c>
      <c r="K31" s="12">
        <f t="shared" si="3"/>
        <v>21.038716957570934</v>
      </c>
      <c r="L31" s="30">
        <f t="shared" si="4"/>
        <v>23.656908362722973</v>
      </c>
      <c r="M31" s="64">
        <f t="shared" si="8"/>
        <v>41217176</v>
      </c>
      <c r="N31" s="64">
        <f t="shared" si="8"/>
        <v>45215075</v>
      </c>
      <c r="O31" s="12">
        <f t="shared" si="10"/>
        <v>9.6995946544227092</v>
      </c>
      <c r="P31" s="12">
        <f t="shared" si="6"/>
        <v>7.5536599641162594</v>
      </c>
      <c r="Q31" s="30">
        <f t="shared" si="7"/>
        <v>7.6296937921765675</v>
      </c>
      <c r="R31" s="1"/>
      <c r="S31" s="1"/>
      <c r="T31" s="1"/>
      <c r="U31" s="1"/>
      <c r="V31" s="1"/>
    </row>
    <row r="32" spans="1:22" x14ac:dyDescent="0.25">
      <c r="A32" s="16" t="s">
        <v>49</v>
      </c>
      <c r="B32" s="7" t="s">
        <v>70</v>
      </c>
      <c r="C32" s="64">
        <f>FBiH!C19:D19</f>
        <v>1111702</v>
      </c>
      <c r="D32" s="64">
        <f>FBiH!D19:E19</f>
        <v>1099491</v>
      </c>
      <c r="E32" s="12">
        <f t="shared" si="9"/>
        <v>-1.0984058677595256</v>
      </c>
      <c r="F32" s="12">
        <f t="shared" si="12"/>
        <v>0.25107001181742844</v>
      </c>
      <c r="G32" s="27">
        <f t="shared" si="11"/>
        <v>0.22601789279491449</v>
      </c>
      <c r="H32" s="64">
        <f>FBiH!H19</f>
        <v>22292103</v>
      </c>
      <c r="I32" s="64">
        <f>FBiH!I19</f>
        <v>21436912</v>
      </c>
      <c r="J32" s="12">
        <f>IFERROR((I32-H32)/H32*100, "-")</f>
        <v>-3.8362957501138406</v>
      </c>
      <c r="K32" s="12">
        <f t="shared" si="3"/>
        <v>21.669602571888195</v>
      </c>
      <c r="L32" s="30">
        <f t="shared" si="4"/>
        <v>20.19342944874424</v>
      </c>
      <c r="M32" s="64">
        <f t="shared" si="8"/>
        <v>23403805</v>
      </c>
      <c r="N32" s="64">
        <f t="shared" si="8"/>
        <v>22536403</v>
      </c>
      <c r="O32" s="12">
        <f>IFERROR((N32-M32)/M32*100, "-")</f>
        <v>-3.7062434933123054</v>
      </c>
      <c r="P32" s="12">
        <f t="shared" si="6"/>
        <v>4.2890950325292527</v>
      </c>
      <c r="Q32" s="30">
        <f t="shared" si="7"/>
        <v>3.8028435000293452</v>
      </c>
      <c r="R32" s="1"/>
      <c r="S32" s="1"/>
      <c r="T32" s="1"/>
      <c r="U32" s="1"/>
      <c r="V32" s="1"/>
    </row>
    <row r="33" spans="1:38" x14ac:dyDescent="0.25">
      <c r="A33" s="16" t="s">
        <v>50</v>
      </c>
      <c r="B33" s="7" t="s">
        <v>25</v>
      </c>
      <c r="C33" s="64">
        <f>RS!C23</f>
        <v>22172135.93</v>
      </c>
      <c r="D33" s="64">
        <f>RS!D23</f>
        <v>25987523.329999998</v>
      </c>
      <c r="E33" s="12">
        <f t="shared" si="9"/>
        <v>17.20802818477037</v>
      </c>
      <c r="F33" s="12">
        <f t="shared" si="12"/>
        <v>5.007419641201265</v>
      </c>
      <c r="G33" s="27">
        <f t="shared" si="11"/>
        <v>5.3421494691682589</v>
      </c>
      <c r="H33" s="64">
        <f>RS!H23</f>
        <v>1316913.69</v>
      </c>
      <c r="I33" s="64">
        <f>RS!I23</f>
        <v>1293657.7000000002</v>
      </c>
      <c r="J33" s="12">
        <f>IFERROR((I33-H33)/H33*100, "-")</f>
        <v>-1.7659464076191476</v>
      </c>
      <c r="K33" s="12">
        <f t="shared" si="3"/>
        <v>1.280139262041754</v>
      </c>
      <c r="L33" s="30">
        <f t="shared" si="4"/>
        <v>1.2186170049013936</v>
      </c>
      <c r="M33" s="64">
        <f t="shared" si="8"/>
        <v>23489049.620000001</v>
      </c>
      <c r="N33" s="64">
        <f t="shared" si="8"/>
        <v>27281181.029999997</v>
      </c>
      <c r="O33" s="12">
        <f>IFERROR((N33-M33)/M33*100, "-")</f>
        <v>16.144252199846971</v>
      </c>
      <c r="P33" s="12">
        <f t="shared" si="6"/>
        <v>4.304717375827356</v>
      </c>
      <c r="Q33" s="30">
        <f t="shared" si="7"/>
        <v>4.603488052332902</v>
      </c>
      <c r="R33" s="1"/>
      <c r="S33" s="1"/>
      <c r="T33" s="1"/>
      <c r="U33" s="1"/>
      <c r="V33" s="1"/>
    </row>
    <row r="34" spans="1:38" x14ac:dyDescent="0.25">
      <c r="A34" s="3"/>
      <c r="B34" s="4" t="s">
        <v>56</v>
      </c>
      <c r="C34" s="10">
        <f>SUM(C10:C33)</f>
        <v>442785656.45999998</v>
      </c>
      <c r="D34" s="73">
        <f>SUM(D10:D33)</f>
        <v>486461928.48000002</v>
      </c>
      <c r="E34" s="5">
        <f>(D34-C34)/C34*100</f>
        <v>9.8639762564092077</v>
      </c>
      <c r="F34" s="10">
        <f>SUM(F10:F33)</f>
        <v>100.00000000000001</v>
      </c>
      <c r="G34" s="10">
        <f>SUM(G10:G33)</f>
        <v>100.00000000000001</v>
      </c>
      <c r="H34" s="10">
        <f>SUM(H10:H33)-0.6</f>
        <v>102872689.64</v>
      </c>
      <c r="I34" s="10">
        <f>SUM(I10:I33)</f>
        <v>106157857.20999999</v>
      </c>
      <c r="J34" s="5">
        <f>(I34-H34)/H34*100</f>
        <v>3.1934302306047808</v>
      </c>
      <c r="K34" s="10">
        <f>SUM(K10:K33)</f>
        <v>100.00000058324517</v>
      </c>
      <c r="L34" s="28">
        <f>SUM(L10:L33)</f>
        <v>100</v>
      </c>
      <c r="M34" s="10">
        <f>SUM(M10:M33)-1</f>
        <v>545658345.70000005</v>
      </c>
      <c r="N34" s="10">
        <f>SUM(N10:N33)</f>
        <v>592619785.68999994</v>
      </c>
      <c r="O34" s="5">
        <f>(N34-M34)/M34*100</f>
        <v>8.6063816965458884</v>
      </c>
      <c r="P34" s="10">
        <f>SUM(P10:P33)</f>
        <v>100.00000018326485</v>
      </c>
      <c r="Q34" s="28">
        <f>SUM(Q10:Q33)</f>
        <v>100.00000000000003</v>
      </c>
      <c r="R34" s="1"/>
      <c r="S34" s="1"/>
      <c r="T34" s="1"/>
      <c r="U34" s="1"/>
      <c r="V34" s="1"/>
    </row>
    <row r="35" spans="1:38" x14ac:dyDescent="0.25">
      <c r="A35" s="19"/>
      <c r="B35" s="19"/>
      <c r="C35" s="20"/>
      <c r="D35" s="20"/>
      <c r="E35" s="19"/>
      <c r="F35" s="19"/>
      <c r="G35" s="19"/>
      <c r="H35" s="53"/>
      <c r="I35" s="53"/>
      <c r="J35" s="19"/>
      <c r="K35" s="19"/>
      <c r="L35" s="19"/>
      <c r="M35" s="69"/>
      <c r="N35" s="53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</row>
    <row r="36" spans="1:38" x14ac:dyDescent="0.25">
      <c r="A36" s="19"/>
      <c r="B36" s="19"/>
      <c r="C36" s="20"/>
      <c r="D36" s="20"/>
      <c r="E36" s="19"/>
      <c r="F36" s="19"/>
      <c r="G36" s="19"/>
      <c r="H36" s="53"/>
      <c r="I36" s="53"/>
      <c r="J36" s="19"/>
      <c r="K36" s="19"/>
      <c r="L36" s="19"/>
      <c r="M36" s="69"/>
      <c r="N36" s="53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 x14ac:dyDescent="0.25">
      <c r="B37" s="70" t="s">
        <v>85</v>
      </c>
      <c r="C37" s="20"/>
      <c r="D37" s="20"/>
      <c r="E37" s="19"/>
      <c r="F37" s="19"/>
      <c r="G37" s="19"/>
      <c r="H37" s="53"/>
      <c r="I37" s="53"/>
      <c r="J37" s="19"/>
      <c r="K37" s="19"/>
      <c r="L37" s="19"/>
      <c r="M37" s="69"/>
      <c r="N37" s="53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x14ac:dyDescent="0.25">
      <c r="B38" s="70" t="s">
        <v>83</v>
      </c>
      <c r="C38" s="63"/>
      <c r="D38" s="63"/>
      <c r="E38" s="22"/>
      <c r="F38" s="22"/>
      <c r="G38" s="22"/>
      <c r="H38" s="63" t="s">
        <v>82</v>
      </c>
      <c r="I38" s="63"/>
      <c r="J38" s="19"/>
      <c r="K38" s="19"/>
      <c r="L38" s="19"/>
      <c r="M38" s="63"/>
      <c r="N38" s="63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x14ac:dyDescent="0.25">
      <c r="A39" s="19"/>
      <c r="B39" s="48"/>
      <c r="C39" s="37"/>
      <c r="D39" s="37"/>
      <c r="E39" s="22"/>
      <c r="F39" s="22"/>
      <c r="G39" s="22"/>
      <c r="H39" s="21"/>
      <c r="I39" s="21"/>
      <c r="J39" s="19"/>
      <c r="K39" s="19"/>
      <c r="L39" s="19"/>
      <c r="M39" s="21"/>
      <c r="N39" s="21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x14ac:dyDescent="0.25">
      <c r="A40" s="19"/>
      <c r="B40" s="67"/>
      <c r="C40" s="14"/>
      <c r="D40" s="23"/>
      <c r="E40" s="22"/>
      <c r="F40" s="22"/>
      <c r="G40" s="22"/>
      <c r="H40" s="22"/>
      <c r="I40" s="22"/>
      <c r="J40" s="19"/>
      <c r="K40" s="19"/>
      <c r="L40" s="19"/>
      <c r="M40" s="22"/>
      <c r="N40" s="22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x14ac:dyDescent="0.25">
      <c r="A41" s="19"/>
      <c r="B41" s="48"/>
      <c r="C41" s="40"/>
      <c r="D41" s="40"/>
      <c r="E41" s="15"/>
      <c r="F41" s="15"/>
      <c r="G41" s="22"/>
      <c r="H41" s="22"/>
      <c r="I41" s="22"/>
      <c r="J41" s="19"/>
      <c r="K41" s="19"/>
      <c r="L41" s="19"/>
      <c r="M41" s="22"/>
      <c r="N41" s="22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x14ac:dyDescent="0.25">
      <c r="A42" s="19"/>
      <c r="B42" s="18"/>
      <c r="C42" s="56"/>
      <c r="D42" s="56"/>
      <c r="E42" s="81"/>
      <c r="F42" s="81"/>
      <c r="G42" s="22"/>
      <c r="H42" s="21"/>
      <c r="I42" s="21"/>
      <c r="J42" s="19"/>
      <c r="K42" s="19"/>
      <c r="L42" s="19"/>
      <c r="M42" s="21"/>
      <c r="N42" s="21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x14ac:dyDescent="0.25">
      <c r="A43" s="19"/>
      <c r="B43" s="48"/>
      <c r="C43" s="57"/>
      <c r="D43" s="11"/>
      <c r="E43" s="82"/>
      <c r="F43" s="82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x14ac:dyDescent="0.25">
      <c r="A44" s="19"/>
      <c r="B44" s="18"/>
      <c r="C44" s="62"/>
      <c r="D44" s="26"/>
      <c r="E44" s="62"/>
      <c r="F44" s="62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8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8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8" x14ac:dyDescent="0.25">
      <c r="A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5">
      <c r="A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5">
      <c r="A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5">
      <c r="A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5">
      <c r="A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5">
      <c r="A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5">
      <c r="A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5">
      <c r="A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5">
      <c r="A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5">
      <c r="A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5">
      <c r="A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5">
      <c r="A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5">
      <c r="A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5">
      <c r="A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5">
      <c r="A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5">
      <c r="A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5">
      <c r="A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5">
      <c r="A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5">
      <c r="A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1:31" x14ac:dyDescent="0.25">
      <c r="A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1:31" x14ac:dyDescent="0.25">
      <c r="A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1:31" x14ac:dyDescent="0.25">
      <c r="A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1:31" x14ac:dyDescent="0.25">
      <c r="A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1" x14ac:dyDescent="0.25">
      <c r="A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1:31" x14ac:dyDescent="0.25">
      <c r="A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1:31" x14ac:dyDescent="0.25">
      <c r="A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1:31" x14ac:dyDescent="0.25">
      <c r="A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x14ac:dyDescent="0.25">
      <c r="A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1:3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1:3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1:3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1:3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1:3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1:3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1:3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1:3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1:3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1:3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1:3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1:3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1:3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1:3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1:3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1:3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1:3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1:3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1:3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1:3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1:3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1:3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1:3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1:3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1:3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1:3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1:3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1:3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1:3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1:3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1:3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1:3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1:3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1:3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1:3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1:3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1:3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1:3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1:3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1:3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1:3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1:3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1:3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1:3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1:3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1:3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1:3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1:3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1:3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1:3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1:3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1:3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1:3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1:3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1:3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1:3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1:3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1:3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1:3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1:3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1:3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1:3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1:3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1:3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1:3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1:3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1:3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1:3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1:3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1:3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1:3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1:3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1:3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1:3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1:3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1:3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1:3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1:3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1:3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1:3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1:3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1:3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1:3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1:3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1:3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1:3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1:3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1:3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1:3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1:3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1:3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1:3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1:3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1:3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1:3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1:3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1:3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1:3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1:3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1:3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1:3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1:3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1:3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1:3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1:3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1:3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1:3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1:3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1:3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1:3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1:3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1:3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1:3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1:3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1:3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1:3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1:3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1:3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1:3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1:3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1:3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1:3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1:3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1:3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1:3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1:3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1:3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1:3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1:3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1:3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  <row r="213" spans="1:3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</row>
    <row r="214" spans="1:3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</row>
    <row r="215" spans="1:3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</row>
    <row r="216" spans="1:3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</row>
    <row r="217" spans="1:3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</row>
    <row r="218" spans="1:3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</row>
    <row r="219" spans="1:3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</row>
    <row r="220" spans="1:3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</row>
    <row r="221" spans="1:3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</row>
    <row r="222" spans="1:3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</row>
    <row r="223" spans="1:3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</row>
    <row r="224" spans="1:3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</row>
    <row r="225" spans="1:3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</row>
    <row r="226" spans="1:3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</row>
    <row r="227" spans="1:3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</row>
    <row r="228" spans="1:3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</row>
    <row r="229" spans="1:3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</row>
    <row r="230" spans="1:3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</row>
    <row r="231" spans="1:3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</row>
    <row r="232" spans="1:3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</row>
  </sheetData>
  <mergeCells count="16">
    <mergeCell ref="E42:F42"/>
    <mergeCell ref="E43:F43"/>
    <mergeCell ref="A7:A9"/>
    <mergeCell ref="B7:B9"/>
    <mergeCell ref="C7:G7"/>
    <mergeCell ref="C8:D8"/>
    <mergeCell ref="E8:E9"/>
    <mergeCell ref="F8:G8"/>
    <mergeCell ref="H8:I8"/>
    <mergeCell ref="J8:J9"/>
    <mergeCell ref="M7:Q7"/>
    <mergeCell ref="M8:N8"/>
    <mergeCell ref="O8:O9"/>
    <mergeCell ref="P8:Q8"/>
    <mergeCell ref="H7:L7"/>
    <mergeCell ref="K8:L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30.06.2025. godine.</oddFooter>
  </headerFooter>
  <ignoredErrors>
    <ignoredError sqref="H34:J34 E34 O34 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34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5" customWidth="1"/>
    <col min="3" max="4" width="13.28515625" customWidth="1"/>
    <col min="5" max="5" width="10.5703125" customWidth="1"/>
    <col min="6" max="7" width="9.5703125" customWidth="1"/>
    <col min="8" max="9" width="13.28515625" customWidth="1"/>
    <col min="10" max="10" width="10.5703125" customWidth="1"/>
    <col min="11" max="12" width="9.5703125" customWidth="1"/>
    <col min="13" max="14" width="13.28515625" customWidth="1"/>
    <col min="15" max="15" width="10.5703125" customWidth="1"/>
    <col min="16" max="17" width="9.5703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68" t="s">
        <v>62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83" t="s">
        <v>59</v>
      </c>
      <c r="B7" s="86" t="s">
        <v>10</v>
      </c>
      <c r="C7" s="77" t="s">
        <v>54</v>
      </c>
      <c r="D7" s="77"/>
      <c r="E7" s="77"/>
      <c r="F7" s="77"/>
      <c r="G7" s="77"/>
      <c r="H7" s="77" t="s">
        <v>55</v>
      </c>
      <c r="I7" s="77"/>
      <c r="J7" s="77"/>
      <c r="K7" s="77"/>
      <c r="L7" s="77"/>
      <c r="M7" s="77" t="s">
        <v>78</v>
      </c>
      <c r="N7" s="77"/>
      <c r="O7" s="77"/>
      <c r="P7" s="77"/>
      <c r="Q7" s="78"/>
    </row>
    <row r="8" spans="1:17" s="29" customFormat="1" ht="21.75" customHeight="1" x14ac:dyDescent="0.25">
      <c r="A8" s="84"/>
      <c r="B8" s="79"/>
      <c r="C8" s="74" t="s">
        <v>26</v>
      </c>
      <c r="D8" s="74"/>
      <c r="E8" s="75" t="s">
        <v>60</v>
      </c>
      <c r="F8" s="79" t="s">
        <v>57</v>
      </c>
      <c r="G8" s="79"/>
      <c r="H8" s="74" t="s">
        <v>26</v>
      </c>
      <c r="I8" s="74"/>
      <c r="J8" s="75" t="s">
        <v>61</v>
      </c>
      <c r="K8" s="79" t="s">
        <v>57</v>
      </c>
      <c r="L8" s="79"/>
      <c r="M8" s="74" t="s">
        <v>26</v>
      </c>
      <c r="N8" s="74"/>
      <c r="O8" s="75" t="s">
        <v>61</v>
      </c>
      <c r="P8" s="79" t="s">
        <v>57</v>
      </c>
      <c r="Q8" s="80"/>
    </row>
    <row r="9" spans="1:17" ht="19.5" customHeight="1" thickBot="1" x14ac:dyDescent="0.3">
      <c r="A9" s="85"/>
      <c r="B9" s="87"/>
      <c r="C9" s="72" t="s">
        <v>87</v>
      </c>
      <c r="D9" s="72" t="s">
        <v>87</v>
      </c>
      <c r="E9" s="76"/>
      <c r="F9" s="35" t="s">
        <v>88</v>
      </c>
      <c r="G9" s="35" t="s">
        <v>89</v>
      </c>
      <c r="H9" s="72" t="s">
        <v>87</v>
      </c>
      <c r="I9" s="72" t="s">
        <v>87</v>
      </c>
      <c r="J9" s="76"/>
      <c r="K9" s="35" t="s">
        <v>88</v>
      </c>
      <c r="L9" s="35" t="s">
        <v>89</v>
      </c>
      <c r="M9" s="72" t="s">
        <v>80</v>
      </c>
      <c r="N9" s="72" t="s">
        <v>87</v>
      </c>
      <c r="O9" s="76"/>
      <c r="P9" s="35" t="s">
        <v>88</v>
      </c>
      <c r="Q9" s="36" t="s">
        <v>89</v>
      </c>
    </row>
    <row r="10" spans="1:17" ht="16.5" customHeight="1" x14ac:dyDescent="0.25">
      <c r="A10" s="16" t="s">
        <v>27</v>
      </c>
      <c r="B10" s="7" t="s">
        <v>63</v>
      </c>
      <c r="C10" s="64">
        <v>50063429</v>
      </c>
      <c r="D10" s="64">
        <v>57589977</v>
      </c>
      <c r="E10" s="46">
        <f>IFERROR((D10-C10)/C10*100, "-")</f>
        <v>15.034024137659449</v>
      </c>
      <c r="F10" s="46">
        <f>C10/C20*100</f>
        <v>17.114531178711072</v>
      </c>
      <c r="G10" s="47">
        <f>D10/D20*100</f>
        <v>17.485948877641651</v>
      </c>
      <c r="H10" s="64">
        <v>3883241</v>
      </c>
      <c r="I10" s="64">
        <v>4523017</v>
      </c>
      <c r="J10" s="12">
        <f t="shared" ref="J10:J18" si="0">IFERROR((I10-H10)/H10*100, "-")</f>
        <v>16.475310185486812</v>
      </c>
      <c r="K10" s="12">
        <f>H10/H20*100</f>
        <v>4.3474077231814228</v>
      </c>
      <c r="L10" s="30">
        <f>I10/I20*100</f>
        <v>4.8921728276265446</v>
      </c>
      <c r="M10" s="64">
        <f>C10+H10</f>
        <v>53946670</v>
      </c>
      <c r="N10" s="64">
        <f t="shared" ref="N10:N12" si="1">D10+I10</f>
        <v>62112994</v>
      </c>
      <c r="O10" s="12">
        <f t="shared" ref="O10" si="2">IFERROR((N10-M10)/M10*100, "-")</f>
        <v>15.137772173889511</v>
      </c>
      <c r="P10" s="12">
        <f>M10/M20*100</f>
        <v>14.127965819850555</v>
      </c>
      <c r="Q10" s="30">
        <f>N10/N20*100</f>
        <v>14.725552067135874</v>
      </c>
    </row>
    <row r="11" spans="1:17" ht="16.5" customHeight="1" x14ac:dyDescent="0.25">
      <c r="A11" s="16" t="s">
        <v>28</v>
      </c>
      <c r="B11" s="7" t="s">
        <v>84</v>
      </c>
      <c r="C11" s="64">
        <v>63830798</v>
      </c>
      <c r="D11" s="64">
        <v>73486004</v>
      </c>
      <c r="E11" s="46">
        <f>IFERROR((D11-C11)/C11*100, "-")</f>
        <v>15.126249870791215</v>
      </c>
      <c r="F11" s="46">
        <f>C11/C20*100</f>
        <v>21.821001963988692</v>
      </c>
      <c r="G11" s="47">
        <f>D11/D20*100</f>
        <v>22.312433102138069</v>
      </c>
      <c r="H11" s="64">
        <v>0</v>
      </c>
      <c r="I11" s="64">
        <v>0</v>
      </c>
      <c r="J11" s="12" t="str">
        <f>IFERROR((I11-H11)/H11*100, "-")</f>
        <v>-</v>
      </c>
      <c r="K11" s="12">
        <f>H11/H20*100</f>
        <v>0</v>
      </c>
      <c r="L11" s="30">
        <f>I11/I20*100</f>
        <v>0</v>
      </c>
      <c r="M11" s="64">
        <f t="shared" ref="M11:M19" si="3">C11+H11</f>
        <v>63830798</v>
      </c>
      <c r="N11" s="64">
        <f t="shared" si="1"/>
        <v>73486004</v>
      </c>
      <c r="O11" s="12">
        <f>IFERROR((N11-M11)/M11*100, "-")</f>
        <v>15.126249870791215</v>
      </c>
      <c r="P11" s="12">
        <f>M11/M20*100</f>
        <v>16.716496725336061</v>
      </c>
      <c r="Q11" s="30">
        <f>N11/N20*100</f>
        <v>17.421829289178284</v>
      </c>
    </row>
    <row r="12" spans="1:17" ht="16.5" customHeight="1" x14ac:dyDescent="0.25">
      <c r="A12" s="16" t="s">
        <v>29</v>
      </c>
      <c r="B12" s="7" t="s">
        <v>1</v>
      </c>
      <c r="C12" s="64">
        <v>14437139</v>
      </c>
      <c r="D12" s="64">
        <v>17776296</v>
      </c>
      <c r="E12" s="46">
        <f t="shared" ref="E12:E19" si="4">IFERROR((D12-C12)/C12*100, "-")</f>
        <v>23.128938496747868</v>
      </c>
      <c r="F12" s="46">
        <f>C12/C20*100</f>
        <v>4.9354363151370562</v>
      </c>
      <c r="G12" s="47">
        <f>D12/D20*100</f>
        <v>5.3973871719001689</v>
      </c>
      <c r="H12" s="64">
        <v>0</v>
      </c>
      <c r="I12" s="64">
        <v>0</v>
      </c>
      <c r="J12" s="12" t="str">
        <f t="shared" si="0"/>
        <v>-</v>
      </c>
      <c r="K12" s="12">
        <f>H12/H20*100</f>
        <v>0</v>
      </c>
      <c r="L12" s="30">
        <f>I12/I20*100</f>
        <v>0</v>
      </c>
      <c r="M12" s="64">
        <f t="shared" si="3"/>
        <v>14437139</v>
      </c>
      <c r="N12" s="64">
        <f t="shared" si="1"/>
        <v>17776296</v>
      </c>
      <c r="O12" s="12">
        <f t="shared" ref="O12:O18" si="5">IFERROR((N12-M12)/M12*100, "-")</f>
        <v>23.128938496747868</v>
      </c>
      <c r="P12" s="12">
        <f>M12/M20*100</f>
        <v>3.7809081881871749</v>
      </c>
      <c r="Q12" s="30">
        <f>N12/N20*100</f>
        <v>4.2143480043615211</v>
      </c>
    </row>
    <row r="13" spans="1:17" ht="16.5" customHeight="1" x14ac:dyDescent="0.25">
      <c r="A13" s="16" t="s">
        <v>30</v>
      </c>
      <c r="B13" s="7" t="s">
        <v>2</v>
      </c>
      <c r="C13" s="64">
        <v>23471395</v>
      </c>
      <c r="D13" s="64">
        <v>25627061</v>
      </c>
      <c r="E13" s="46">
        <f t="shared" si="4"/>
        <v>9.1842261612486187</v>
      </c>
      <c r="F13" s="46">
        <f>C13/C20*100</f>
        <v>8.0238595229931864</v>
      </c>
      <c r="G13" s="47">
        <f>D13/D20*100</f>
        <v>7.7811018839303259</v>
      </c>
      <c r="H13" s="64">
        <v>6381979</v>
      </c>
      <c r="I13" s="64">
        <v>5453999</v>
      </c>
      <c r="J13" s="12">
        <f t="shared" si="0"/>
        <v>-14.540630735387881</v>
      </c>
      <c r="K13" s="12">
        <f>H13/H20*100</f>
        <v>7.1448217593967644</v>
      </c>
      <c r="L13" s="30">
        <f>I13/I20*100</f>
        <v>5.8991389397170844</v>
      </c>
      <c r="M13" s="64">
        <f t="shared" si="3"/>
        <v>29853374</v>
      </c>
      <c r="N13" s="64">
        <f t="shared" ref="N13:N19" si="6">D13+I13</f>
        <v>31081060</v>
      </c>
      <c r="O13" s="12">
        <f t="shared" si="5"/>
        <v>4.112386090764816</v>
      </c>
      <c r="P13" s="12">
        <f>M13/M20*100</f>
        <v>7.8182295122055763</v>
      </c>
      <c r="Q13" s="30">
        <f>N13/N20*100</f>
        <v>7.3685993518807695</v>
      </c>
    </row>
    <row r="14" spans="1:17" ht="16.5" customHeight="1" x14ac:dyDescent="0.25">
      <c r="A14" s="16" t="s">
        <v>31</v>
      </c>
      <c r="B14" s="7" t="s">
        <v>3</v>
      </c>
      <c r="C14" s="64">
        <v>43830927</v>
      </c>
      <c r="D14" s="64">
        <v>49739303</v>
      </c>
      <c r="E14" s="46">
        <f t="shared" si="4"/>
        <v>13.479924802868076</v>
      </c>
      <c r="F14" s="46">
        <f>C14/C20*100</f>
        <v>14.983907049860868</v>
      </c>
      <c r="G14" s="47">
        <f>D14/D20*100</f>
        <v>15.102261795790056</v>
      </c>
      <c r="H14" s="64">
        <v>0</v>
      </c>
      <c r="I14" s="64">
        <v>0</v>
      </c>
      <c r="J14" s="12" t="str">
        <f t="shared" si="0"/>
        <v>-</v>
      </c>
      <c r="K14" s="12">
        <f>H14/H20*100</f>
        <v>0</v>
      </c>
      <c r="L14" s="30">
        <f>I14/I20*100</f>
        <v>0</v>
      </c>
      <c r="M14" s="64">
        <f t="shared" si="3"/>
        <v>43830927</v>
      </c>
      <c r="N14" s="64">
        <f t="shared" si="6"/>
        <v>49739303</v>
      </c>
      <c r="O14" s="12">
        <f t="shared" si="5"/>
        <v>13.479924802868076</v>
      </c>
      <c r="P14" s="12">
        <f>M14/M20*100</f>
        <v>11.478777809795577</v>
      </c>
      <c r="Q14" s="30">
        <f>N14/N20*100</f>
        <v>11.792036560168837</v>
      </c>
    </row>
    <row r="15" spans="1:17" ht="16.5" customHeight="1" x14ac:dyDescent="0.25">
      <c r="A15" s="16" t="s">
        <v>32</v>
      </c>
      <c r="B15" s="7" t="s">
        <v>4</v>
      </c>
      <c r="C15" s="64">
        <v>12779236</v>
      </c>
      <c r="D15" s="64">
        <v>13165931</v>
      </c>
      <c r="E15" s="46">
        <f t="shared" si="4"/>
        <v>3.0259633674501356</v>
      </c>
      <c r="F15" s="46">
        <f>C15/C20*100</f>
        <v>4.3686706510276592</v>
      </c>
      <c r="G15" s="47">
        <f>D15/D20*100</f>
        <v>3.9975497193297618</v>
      </c>
      <c r="H15" s="64">
        <v>16685530</v>
      </c>
      <c r="I15" s="64">
        <v>15945049</v>
      </c>
      <c r="J15" s="12">
        <f t="shared" si="0"/>
        <v>-4.4378632264003599</v>
      </c>
      <c r="K15" s="12">
        <f>H15/H20*100</f>
        <v>18.679963975291596</v>
      </c>
      <c r="L15" s="30">
        <f>I15/I20*100</f>
        <v>17.246438705177056</v>
      </c>
      <c r="M15" s="64">
        <f t="shared" si="3"/>
        <v>29464766</v>
      </c>
      <c r="N15" s="64">
        <f t="shared" si="6"/>
        <v>29110980</v>
      </c>
      <c r="O15" s="12">
        <f t="shared" si="5"/>
        <v>-1.200708670145217</v>
      </c>
      <c r="P15" s="12">
        <f>M15/M20*100</f>
        <v>7.7164578821620449</v>
      </c>
      <c r="Q15" s="30">
        <f>N15/N20*100</f>
        <v>6.9015390196027422</v>
      </c>
    </row>
    <row r="16" spans="1:17" ht="16.5" customHeight="1" x14ac:dyDescent="0.25">
      <c r="A16" s="16" t="s">
        <v>33</v>
      </c>
      <c r="B16" s="7" t="s">
        <v>5</v>
      </c>
      <c r="C16" s="64">
        <v>38446107</v>
      </c>
      <c r="D16" s="64">
        <v>42526998</v>
      </c>
      <c r="E16" s="46">
        <f t="shared" si="4"/>
        <v>10.614575358696266</v>
      </c>
      <c r="F16" s="46">
        <f>C16/C20*100</f>
        <v>13.143068904680142</v>
      </c>
      <c r="G16" s="47">
        <f>D16/D20*100</f>
        <v>12.912401631061057</v>
      </c>
      <c r="H16" s="64">
        <v>2003336</v>
      </c>
      <c r="I16" s="64">
        <v>2346853</v>
      </c>
      <c r="J16" s="12">
        <f t="shared" si="0"/>
        <v>17.147248389686006</v>
      </c>
      <c r="K16" s="12">
        <f>H16/H20*100</f>
        <v>2.2427962618151636</v>
      </c>
      <c r="L16" s="30">
        <f>I16/I20*100</f>
        <v>2.5383964900051974</v>
      </c>
      <c r="M16" s="64">
        <f t="shared" si="3"/>
        <v>40449443</v>
      </c>
      <c r="N16" s="64">
        <f t="shared" si="6"/>
        <v>44873851</v>
      </c>
      <c r="O16" s="12">
        <f t="shared" si="5"/>
        <v>10.93811848039539</v>
      </c>
      <c r="P16" s="12">
        <f>M16/M20*100</f>
        <v>10.593208962406637</v>
      </c>
      <c r="Q16" s="30">
        <f>N16/N20*100</f>
        <v>10.638550596247175</v>
      </c>
    </row>
    <row r="17" spans="1:17" ht="16.5" customHeight="1" x14ac:dyDescent="0.25">
      <c r="A17" s="16" t="s">
        <v>34</v>
      </c>
      <c r="B17" s="7" t="s">
        <v>6</v>
      </c>
      <c r="C17" s="64">
        <v>24975199</v>
      </c>
      <c r="D17" s="64">
        <v>28237556</v>
      </c>
      <c r="E17" s="46">
        <f t="shared" si="4"/>
        <v>13.062386409813993</v>
      </c>
      <c r="F17" s="46">
        <f>C17/C20*100</f>
        <v>8.5379453728591717</v>
      </c>
      <c r="G17" s="47">
        <f>D17/D20*100</f>
        <v>8.57372213650204</v>
      </c>
      <c r="H17" s="64">
        <v>16433856</v>
      </c>
      <c r="I17" s="64">
        <v>17634657</v>
      </c>
      <c r="J17" s="12">
        <f t="shared" si="0"/>
        <v>7.306873079574264</v>
      </c>
      <c r="K17" s="12">
        <f>H17/H20*100</f>
        <v>18.398207192407416</v>
      </c>
      <c r="L17" s="30">
        <f>I17/I20*100</f>
        <v>19.073947721159183</v>
      </c>
      <c r="M17" s="64">
        <f t="shared" si="3"/>
        <v>41409055</v>
      </c>
      <c r="N17" s="64">
        <f t="shared" si="6"/>
        <v>45872213</v>
      </c>
      <c r="O17" s="12">
        <f t="shared" si="5"/>
        <v>10.778217469584852</v>
      </c>
      <c r="P17" s="12">
        <f>M17/M20*100</f>
        <v>10.844519479558455</v>
      </c>
      <c r="Q17" s="30">
        <f>N17/N20*100</f>
        <v>10.875239099990045</v>
      </c>
    </row>
    <row r="18" spans="1:17" ht="16.5" customHeight="1" x14ac:dyDescent="0.25">
      <c r="A18" s="16" t="s">
        <v>35</v>
      </c>
      <c r="B18" s="7" t="s">
        <v>7</v>
      </c>
      <c r="C18" s="64">
        <v>19574082</v>
      </c>
      <c r="D18" s="64">
        <v>20101408</v>
      </c>
      <c r="E18" s="46">
        <f t="shared" si="4"/>
        <v>2.6940011797232688</v>
      </c>
      <c r="F18" s="46">
        <f>C18/C20*100</f>
        <v>6.6915359849531519</v>
      </c>
      <c r="G18" s="47">
        <f>D18/D20*100</f>
        <v>6.1033570591045194</v>
      </c>
      <c r="H18" s="64">
        <v>21643094</v>
      </c>
      <c r="I18" s="64">
        <v>25113667</v>
      </c>
      <c r="J18" s="12">
        <f t="shared" si="0"/>
        <v>16.035475334533963</v>
      </c>
      <c r="K18" s="12">
        <f>H18/H20*100</f>
        <v>24.23010933628418</v>
      </c>
      <c r="L18" s="30">
        <f>I18/I20*100</f>
        <v>27.163373319061467</v>
      </c>
      <c r="M18" s="64">
        <f t="shared" si="3"/>
        <v>41217176</v>
      </c>
      <c r="N18" s="64">
        <f t="shared" si="6"/>
        <v>45215075</v>
      </c>
      <c r="O18" s="12">
        <f t="shared" si="5"/>
        <v>9.6995946544227092</v>
      </c>
      <c r="P18" s="12">
        <f>M18/M20*100</f>
        <v>10.794268742051448</v>
      </c>
      <c r="Q18" s="30">
        <f>N18/N20*100</f>
        <v>10.719446902397808</v>
      </c>
    </row>
    <row r="19" spans="1:17" ht="16.5" customHeight="1" x14ac:dyDescent="0.25">
      <c r="A19" s="16" t="s">
        <v>36</v>
      </c>
      <c r="B19" s="7" t="s">
        <v>70</v>
      </c>
      <c r="C19" s="64">
        <v>1111702</v>
      </c>
      <c r="D19" s="64">
        <v>1099491</v>
      </c>
      <c r="E19" s="46">
        <f t="shared" si="4"/>
        <v>-1.0984058677595256</v>
      </c>
      <c r="F19" s="46">
        <f>C19/C20*100</f>
        <v>0.38004305578899639</v>
      </c>
      <c r="G19" s="47">
        <f>D19/D20*100</f>
        <v>0.33383662260235136</v>
      </c>
      <c r="H19" s="64">
        <v>22292103</v>
      </c>
      <c r="I19" s="64">
        <v>21436912</v>
      </c>
      <c r="J19" s="12">
        <f>IFERROR((I19-H19)/H19*100, "-")</f>
        <v>-3.8362957501138406</v>
      </c>
      <c r="K19" s="12">
        <f>H19/H20*100</f>
        <v>24.956694871154212</v>
      </c>
      <c r="L19" s="30">
        <f>I19/I20*100</f>
        <v>23.186531997253471</v>
      </c>
      <c r="M19" s="64">
        <f t="shared" si="3"/>
        <v>23403805</v>
      </c>
      <c r="N19" s="64">
        <f t="shared" si="6"/>
        <v>22536403</v>
      </c>
      <c r="O19" s="12">
        <f>IFERROR((N19-M19)/M19*100, "-")</f>
        <v>-3.7062434933123054</v>
      </c>
      <c r="P19" s="12">
        <f>M19/M20*100</f>
        <v>6.1291671403341024</v>
      </c>
      <c r="Q19" s="30">
        <f>N19/N20*100</f>
        <v>5.3428591090369446</v>
      </c>
    </row>
    <row r="20" spans="1:17" ht="16.5" customHeight="1" x14ac:dyDescent="0.25">
      <c r="A20" s="3"/>
      <c r="B20" s="4" t="s">
        <v>56</v>
      </c>
      <c r="C20" s="10">
        <f>SUM(C10:C19)</f>
        <v>292520014</v>
      </c>
      <c r="D20" s="10">
        <f>SUM(D10:D19)</f>
        <v>329350025</v>
      </c>
      <c r="E20" s="5">
        <f>(D20-C20)/C20*100</f>
        <v>12.590595254107981</v>
      </c>
      <c r="F20" s="10">
        <f>SUM(F10:F19)</f>
        <v>100</v>
      </c>
      <c r="G20" s="10">
        <f>SUM(G10:G19)</f>
        <v>100.00000000000001</v>
      </c>
      <c r="H20" s="10">
        <f>SUM(H10:H19)-1</f>
        <v>89323138</v>
      </c>
      <c r="I20" s="10">
        <f>SUM(I10:I19)</f>
        <v>92454154</v>
      </c>
      <c r="J20" s="5">
        <f>(I20-H20)/H20*100</f>
        <v>3.5052687020467195</v>
      </c>
      <c r="K20" s="10">
        <f>SUM(K10:K19)</f>
        <v>100.00000111953076</v>
      </c>
      <c r="L20" s="28">
        <f>SUM(L10:L19)</f>
        <v>100</v>
      </c>
      <c r="M20" s="10">
        <f>C20+H20</f>
        <v>381843152</v>
      </c>
      <c r="N20" s="10">
        <f>SUM(N10:N19)</f>
        <v>421804179</v>
      </c>
      <c r="O20" s="5">
        <f>(N20-M20)/M20*100</f>
        <v>10.46529885129379</v>
      </c>
      <c r="P20" s="10">
        <f>SUM(P10:P19)</f>
        <v>100.00000026188764</v>
      </c>
      <c r="Q20" s="28">
        <f>SUM(Q10:Q19)</f>
        <v>100</v>
      </c>
    </row>
    <row r="21" spans="1:17" x14ac:dyDescent="0.25">
      <c r="A21" s="19"/>
      <c r="B21" s="19"/>
      <c r="C21" s="20"/>
      <c r="D21" s="20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x14ac:dyDescent="0.25">
      <c r="A22" s="19"/>
      <c r="C22" s="21"/>
      <c r="D22" s="21"/>
      <c r="E22" s="22"/>
      <c r="F22" s="22"/>
      <c r="G22" s="22"/>
      <c r="H22" s="21"/>
      <c r="I22" s="21"/>
      <c r="J22" s="19"/>
      <c r="K22" s="19"/>
      <c r="L22" s="19"/>
      <c r="M22" s="21"/>
      <c r="N22" s="21"/>
      <c r="O22" s="19"/>
      <c r="P22" s="19"/>
      <c r="Q22" s="19"/>
    </row>
    <row r="23" spans="1:17" x14ac:dyDescent="0.25">
      <c r="A23" s="19"/>
      <c r="B23" s="71" t="s">
        <v>69</v>
      </c>
      <c r="C23" s="13"/>
      <c r="D23" s="24"/>
      <c r="E23" s="22"/>
      <c r="F23" s="22"/>
      <c r="G23" s="22"/>
      <c r="H23" s="21"/>
      <c r="I23" s="21"/>
      <c r="J23" s="19"/>
      <c r="K23" s="19"/>
      <c r="L23" s="19"/>
      <c r="M23" s="21"/>
      <c r="N23" s="21"/>
      <c r="O23" s="19"/>
      <c r="P23" s="19"/>
      <c r="Q23" s="19"/>
    </row>
    <row r="24" spans="1:17" x14ac:dyDescent="0.25">
      <c r="A24" s="19"/>
      <c r="B24" s="70" t="s">
        <v>86</v>
      </c>
      <c r="C24" s="9"/>
      <c r="D24" s="9"/>
      <c r="E24" s="6"/>
      <c r="F24" s="6"/>
      <c r="G24" s="22"/>
      <c r="H24" s="9"/>
      <c r="I24" s="9"/>
      <c r="J24" s="19"/>
      <c r="K24" s="19"/>
      <c r="L24" s="19"/>
      <c r="M24" s="9"/>
      <c r="N24" s="9"/>
      <c r="O24" s="19"/>
      <c r="P24" s="19"/>
      <c r="Q24" s="19"/>
    </row>
    <row r="25" spans="1:17" x14ac:dyDescent="0.25">
      <c r="A25" s="19"/>
      <c r="B25" s="70"/>
      <c r="C25" s="23"/>
      <c r="D25" s="25"/>
      <c r="E25" s="15"/>
      <c r="F25" s="15"/>
      <c r="G25" s="22"/>
      <c r="H25" s="22"/>
      <c r="I25" s="22"/>
      <c r="J25" s="19"/>
      <c r="K25" s="19"/>
      <c r="L25" s="19"/>
      <c r="M25" s="22"/>
      <c r="N25" s="22"/>
      <c r="O25" s="19"/>
      <c r="P25" s="19"/>
      <c r="Q25" s="19"/>
    </row>
    <row r="26" spans="1:17" x14ac:dyDescent="0.25">
      <c r="A26" s="19"/>
      <c r="B26" s="18"/>
      <c r="C26" s="9"/>
      <c r="D26" s="9"/>
      <c r="E26" s="6"/>
      <c r="F26" s="6"/>
      <c r="G26" s="22"/>
      <c r="H26" s="21"/>
      <c r="I26" s="21"/>
      <c r="J26" s="19"/>
      <c r="K26" s="19"/>
      <c r="L26" s="19"/>
      <c r="M26" s="21"/>
      <c r="N26" s="21"/>
      <c r="O26" s="19"/>
      <c r="P26" s="19"/>
      <c r="Q26" s="19"/>
    </row>
    <row r="27" spans="1:17" x14ac:dyDescent="0.25">
      <c r="A27" s="19"/>
      <c r="B27" s="42"/>
      <c r="C27" s="55"/>
      <c r="D27" s="55"/>
      <c r="E27" s="19"/>
      <c r="F27" s="19"/>
      <c r="G27" s="19"/>
    </row>
    <row r="28" spans="1:17" x14ac:dyDescent="0.25">
      <c r="A28" s="19"/>
      <c r="B28" s="42"/>
      <c r="C28" s="42"/>
      <c r="D28" s="19"/>
      <c r="E28" s="19"/>
      <c r="F28" s="19"/>
      <c r="G28" s="19"/>
    </row>
    <row r="29" spans="1:17" x14ac:dyDescent="0.25">
      <c r="A29" s="19"/>
      <c r="B29" s="42"/>
      <c r="C29" s="42"/>
      <c r="D29" s="19"/>
      <c r="E29" s="19"/>
      <c r="F29" s="19"/>
      <c r="G29" s="19"/>
    </row>
    <row r="30" spans="1:17" x14ac:dyDescent="0.25">
      <c r="A30" s="19"/>
      <c r="B30" s="42"/>
      <c r="C30" s="42"/>
      <c r="D30" s="19"/>
      <c r="E30" s="19"/>
      <c r="F30" s="19"/>
      <c r="G30" s="19"/>
    </row>
    <row r="31" spans="1:17" x14ac:dyDescent="0.25">
      <c r="A31" s="19"/>
      <c r="B31" s="42"/>
      <c r="C31" s="42"/>
      <c r="D31" s="19"/>
      <c r="E31" s="19"/>
      <c r="F31" s="19"/>
      <c r="G31" s="19"/>
    </row>
    <row r="32" spans="1:17" x14ac:dyDescent="0.25">
      <c r="A32" s="19"/>
      <c r="B32" s="42"/>
      <c r="C32" s="42"/>
      <c r="D32" s="19"/>
      <c r="E32" s="19"/>
      <c r="F32" s="19"/>
      <c r="G32" s="19"/>
    </row>
    <row r="33" spans="1:17" x14ac:dyDescent="0.25">
      <c r="A33" s="19"/>
      <c r="B33" s="42"/>
      <c r="C33" s="42"/>
      <c r="D33" s="19"/>
      <c r="E33" s="19"/>
      <c r="F33" s="19"/>
      <c r="G33" s="19"/>
    </row>
    <row r="34" spans="1:17" x14ac:dyDescent="0.25">
      <c r="A34" s="19"/>
      <c r="B34" s="19"/>
      <c r="C34" s="19"/>
      <c r="D34" s="19"/>
      <c r="E34" s="19"/>
      <c r="F34" s="19"/>
      <c r="G34" s="19"/>
    </row>
    <row r="35" spans="1:17" x14ac:dyDescent="0.25">
      <c r="A35" s="17"/>
      <c r="B35" s="17"/>
      <c r="C35" s="17"/>
      <c r="D35" s="17"/>
      <c r="E35" s="17"/>
      <c r="F35" s="17"/>
      <c r="G35" s="17"/>
    </row>
    <row r="36" spans="1:17" x14ac:dyDescent="0.25">
      <c r="A36" s="17"/>
      <c r="B36" s="17"/>
      <c r="C36" s="17"/>
      <c r="D36" s="17"/>
      <c r="E36" s="17"/>
      <c r="F36" s="17"/>
      <c r="G36" s="17"/>
    </row>
    <row r="37" spans="1:17" x14ac:dyDescent="0.25">
      <c r="A37" s="17"/>
      <c r="B37" s="17"/>
      <c r="C37" s="17"/>
      <c r="D37" s="17"/>
      <c r="E37" s="17"/>
      <c r="F37" s="17"/>
      <c r="G37" s="17"/>
    </row>
    <row r="38" spans="1:17" x14ac:dyDescent="0.25">
      <c r="A38" s="17"/>
      <c r="B38" s="17"/>
      <c r="C38" s="17"/>
      <c r="D38" s="17"/>
      <c r="E38" s="17"/>
      <c r="F38" s="17"/>
      <c r="G38" s="17"/>
    </row>
    <row r="39" spans="1:17" x14ac:dyDescent="0.25">
      <c r="A39" s="17"/>
      <c r="B39" s="17"/>
      <c r="C39" s="17"/>
      <c r="D39" s="17"/>
      <c r="E39" s="17"/>
      <c r="F39" s="17"/>
      <c r="G39" s="17"/>
    </row>
    <row r="40" spans="1:17" x14ac:dyDescent="0.25">
      <c r="A40" s="17"/>
      <c r="B40" s="44"/>
      <c r="C40" s="6"/>
      <c r="D40" s="6"/>
      <c r="E40" s="41"/>
      <c r="F40" s="42"/>
      <c r="G40" s="42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17" x14ac:dyDescent="0.25">
      <c r="A41" s="17"/>
      <c r="B41" s="44"/>
      <c r="C41" s="6"/>
      <c r="D41" s="6"/>
      <c r="E41" s="41"/>
      <c r="F41" s="42"/>
      <c r="G41" s="42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A42" s="17"/>
      <c r="B42" s="44"/>
      <c r="C42" s="6"/>
      <c r="D42" s="6"/>
      <c r="E42" s="41"/>
      <c r="F42" s="42"/>
      <c r="G42" s="42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A43" s="17"/>
      <c r="B43" s="44"/>
      <c r="C43" s="6"/>
      <c r="D43" s="6"/>
      <c r="E43" s="41"/>
      <c r="F43" s="42"/>
      <c r="G43" s="42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A44" s="17"/>
      <c r="B44" s="44"/>
      <c r="C44" s="6"/>
      <c r="D44" s="6"/>
      <c r="E44" s="41"/>
      <c r="F44" s="42"/>
      <c r="G44" s="42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17"/>
      <c r="B45" s="44"/>
      <c r="C45" s="6"/>
      <c r="D45" s="6"/>
      <c r="E45" s="41"/>
      <c r="F45" s="42"/>
      <c r="G45" s="42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x14ac:dyDescent="0.25">
      <c r="A46" s="17"/>
      <c r="B46" s="44"/>
      <c r="C46" s="6"/>
      <c r="D46" s="6"/>
      <c r="E46" s="41"/>
      <c r="F46" s="42"/>
      <c r="G46" s="42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x14ac:dyDescent="0.25">
      <c r="A47" s="17"/>
      <c r="B47" s="44"/>
      <c r="C47" s="6"/>
      <c r="D47" s="6"/>
      <c r="E47" s="45"/>
      <c r="F47" s="19"/>
      <c r="G47" s="19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17"/>
      <c r="B48" s="44"/>
      <c r="C48" s="6"/>
      <c r="D48" s="6"/>
      <c r="E48" s="19"/>
      <c r="F48" s="19"/>
      <c r="G48" s="19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17"/>
      <c r="B49" s="44"/>
      <c r="C49" s="6"/>
      <c r="D49" s="6"/>
      <c r="E49" s="19"/>
      <c r="F49" s="19"/>
      <c r="G49" s="19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A50" s="17"/>
      <c r="B50" s="44"/>
      <c r="C50" s="6"/>
      <c r="D50" s="6"/>
      <c r="E50" s="19"/>
      <c r="F50" s="19"/>
      <c r="G50" s="19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25">
      <c r="A51" s="17"/>
      <c r="B51" s="44"/>
      <c r="C51" s="6"/>
      <c r="D51" s="6"/>
      <c r="E51" s="19"/>
      <c r="F51" s="19"/>
      <c r="G51" s="19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17"/>
      <c r="B52" s="44"/>
      <c r="C52" s="6"/>
      <c r="D52" s="6"/>
      <c r="E52" s="19"/>
      <c r="F52" s="19"/>
      <c r="G52" s="19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5">
      <c r="A53" s="17"/>
      <c r="B53" s="45"/>
      <c r="C53" s="19"/>
      <c r="D53" s="19"/>
      <c r="E53" s="19"/>
      <c r="F53" s="19"/>
      <c r="G53" s="19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5">
      <c r="A54" s="17"/>
      <c r="B54" s="43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1:17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1:17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1:17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1:17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17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17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7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17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7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17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17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7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7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1:17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17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17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17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17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1:17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17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17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17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1:17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17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17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7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17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17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17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17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17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17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1:17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17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17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7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1:17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1:17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1:17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1:17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1:17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1:17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1:17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1:17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1:17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1:17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1:17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17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1:17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1:17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1:17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1:17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1:17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1:17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1:17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1:17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1:17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1:17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1:17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1:17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1:17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1:17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1:17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1:17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1:17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1:17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</row>
    <row r="197" spans="1:17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1:17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</row>
    <row r="199" spans="1:17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17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</row>
    <row r="203" spans="1:17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</row>
    <row r="204" spans="1:17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</row>
    <row r="205" spans="1:17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1:17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1:17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1:17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</row>
    <row r="209" spans="1:17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1:17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1:17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</row>
    <row r="212" spans="1:17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</row>
    <row r="213" spans="1:17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</row>
    <row r="214" spans="1:17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1:17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1:17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1:17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</row>
    <row r="218" spans="1:17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1:17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1:17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</row>
    <row r="221" spans="1:17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</row>
    <row r="222" spans="1:17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</row>
    <row r="223" spans="1:17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</row>
    <row r="224" spans="1:17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1:17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</row>
    <row r="226" spans="1:17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</row>
    <row r="227" spans="1:17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</row>
    <row r="228" spans="1:17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</row>
    <row r="229" spans="1:17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</row>
    <row r="230" spans="1:17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</row>
    <row r="231" spans="1:17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</row>
    <row r="232" spans="1:17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1:17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1:17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40:G46 H24:I24 C24:F24 C40:D52 D27 C26:F26 B27:C33 M24:N24 M10:N19 C10:D19 H10:I19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30.06.2025. godine.</oddFooter>
  </headerFooter>
  <ignoredErrors>
    <ignoredError sqref="E20 J20 O20 H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3" t="s">
        <v>59</v>
      </c>
      <c r="B7" s="86" t="s">
        <v>10</v>
      </c>
      <c r="C7" s="77" t="s">
        <v>54</v>
      </c>
      <c r="D7" s="77"/>
      <c r="E7" s="77"/>
      <c r="F7" s="77"/>
      <c r="G7" s="77"/>
      <c r="H7" s="77" t="s">
        <v>55</v>
      </c>
      <c r="I7" s="77"/>
      <c r="J7" s="77"/>
      <c r="K7" s="77"/>
      <c r="L7" s="78"/>
    </row>
    <row r="8" spans="1:12" s="29" customFormat="1" ht="21.75" customHeight="1" x14ac:dyDescent="0.25">
      <c r="A8" s="84"/>
      <c r="B8" s="79"/>
      <c r="C8" s="74" t="s">
        <v>26</v>
      </c>
      <c r="D8" s="74"/>
      <c r="E8" s="75" t="s">
        <v>60</v>
      </c>
      <c r="F8" s="79" t="s">
        <v>57</v>
      </c>
      <c r="G8" s="79"/>
      <c r="H8" s="74" t="s">
        <v>26</v>
      </c>
      <c r="I8" s="74"/>
      <c r="J8" s="75" t="s">
        <v>61</v>
      </c>
      <c r="K8" s="79" t="s">
        <v>57</v>
      </c>
      <c r="L8" s="80"/>
    </row>
    <row r="9" spans="1:12" ht="19.5" customHeight="1" thickBot="1" x14ac:dyDescent="0.3">
      <c r="A9" s="85"/>
      <c r="B9" s="87"/>
      <c r="C9" s="51" t="s">
        <v>65</v>
      </c>
      <c r="D9" s="51" t="s">
        <v>76</v>
      </c>
      <c r="E9" s="76"/>
      <c r="F9" s="35" t="s">
        <v>68</v>
      </c>
      <c r="G9" s="35" t="s">
        <v>77</v>
      </c>
      <c r="H9" s="51" t="s">
        <v>65</v>
      </c>
      <c r="I9" s="51" t="s">
        <v>76</v>
      </c>
      <c r="J9" s="76"/>
      <c r="K9" s="35" t="s">
        <v>68</v>
      </c>
      <c r="L9" s="36" t="s">
        <v>77</v>
      </c>
    </row>
    <row r="10" spans="1:12" ht="16.5" customHeight="1" x14ac:dyDescent="0.25">
      <c r="A10" s="54" t="s">
        <v>27</v>
      </c>
      <c r="B10" s="7" t="s">
        <v>63</v>
      </c>
      <c r="C10" s="64">
        <v>28680802</v>
      </c>
      <c r="D10" s="64"/>
      <c r="E10" s="46">
        <f>IFERROR((D10-C10)/C10*100, "-")</f>
        <v>-100</v>
      </c>
      <c r="F10" s="46">
        <f t="shared" ref="F10:G17" si="0">C10/C$32*100</f>
        <v>13.598634192892019</v>
      </c>
      <c r="G10" s="46" t="e">
        <f t="shared" si="0"/>
        <v>#DIV/0!</v>
      </c>
      <c r="H10" s="64">
        <v>2177349</v>
      </c>
      <c r="I10" s="64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4" t="s">
        <v>28</v>
      </c>
      <c r="B11" s="7" t="s">
        <v>0</v>
      </c>
      <c r="C11" s="64">
        <v>13266562</v>
      </c>
      <c r="D11" s="64"/>
      <c r="E11" s="46">
        <f>IFERROR((D11-C11)/C11*100, "-")</f>
        <v>-100</v>
      </c>
      <c r="F11" s="46">
        <f t="shared" si="0"/>
        <v>6.2901701157213772</v>
      </c>
      <c r="G11" s="46" t="e">
        <f t="shared" si="0"/>
        <v>#DIV/0!</v>
      </c>
      <c r="H11" s="64">
        <v>0</v>
      </c>
      <c r="I11" s="64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4" t="s">
        <v>29</v>
      </c>
      <c r="B12" s="7" t="s">
        <v>21</v>
      </c>
      <c r="C12" s="64">
        <v>2126555</v>
      </c>
      <c r="D12" s="64"/>
      <c r="E12" s="46">
        <f t="shared" ref="E12:E31" si="4">IFERROR((D12-C12)/C12*100, "-")</f>
        <v>-100</v>
      </c>
      <c r="F12" s="46">
        <f t="shared" si="0"/>
        <v>1.0082787620815306</v>
      </c>
      <c r="G12" s="46" t="e">
        <f t="shared" si="0"/>
        <v>#DIV/0!</v>
      </c>
      <c r="H12" s="64">
        <v>0</v>
      </c>
      <c r="I12" s="64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4" t="s">
        <v>30</v>
      </c>
      <c r="B13" s="7" t="s">
        <v>12</v>
      </c>
      <c r="C13" s="64">
        <v>2749392</v>
      </c>
      <c r="D13" s="64"/>
      <c r="E13" s="46">
        <f t="shared" si="4"/>
        <v>-100</v>
      </c>
      <c r="F13" s="46">
        <f t="shared" si="0"/>
        <v>1.3035889324456051</v>
      </c>
      <c r="G13" s="46" t="e">
        <f t="shared" si="0"/>
        <v>#DIV/0!</v>
      </c>
      <c r="H13" s="64">
        <v>0</v>
      </c>
      <c r="I13" s="64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4" t="s">
        <v>31</v>
      </c>
      <c r="B14" s="7" t="s">
        <v>1</v>
      </c>
      <c r="C14" s="64">
        <v>4439577</v>
      </c>
      <c r="D14" s="64"/>
      <c r="E14" s="46">
        <f t="shared" si="4"/>
        <v>-100</v>
      </c>
      <c r="F14" s="46">
        <f t="shared" si="0"/>
        <v>2.1049684591866353</v>
      </c>
      <c r="G14" s="46" t="e">
        <f t="shared" si="0"/>
        <v>#DIV/0!</v>
      </c>
      <c r="H14" s="64">
        <v>0</v>
      </c>
      <c r="I14" s="64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4" t="s">
        <v>32</v>
      </c>
      <c r="B15" s="7" t="s">
        <v>24</v>
      </c>
      <c r="C15" s="64">
        <v>16999983</v>
      </c>
      <c r="D15" s="64"/>
      <c r="E15" s="46">
        <f t="shared" si="4"/>
        <v>-100</v>
      </c>
      <c r="F15" s="46">
        <f t="shared" si="0"/>
        <v>8.0603237699693011</v>
      </c>
      <c r="G15" s="46" t="e">
        <f t="shared" si="0"/>
        <v>#DIV/0!</v>
      </c>
      <c r="H15" s="64">
        <v>0</v>
      </c>
      <c r="I15" s="64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4" t="s">
        <v>33</v>
      </c>
      <c r="B16" s="7" t="s">
        <v>2</v>
      </c>
      <c r="C16" s="64">
        <v>22196298</v>
      </c>
      <c r="D16" s="64"/>
      <c r="E16" s="46">
        <f t="shared" si="4"/>
        <v>-100</v>
      </c>
      <c r="F16" s="46">
        <f t="shared" si="0"/>
        <v>10.52408984024996</v>
      </c>
      <c r="G16" s="46" t="e">
        <f t="shared" si="0"/>
        <v>#DIV/0!</v>
      </c>
      <c r="H16" s="64">
        <v>4288086</v>
      </c>
      <c r="I16" s="64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4" t="s">
        <v>34</v>
      </c>
      <c r="B17" s="7" t="s">
        <v>13</v>
      </c>
      <c r="C17" s="64">
        <v>1522440</v>
      </c>
      <c r="D17" s="64"/>
      <c r="E17" s="46">
        <f t="shared" si="4"/>
        <v>-100</v>
      </c>
      <c r="F17" s="46">
        <f t="shared" si="0"/>
        <v>0.7218453877484502</v>
      </c>
      <c r="G17" s="46" t="e">
        <f t="shared" si="0"/>
        <v>#DIV/0!</v>
      </c>
      <c r="H17" s="64">
        <v>0</v>
      </c>
      <c r="I17" s="64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4" t="s">
        <v>35</v>
      </c>
      <c r="B18" s="7" t="s">
        <v>14</v>
      </c>
      <c r="C18" s="64">
        <v>3121970</v>
      </c>
      <c r="D18" s="64"/>
      <c r="E18" s="46">
        <f t="shared" ref="E18" si="5">IFERROR((D18-C18)/C18*100, "-")</f>
        <v>-100</v>
      </c>
      <c r="F18" s="46">
        <f t="shared" ref="F18" si="6">C18/C$32*100</f>
        <v>1.4802420096614837</v>
      </c>
      <c r="G18" s="46" t="e">
        <f t="shared" ref="G18" si="7">D18/D$32*100</f>
        <v>#DIV/0!</v>
      </c>
      <c r="H18" s="64">
        <v>0</v>
      </c>
      <c r="I18" s="64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4" t="s">
        <v>36</v>
      </c>
      <c r="B19" s="7" t="s">
        <v>3</v>
      </c>
      <c r="C19" s="64">
        <v>27208327</v>
      </c>
      <c r="D19" s="64"/>
      <c r="E19" s="46">
        <f t="shared" si="4"/>
        <v>-100</v>
      </c>
      <c r="F19" s="46">
        <f>C19/C$32*100</f>
        <v>12.900479068667156</v>
      </c>
      <c r="G19" s="46" t="e">
        <f>D19/D$32*100</f>
        <v>#DIV/0!</v>
      </c>
      <c r="H19" s="64">
        <v>0</v>
      </c>
      <c r="I19" s="64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4" t="s">
        <v>37</v>
      </c>
      <c r="B20" s="7" t="s">
        <v>23</v>
      </c>
      <c r="C20" s="64">
        <v>491396</v>
      </c>
      <c r="D20" s="64"/>
      <c r="E20" s="46">
        <f>IFERROR((D20-C20)/C20*100, "-")</f>
        <v>-100</v>
      </c>
      <c r="F20" s="46" t="s">
        <v>74</v>
      </c>
      <c r="G20" s="46" t="e">
        <f t="shared" ref="G20:G31" si="8">D20/D$32*100</f>
        <v>#DIV/0!</v>
      </c>
      <c r="H20" s="64">
        <v>0</v>
      </c>
      <c r="I20" s="64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4" t="s">
        <v>38</v>
      </c>
      <c r="B21" s="7" t="s">
        <v>4</v>
      </c>
      <c r="C21" s="64">
        <v>13237492</v>
      </c>
      <c r="D21" s="64"/>
      <c r="E21" s="46">
        <f t="shared" si="4"/>
        <v>-100</v>
      </c>
      <c r="F21" s="46">
        <f>C21/C$32*100</f>
        <v>6.276386948291564</v>
      </c>
      <c r="G21" s="46" t="e">
        <f t="shared" si="8"/>
        <v>#DIV/0!</v>
      </c>
      <c r="H21" s="64">
        <v>13619267</v>
      </c>
      <c r="I21" s="64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4" t="s">
        <v>39</v>
      </c>
      <c r="B22" s="7" t="s">
        <v>18</v>
      </c>
      <c r="C22" s="64">
        <v>1806278</v>
      </c>
      <c r="D22" s="64"/>
      <c r="E22" s="46">
        <f>IFERROR((D22-C22)/C22*100, "-")</f>
        <v>-100</v>
      </c>
      <c r="F22" s="46">
        <f>C22/C$32*100</f>
        <v>0.85642353281015682</v>
      </c>
      <c r="G22" s="46" t="e">
        <f t="shared" si="8"/>
        <v>#DIV/0!</v>
      </c>
      <c r="H22" s="64">
        <v>0</v>
      </c>
      <c r="I22" s="64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4" t="s">
        <v>40</v>
      </c>
      <c r="B23" s="7" t="s">
        <v>11</v>
      </c>
      <c r="C23" s="64">
        <v>4279393</v>
      </c>
      <c r="D23" s="64"/>
      <c r="E23" s="46">
        <f>IFERROR((D23-C23)/C23*100, "-")</f>
        <v>-100</v>
      </c>
      <c r="F23" s="46">
        <f>C23/C$32*100</f>
        <v>2.0290192713098731</v>
      </c>
      <c r="G23" s="46" t="e">
        <f t="shared" si="8"/>
        <v>#DIV/0!</v>
      </c>
      <c r="H23" s="64">
        <v>0</v>
      </c>
      <c r="I23" s="64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4" t="s">
        <v>41</v>
      </c>
      <c r="B24" s="7" t="s">
        <v>67</v>
      </c>
      <c r="C24" s="64">
        <v>1763207</v>
      </c>
      <c r="D24" s="64"/>
      <c r="E24" s="46">
        <f>IFERROR((D24-C24)/C24*100, "-")</f>
        <v>-100</v>
      </c>
      <c r="F24" s="46" t="s">
        <v>74</v>
      </c>
      <c r="G24" s="46" t="e">
        <f t="shared" si="8"/>
        <v>#DIV/0!</v>
      </c>
      <c r="H24" s="64"/>
      <c r="I24" s="64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4" t="s">
        <v>73</v>
      </c>
      <c r="B25" s="7" t="s">
        <v>5</v>
      </c>
      <c r="C25" s="64">
        <v>32253873</v>
      </c>
      <c r="D25" s="64"/>
      <c r="E25" s="46">
        <f t="shared" si="4"/>
        <v>-100</v>
      </c>
      <c r="F25" s="46">
        <f t="shared" ref="F25:F31" si="9">C25/C$32*100</f>
        <v>15.292759952493542</v>
      </c>
      <c r="G25" s="46" t="e">
        <f t="shared" si="8"/>
        <v>#DIV/0!</v>
      </c>
      <c r="H25" s="64">
        <v>2484413</v>
      </c>
      <c r="I25" s="64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4" t="s">
        <v>43</v>
      </c>
      <c r="B26" s="7" t="s">
        <v>6</v>
      </c>
      <c r="C26" s="64">
        <v>16874018</v>
      </c>
      <c r="D26" s="64"/>
      <c r="E26" s="46">
        <f t="shared" si="4"/>
        <v>-100</v>
      </c>
      <c r="F26" s="46">
        <f t="shared" si="9"/>
        <v>8.0005990817926023</v>
      </c>
      <c r="G26" s="46" t="e">
        <f t="shared" si="8"/>
        <v>#DIV/0!</v>
      </c>
      <c r="H26" s="64">
        <v>6435953</v>
      </c>
      <c r="I26" s="64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4" t="s">
        <v>44</v>
      </c>
      <c r="B27" s="7" t="s">
        <v>7</v>
      </c>
      <c r="C27" s="64">
        <v>11620643</v>
      </c>
      <c r="D27" s="64"/>
      <c r="E27" s="46">
        <f t="shared" si="4"/>
        <v>-100</v>
      </c>
      <c r="F27" s="46">
        <f t="shared" si="9"/>
        <v>5.5097787447921185</v>
      </c>
      <c r="G27" s="46" t="e">
        <f t="shared" si="8"/>
        <v>#DIV/0!</v>
      </c>
      <c r="H27" s="64">
        <v>13704200</v>
      </c>
      <c r="I27" s="64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4" t="s">
        <v>45</v>
      </c>
      <c r="B28" s="7" t="s">
        <v>8</v>
      </c>
      <c r="C28" s="64">
        <v>0</v>
      </c>
      <c r="D28" s="64"/>
      <c r="E28" s="46" t="str">
        <f t="shared" si="4"/>
        <v>-</v>
      </c>
      <c r="F28" s="46">
        <f t="shared" si="9"/>
        <v>0</v>
      </c>
      <c r="G28" s="46" t="e">
        <f t="shared" si="8"/>
        <v>#DIV/0!</v>
      </c>
      <c r="H28" s="64">
        <v>0</v>
      </c>
      <c r="I28" s="64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4" t="s">
        <v>46</v>
      </c>
      <c r="B29" s="7" t="s">
        <v>70</v>
      </c>
      <c r="C29" s="64">
        <v>103869</v>
      </c>
      <c r="D29" s="64"/>
      <c r="E29" s="46">
        <f>IFERROR((D29-C29)/C29*100, "-")</f>
        <v>-100</v>
      </c>
      <c r="F29" s="46">
        <f t="shared" si="9"/>
        <v>4.9248153345973419E-2</v>
      </c>
      <c r="G29" s="46" t="e">
        <f t="shared" si="8"/>
        <v>#DIV/0!</v>
      </c>
      <c r="H29" s="64">
        <v>13661450</v>
      </c>
      <c r="I29" s="64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4" t="s">
        <v>47</v>
      </c>
      <c r="B30" s="7" t="s">
        <v>25</v>
      </c>
      <c r="C30" s="64">
        <v>6167356</v>
      </c>
      <c r="D30" s="64"/>
      <c r="E30" s="46">
        <f t="shared" si="4"/>
        <v>-100</v>
      </c>
      <c r="F30" s="46">
        <f t="shared" si="9"/>
        <v>2.924172698564627</v>
      </c>
      <c r="G30" s="46" t="e">
        <f t="shared" si="8"/>
        <v>#DIV/0!</v>
      </c>
      <c r="H30" s="64">
        <v>650092</v>
      </c>
      <c r="I30" s="64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4" t="s">
        <v>48</v>
      </c>
      <c r="B31" s="7" t="s">
        <v>9</v>
      </c>
      <c r="C31" s="64">
        <v>0</v>
      </c>
      <c r="D31" s="64"/>
      <c r="E31" s="46" t="str">
        <f t="shared" si="4"/>
        <v>-</v>
      </c>
      <c r="F31" s="46">
        <f t="shared" si="9"/>
        <v>0</v>
      </c>
      <c r="G31" s="46" t="e">
        <f t="shared" si="8"/>
        <v>#DIV/0!</v>
      </c>
      <c r="H31" s="64">
        <v>0</v>
      </c>
      <c r="I31" s="64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8" t="e">
        <f>SUM(L10:L31)</f>
        <v>#DIV/0!</v>
      </c>
    </row>
    <row r="33" spans="1:12" x14ac:dyDescent="0.25">
      <c r="A33" s="19"/>
      <c r="B33" s="19"/>
      <c r="C33" s="20"/>
      <c r="D33" s="20"/>
      <c r="E33" s="19"/>
      <c r="F33" s="19"/>
      <c r="G33" s="19"/>
      <c r="H33" s="19"/>
      <c r="I33" s="19"/>
      <c r="J33" s="19"/>
      <c r="K33" s="19"/>
      <c r="L33" s="19"/>
    </row>
    <row r="34" spans="1:12" x14ac:dyDescent="0.25">
      <c r="A34" s="19"/>
      <c r="C34" s="21"/>
      <c r="D34" s="21"/>
      <c r="E34" s="22"/>
      <c r="F34" s="22"/>
      <c r="G34" s="22"/>
      <c r="H34" s="21"/>
      <c r="I34" s="21"/>
      <c r="J34" s="19"/>
      <c r="K34" s="19"/>
      <c r="L34" s="19"/>
    </row>
    <row r="35" spans="1:12" x14ac:dyDescent="0.25">
      <c r="A35" s="19"/>
      <c r="B35" s="50" t="s">
        <v>71</v>
      </c>
      <c r="C35" s="13"/>
      <c r="D35" s="24"/>
      <c r="E35" s="22"/>
      <c r="F35" s="22"/>
      <c r="G35" s="22"/>
      <c r="H35" s="21"/>
      <c r="I35" s="21"/>
      <c r="J35" s="19"/>
      <c r="K35" s="19"/>
      <c r="L35" s="19"/>
    </row>
    <row r="36" spans="1:12" x14ac:dyDescent="0.25">
      <c r="A36" s="19"/>
      <c r="B36" s="19"/>
      <c r="C36" s="9"/>
      <c r="D36" s="9"/>
      <c r="E36" s="6"/>
      <c r="F36" s="6"/>
      <c r="G36" s="22"/>
      <c r="H36" s="9"/>
      <c r="I36" s="9"/>
      <c r="J36" s="19"/>
      <c r="K36" s="19"/>
      <c r="L36" s="19"/>
    </row>
    <row r="37" spans="1:12" x14ac:dyDescent="0.25">
      <c r="A37" s="19"/>
      <c r="B37" s="19"/>
      <c r="C37" s="23"/>
      <c r="D37" s="25"/>
      <c r="E37" s="15"/>
      <c r="F37" s="15"/>
      <c r="G37" s="22"/>
      <c r="H37" s="22"/>
      <c r="I37" s="22"/>
      <c r="J37" s="19"/>
      <c r="K37" s="19"/>
      <c r="L37" s="19"/>
    </row>
    <row r="38" spans="1:12" x14ac:dyDescent="0.25">
      <c r="A38" s="19"/>
      <c r="B38" s="18"/>
      <c r="C38" s="9"/>
      <c r="D38" s="9"/>
      <c r="E38" s="6"/>
      <c r="F38" s="6"/>
      <c r="G38" s="22"/>
      <c r="H38" s="21"/>
      <c r="I38" s="21"/>
      <c r="J38" s="19"/>
      <c r="K38" s="19"/>
      <c r="L38" s="19"/>
    </row>
    <row r="39" spans="1:12" x14ac:dyDescent="0.25">
      <c r="A39" s="19"/>
      <c r="B39" s="42"/>
    </row>
    <row r="40" spans="1:12" x14ac:dyDescent="0.25">
      <c r="A40" s="19"/>
      <c r="B40" s="42"/>
    </row>
    <row r="41" spans="1:12" x14ac:dyDescent="0.25">
      <c r="A41" s="19"/>
      <c r="B41" s="42"/>
    </row>
    <row r="42" spans="1:12" x14ac:dyDescent="0.25">
      <c r="A42" s="19"/>
      <c r="B42" s="42"/>
    </row>
    <row r="43" spans="1:12" x14ac:dyDescent="0.25">
      <c r="A43" s="19"/>
      <c r="B43" s="42"/>
      <c r="C43" s="42"/>
      <c r="D43" s="19"/>
      <c r="E43" s="19"/>
      <c r="F43" s="19"/>
      <c r="G43" s="19"/>
    </row>
    <row r="44" spans="1:12" x14ac:dyDescent="0.25">
      <c r="A44" s="19"/>
      <c r="B44" s="42"/>
      <c r="C44" s="42"/>
      <c r="D44" s="19"/>
      <c r="E44" s="19"/>
      <c r="F44" s="19"/>
      <c r="G44" s="19"/>
    </row>
    <row r="45" spans="1:12" x14ac:dyDescent="0.25">
      <c r="A45" s="19"/>
      <c r="B45" s="42"/>
      <c r="C45" s="42"/>
      <c r="D45" s="19"/>
      <c r="E45" s="19"/>
      <c r="F45" s="19"/>
      <c r="G45" s="19"/>
    </row>
    <row r="46" spans="1:12" x14ac:dyDescent="0.25">
      <c r="A46" s="19"/>
      <c r="B46" s="19"/>
      <c r="C46" s="19"/>
      <c r="D46" s="19"/>
      <c r="E46" s="19"/>
      <c r="F46" s="19"/>
      <c r="G46" s="19"/>
    </row>
    <row r="47" spans="1:12" x14ac:dyDescent="0.25">
      <c r="A47" s="17"/>
      <c r="B47" s="17"/>
      <c r="C47" s="17"/>
      <c r="D47" s="17"/>
      <c r="E47" s="17"/>
      <c r="F47" s="17"/>
      <c r="G47" s="17"/>
    </row>
    <row r="48" spans="1:12" x14ac:dyDescent="0.25">
      <c r="A48" s="17"/>
      <c r="B48" s="17"/>
      <c r="C48" s="17"/>
      <c r="D48" s="17"/>
      <c r="E48" s="17"/>
      <c r="F48" s="17"/>
      <c r="G48" s="17"/>
    </row>
    <row r="49" spans="1:12" x14ac:dyDescent="0.25">
      <c r="A49" s="17"/>
      <c r="B49" s="17"/>
      <c r="C49" s="17"/>
      <c r="D49" s="17"/>
      <c r="E49" s="17"/>
      <c r="F49" s="17"/>
      <c r="G49" s="17"/>
    </row>
    <row r="50" spans="1:12" x14ac:dyDescent="0.25">
      <c r="A50" s="17"/>
      <c r="B50" s="17"/>
      <c r="C50" s="17"/>
      <c r="D50" s="17"/>
      <c r="E50" s="17"/>
      <c r="F50" s="17"/>
      <c r="G50" s="17"/>
    </row>
    <row r="51" spans="1:12" x14ac:dyDescent="0.25">
      <c r="A51" s="17"/>
      <c r="B51" s="17"/>
      <c r="C51" s="17"/>
      <c r="D51" s="17"/>
      <c r="E51" s="17"/>
      <c r="F51" s="17"/>
      <c r="G51" s="17"/>
    </row>
    <row r="52" spans="1:12" x14ac:dyDescent="0.25">
      <c r="A52" s="17"/>
      <c r="B52" s="44"/>
      <c r="C52" s="6"/>
      <c r="D52" s="6"/>
      <c r="E52" s="41"/>
      <c r="F52" s="42"/>
      <c r="G52" s="42"/>
      <c r="H52" s="17"/>
      <c r="I52" s="17"/>
      <c r="J52" s="17"/>
      <c r="K52" s="17"/>
      <c r="L52" s="17"/>
    </row>
    <row r="53" spans="1:12" x14ac:dyDescent="0.25">
      <c r="A53" s="17"/>
      <c r="B53" s="44"/>
      <c r="C53" s="6"/>
      <c r="D53" s="6"/>
      <c r="E53" s="41"/>
      <c r="F53" s="42"/>
      <c r="G53" s="42"/>
      <c r="H53" s="17"/>
      <c r="I53" s="17"/>
      <c r="J53" s="17"/>
      <c r="K53" s="17"/>
      <c r="L53" s="17"/>
    </row>
    <row r="54" spans="1:12" x14ac:dyDescent="0.25">
      <c r="A54" s="17"/>
      <c r="B54" s="44"/>
      <c r="C54" s="6"/>
      <c r="D54" s="6"/>
      <c r="E54" s="41"/>
      <c r="F54" s="42"/>
      <c r="G54" s="42"/>
      <c r="H54" s="17"/>
      <c r="I54" s="17"/>
      <c r="J54" s="17"/>
      <c r="K54" s="17"/>
      <c r="L54" s="17"/>
    </row>
    <row r="55" spans="1:12" x14ac:dyDescent="0.25">
      <c r="A55" s="17"/>
      <c r="B55" s="44"/>
      <c r="C55" s="6"/>
      <c r="D55" s="6"/>
      <c r="E55" s="41"/>
      <c r="F55" s="42"/>
      <c r="G55" s="42"/>
      <c r="H55" s="17"/>
      <c r="I55" s="17"/>
      <c r="J55" s="17"/>
      <c r="K55" s="17"/>
      <c r="L55" s="17"/>
    </row>
    <row r="56" spans="1:12" x14ac:dyDescent="0.25">
      <c r="A56" s="17"/>
      <c r="B56" s="44"/>
      <c r="C56" s="6"/>
      <c r="D56" s="6"/>
      <c r="E56" s="41"/>
      <c r="F56" s="42"/>
      <c r="G56" s="42"/>
      <c r="H56" s="17"/>
      <c r="I56" s="17"/>
      <c r="J56" s="17"/>
      <c r="K56" s="17"/>
      <c r="L56" s="17"/>
    </row>
    <row r="57" spans="1:12" x14ac:dyDescent="0.25">
      <c r="A57" s="17"/>
      <c r="B57" s="44"/>
      <c r="C57" s="6"/>
      <c r="D57" s="6"/>
      <c r="E57" s="41"/>
      <c r="F57" s="42"/>
      <c r="G57" s="42"/>
      <c r="H57" s="17"/>
      <c r="I57" s="17"/>
      <c r="J57" s="17"/>
      <c r="K57" s="17"/>
      <c r="L57" s="17"/>
    </row>
    <row r="58" spans="1:12" x14ac:dyDescent="0.25">
      <c r="A58" s="17"/>
      <c r="B58" s="44"/>
      <c r="C58" s="6"/>
      <c r="D58" s="6"/>
      <c r="E58" s="41"/>
      <c r="F58" s="42"/>
      <c r="G58" s="42"/>
      <c r="H58" s="17"/>
      <c r="I58" s="17"/>
      <c r="J58" s="17"/>
      <c r="K58" s="17"/>
      <c r="L58" s="17"/>
    </row>
    <row r="59" spans="1:12" x14ac:dyDescent="0.25">
      <c r="A59" s="17"/>
      <c r="B59" s="44"/>
      <c r="C59" s="6"/>
      <c r="D59" s="6"/>
      <c r="E59" s="45"/>
      <c r="F59" s="19"/>
      <c r="G59" s="19"/>
      <c r="H59" s="17"/>
      <c r="I59" s="17"/>
      <c r="J59" s="17"/>
      <c r="K59" s="17"/>
      <c r="L59" s="17"/>
    </row>
    <row r="60" spans="1:12" x14ac:dyDescent="0.25">
      <c r="A60" s="17"/>
      <c r="B60" s="44"/>
      <c r="C60" s="6"/>
      <c r="D60" s="6"/>
      <c r="E60" s="19"/>
      <c r="F60" s="19"/>
      <c r="G60" s="19"/>
      <c r="H60" s="17"/>
      <c r="I60" s="17"/>
      <c r="J60" s="17"/>
      <c r="K60" s="17"/>
      <c r="L60" s="17"/>
    </row>
    <row r="61" spans="1:12" x14ac:dyDescent="0.25">
      <c r="A61" s="17"/>
      <c r="B61" s="44"/>
      <c r="C61" s="6"/>
      <c r="D61" s="6"/>
      <c r="E61" s="19"/>
      <c r="F61" s="19"/>
      <c r="G61" s="19"/>
      <c r="H61" s="17"/>
      <c r="I61" s="17"/>
      <c r="J61" s="17"/>
      <c r="K61" s="17"/>
      <c r="L61" s="17"/>
    </row>
    <row r="62" spans="1:12" x14ac:dyDescent="0.25">
      <c r="A62" s="17"/>
      <c r="B62" s="44"/>
      <c r="C62" s="6"/>
      <c r="D62" s="6"/>
      <c r="E62" s="19"/>
      <c r="F62" s="19"/>
      <c r="G62" s="19"/>
      <c r="H62" s="17"/>
      <c r="I62" s="17"/>
      <c r="J62" s="17"/>
      <c r="K62" s="17"/>
      <c r="L62" s="17"/>
    </row>
    <row r="63" spans="1:12" x14ac:dyDescent="0.25">
      <c r="A63" s="17"/>
      <c r="B63" s="44"/>
      <c r="C63" s="6"/>
      <c r="D63" s="6"/>
      <c r="E63" s="19"/>
      <c r="F63" s="19"/>
      <c r="G63" s="19"/>
      <c r="H63" s="17"/>
      <c r="I63" s="17"/>
      <c r="J63" s="17"/>
      <c r="K63" s="17"/>
      <c r="L63" s="17"/>
    </row>
    <row r="64" spans="1:12" x14ac:dyDescent="0.25">
      <c r="A64" s="17"/>
      <c r="B64" s="44"/>
      <c r="C64" s="6"/>
      <c r="D64" s="6"/>
      <c r="E64" s="19"/>
      <c r="F64" s="19"/>
      <c r="G64" s="19"/>
      <c r="H64" s="17"/>
      <c r="I64" s="17"/>
      <c r="J64" s="17"/>
      <c r="K64" s="17"/>
      <c r="L64" s="17"/>
    </row>
    <row r="65" spans="1:12" x14ac:dyDescent="0.25">
      <c r="A65" s="17"/>
      <c r="B65" s="45"/>
      <c r="C65" s="19"/>
      <c r="D65" s="19"/>
      <c r="E65" s="19"/>
      <c r="F65" s="19"/>
      <c r="G65" s="19"/>
      <c r="H65" s="17"/>
      <c r="I65" s="17"/>
      <c r="J65" s="17"/>
      <c r="K65" s="17"/>
      <c r="L65" s="17"/>
    </row>
    <row r="66" spans="1:12" x14ac:dyDescent="0.25">
      <c r="A66" s="17"/>
      <c r="B66" s="43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2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2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</row>
    <row r="147" spans="1:12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1:12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2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2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3.85546875" customWidth="1"/>
    <col min="3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4" width="13.28515625" customWidth="1"/>
    <col min="15" max="15" width="10.42578125" customWidth="1"/>
    <col min="16" max="17" width="9.42578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68" t="s">
        <v>64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83" t="s">
        <v>59</v>
      </c>
      <c r="B7" s="86" t="s">
        <v>10</v>
      </c>
      <c r="C7" s="77" t="s">
        <v>54</v>
      </c>
      <c r="D7" s="77"/>
      <c r="E7" s="77"/>
      <c r="F7" s="77"/>
      <c r="G7" s="77"/>
      <c r="H7" s="77" t="s">
        <v>55</v>
      </c>
      <c r="I7" s="77"/>
      <c r="J7" s="77"/>
      <c r="K7" s="77"/>
      <c r="L7" s="77"/>
      <c r="M7" s="77" t="s">
        <v>78</v>
      </c>
      <c r="N7" s="77"/>
      <c r="O7" s="77"/>
      <c r="P7" s="77"/>
      <c r="Q7" s="78"/>
    </row>
    <row r="8" spans="1:17" ht="21" customHeight="1" x14ac:dyDescent="0.25">
      <c r="A8" s="84"/>
      <c r="B8" s="79"/>
      <c r="C8" s="74" t="s">
        <v>26</v>
      </c>
      <c r="D8" s="74"/>
      <c r="E8" s="75" t="s">
        <v>60</v>
      </c>
      <c r="F8" s="79" t="s">
        <v>57</v>
      </c>
      <c r="G8" s="79"/>
      <c r="H8" s="74" t="s">
        <v>26</v>
      </c>
      <c r="I8" s="74"/>
      <c r="J8" s="75" t="s">
        <v>61</v>
      </c>
      <c r="K8" s="79" t="s">
        <v>57</v>
      </c>
      <c r="L8" s="79"/>
      <c r="M8" s="74" t="s">
        <v>26</v>
      </c>
      <c r="N8" s="74"/>
      <c r="O8" s="75" t="s">
        <v>61</v>
      </c>
      <c r="P8" s="79" t="s">
        <v>57</v>
      </c>
      <c r="Q8" s="80"/>
    </row>
    <row r="9" spans="1:17" ht="18.75" customHeight="1" thickBot="1" x14ac:dyDescent="0.3">
      <c r="A9" s="85"/>
      <c r="B9" s="87"/>
      <c r="C9" s="72" t="s">
        <v>87</v>
      </c>
      <c r="D9" s="72" t="s">
        <v>90</v>
      </c>
      <c r="E9" s="76"/>
      <c r="F9" s="35" t="s">
        <v>88</v>
      </c>
      <c r="G9" s="35" t="s">
        <v>89</v>
      </c>
      <c r="H9" s="72" t="s">
        <v>87</v>
      </c>
      <c r="I9" s="72" t="s">
        <v>90</v>
      </c>
      <c r="J9" s="76"/>
      <c r="K9" s="35" t="s">
        <v>88</v>
      </c>
      <c r="L9" s="35" t="s">
        <v>89</v>
      </c>
      <c r="M9" s="72" t="s">
        <v>87</v>
      </c>
      <c r="N9" s="72" t="s">
        <v>90</v>
      </c>
      <c r="O9" s="76"/>
      <c r="P9" s="35" t="s">
        <v>88</v>
      </c>
      <c r="Q9" s="36" t="s">
        <v>89</v>
      </c>
    </row>
    <row r="10" spans="1:17" x14ac:dyDescent="0.25">
      <c r="A10" s="16" t="s">
        <v>27</v>
      </c>
      <c r="B10" s="7" t="s">
        <v>12</v>
      </c>
      <c r="C10" s="64">
        <v>8883153.7000000011</v>
      </c>
      <c r="D10" s="64">
        <v>9985099.4399999995</v>
      </c>
      <c r="E10" s="46">
        <f t="shared" ref="E10:E23" si="0">IFERROR((D10-C10)/C$24*100, "-")</f>
        <v>0.73333179957842398</v>
      </c>
      <c r="F10" s="46">
        <f t="shared" ref="F10:G23" si="1">C10/C$24*100</f>
        <v>5.9116332613189702</v>
      </c>
      <c r="G10" s="47">
        <f t="shared" si="1"/>
        <v>6.3554060633420315</v>
      </c>
      <c r="H10" s="64">
        <v>0</v>
      </c>
      <c r="I10" s="64">
        <v>0</v>
      </c>
      <c r="J10" s="31">
        <f>IFERROR((I10-H10)/H$24*100, "-")</f>
        <v>0</v>
      </c>
      <c r="K10" s="31">
        <f t="shared" ref="K10:L23" si="2">H10/H$24*100</f>
        <v>0</v>
      </c>
      <c r="L10" s="32">
        <f t="shared" si="2"/>
        <v>0</v>
      </c>
      <c r="M10" s="64">
        <f t="shared" ref="M10:N23" si="3">C10+H10</f>
        <v>8883153.7000000011</v>
      </c>
      <c r="N10" s="64">
        <f t="shared" si="3"/>
        <v>9985099.4399999995</v>
      </c>
      <c r="O10" s="31">
        <f t="shared" ref="O10:O23" si="4">IFERROR((N10-M10)/M$24*100, "-")</f>
        <v>0.67267615116216073</v>
      </c>
      <c r="P10" s="31">
        <f t="shared" ref="P10:P23" si="5">M10/M$24*100</f>
        <v>5.4226677632039459</v>
      </c>
      <c r="Q10" s="32">
        <f t="shared" ref="Q10:Q23" si="6">N10/N$24*100</f>
        <v>5.845542824503843</v>
      </c>
    </row>
    <row r="11" spans="1:17" x14ac:dyDescent="0.25">
      <c r="A11" s="16" t="s">
        <v>28</v>
      </c>
      <c r="B11" s="7" t="s">
        <v>13</v>
      </c>
      <c r="C11" s="64">
        <v>14046156.77</v>
      </c>
      <c r="D11" s="64">
        <v>13313529.630000001</v>
      </c>
      <c r="E11" s="46">
        <f t="shared" si="0"/>
        <v>-0.48755465854080421</v>
      </c>
      <c r="F11" s="46">
        <f t="shared" si="1"/>
        <v>9.3475504713188293</v>
      </c>
      <c r="G11" s="47">
        <f t="shared" si="1"/>
        <v>8.4739153018375752</v>
      </c>
      <c r="H11" s="64">
        <v>0</v>
      </c>
      <c r="I11" s="64">
        <v>0</v>
      </c>
      <c r="J11" s="31">
        <f t="shared" ref="J11:J23" si="7">IFERROR((I11-H11)/H$24*100, "-")</f>
        <v>0</v>
      </c>
      <c r="K11" s="31">
        <f t="shared" si="2"/>
        <v>0</v>
      </c>
      <c r="L11" s="32">
        <f t="shared" si="2"/>
        <v>0</v>
      </c>
      <c r="M11" s="64">
        <f t="shared" si="3"/>
        <v>14046156.77</v>
      </c>
      <c r="N11" s="64">
        <f t="shared" si="3"/>
        <v>13313529.630000001</v>
      </c>
      <c r="O11" s="31">
        <f t="shared" si="4"/>
        <v>-0.44722783244494541</v>
      </c>
      <c r="P11" s="31">
        <f t="shared" si="5"/>
        <v>8.5743919429861766</v>
      </c>
      <c r="Q11" s="32">
        <f t="shared" si="6"/>
        <v>7.7940943968671998</v>
      </c>
    </row>
    <row r="12" spans="1:17" x14ac:dyDescent="0.25">
      <c r="A12" s="16" t="s">
        <v>29</v>
      </c>
      <c r="B12" s="7" t="s">
        <v>14</v>
      </c>
      <c r="C12" s="64">
        <v>16775428.060000001</v>
      </c>
      <c r="D12" s="64">
        <v>19030223.460000001</v>
      </c>
      <c r="E12" s="46">
        <f t="shared" si="0"/>
        <v>1.5005395532117172</v>
      </c>
      <c r="F12" s="46">
        <f t="shared" si="1"/>
        <v>11.163848092863637</v>
      </c>
      <c r="G12" s="47">
        <f t="shared" si="1"/>
        <v>12.112528101616761</v>
      </c>
      <c r="H12" s="64">
        <v>0</v>
      </c>
      <c r="I12" s="64">
        <v>0</v>
      </c>
      <c r="J12" s="31">
        <f t="shared" si="7"/>
        <v>0</v>
      </c>
      <c r="K12" s="31">
        <f t="shared" si="2"/>
        <v>0</v>
      </c>
      <c r="L12" s="32">
        <f t="shared" si="2"/>
        <v>0</v>
      </c>
      <c r="M12" s="64">
        <f t="shared" si="3"/>
        <v>16775428.060000001</v>
      </c>
      <c r="N12" s="64">
        <f t="shared" si="3"/>
        <v>19030223.460000001</v>
      </c>
      <c r="O12" s="31">
        <f t="shared" si="4"/>
        <v>1.3764262942113168</v>
      </c>
      <c r="P12" s="31">
        <f t="shared" si="5"/>
        <v>10.240459191301497</v>
      </c>
      <c r="Q12" s="32">
        <f t="shared" si="6"/>
        <v>11.14079903397614</v>
      </c>
    </row>
    <row r="13" spans="1:17" x14ac:dyDescent="0.25">
      <c r="A13" s="16" t="s">
        <v>30</v>
      </c>
      <c r="B13" s="7" t="s">
        <v>23</v>
      </c>
      <c r="C13" s="64">
        <v>7060051.7400000002</v>
      </c>
      <c r="D13" s="64">
        <v>8482465.6999999993</v>
      </c>
      <c r="E13" s="46">
        <f t="shared" si="0"/>
        <v>0.94659959303647123</v>
      </c>
      <c r="F13" s="46">
        <f t="shared" si="1"/>
        <v>4.6983805641927443</v>
      </c>
      <c r="G13" s="47">
        <f t="shared" si="1"/>
        <v>5.3989962008701644</v>
      </c>
      <c r="H13" s="64">
        <v>0</v>
      </c>
      <c r="I13" s="64">
        <v>0</v>
      </c>
      <c r="J13" s="31">
        <f t="shared" si="7"/>
        <v>0</v>
      </c>
      <c r="K13" s="31">
        <f t="shared" si="2"/>
        <v>0</v>
      </c>
      <c r="L13" s="32">
        <f t="shared" si="2"/>
        <v>0</v>
      </c>
      <c r="M13" s="64">
        <f t="shared" si="3"/>
        <v>7060051.7400000002</v>
      </c>
      <c r="N13" s="64">
        <f t="shared" si="3"/>
        <v>8482465.6999999993</v>
      </c>
      <c r="O13" s="31">
        <f t="shared" si="4"/>
        <v>0.86830404913778092</v>
      </c>
      <c r="P13" s="31">
        <f t="shared" si="5"/>
        <v>4.3097661337380577</v>
      </c>
      <c r="Q13" s="32">
        <f t="shared" si="6"/>
        <v>4.9658610617437144</v>
      </c>
    </row>
    <row r="14" spans="1:17" x14ac:dyDescent="0.25">
      <c r="A14" s="16" t="s">
        <v>31</v>
      </c>
      <c r="B14" s="7" t="s">
        <v>16</v>
      </c>
      <c r="C14" s="64">
        <v>6880954.1600000001</v>
      </c>
      <c r="D14" s="64">
        <v>7554179.4100000001</v>
      </c>
      <c r="E14" s="46">
        <f t="shared" si="0"/>
        <v>0.44802340640123994</v>
      </c>
      <c r="F14" s="46">
        <f t="shared" si="1"/>
        <v>4.5791932522643544</v>
      </c>
      <c r="G14" s="47">
        <f t="shared" si="1"/>
        <v>4.808152178591377</v>
      </c>
      <c r="H14" s="64">
        <v>12232637.550000001</v>
      </c>
      <c r="I14" s="64">
        <v>12410045.51</v>
      </c>
      <c r="J14" s="64">
        <f>IFERROR((I14-H14)/H$24*100, "-")</f>
        <v>1.3093272010091976</v>
      </c>
      <c r="K14" s="31">
        <f t="shared" si="2"/>
        <v>90.280757888775668</v>
      </c>
      <c r="L14" s="32">
        <f t="shared" si="2"/>
        <v>90.559794822059629</v>
      </c>
      <c r="M14" s="64">
        <f t="shared" si="3"/>
        <v>19113591.710000001</v>
      </c>
      <c r="N14" s="64">
        <f t="shared" si="3"/>
        <v>19964224.920000002</v>
      </c>
      <c r="O14" s="31">
        <f t="shared" si="4"/>
        <v>0.51926392832510559</v>
      </c>
      <c r="P14" s="31">
        <f t="shared" si="5"/>
        <v>11.667777132445561</v>
      </c>
      <c r="Q14" s="32">
        <f t="shared" si="6"/>
        <v>11.687588333911156</v>
      </c>
    </row>
    <row r="15" spans="1:17" x14ac:dyDescent="0.25">
      <c r="A15" s="16" t="s">
        <v>32</v>
      </c>
      <c r="B15" s="7" t="s">
        <v>17</v>
      </c>
      <c r="C15" s="64">
        <v>5616651.1399999997</v>
      </c>
      <c r="D15" s="64">
        <v>8343007.3300000001</v>
      </c>
      <c r="E15" s="46">
        <f t="shared" si="0"/>
        <v>1.8143576571242781</v>
      </c>
      <c r="F15" s="46">
        <f t="shared" si="1"/>
        <v>3.73781461154377</v>
      </c>
      <c r="G15" s="47">
        <f t="shared" si="1"/>
        <v>5.3102324809285042</v>
      </c>
      <c r="H15" s="64">
        <v>0</v>
      </c>
      <c r="I15" s="64">
        <v>0</v>
      </c>
      <c r="J15" s="31">
        <f t="shared" si="7"/>
        <v>0</v>
      </c>
      <c r="K15" s="31">
        <f t="shared" si="2"/>
        <v>0</v>
      </c>
      <c r="L15" s="32">
        <f t="shared" si="2"/>
        <v>0</v>
      </c>
      <c r="M15" s="64">
        <f t="shared" si="3"/>
        <v>5616651.1399999997</v>
      </c>
      <c r="N15" s="64">
        <f t="shared" si="3"/>
        <v>8343007.3300000001</v>
      </c>
      <c r="O15" s="31">
        <f t="shared" si="4"/>
        <v>1.6642877430483427</v>
      </c>
      <c r="P15" s="31">
        <f t="shared" si="5"/>
        <v>3.4286509164015349</v>
      </c>
      <c r="Q15" s="32">
        <f t="shared" si="6"/>
        <v>4.8842184222318039</v>
      </c>
    </row>
    <row r="16" spans="1:17" x14ac:dyDescent="0.25">
      <c r="A16" s="16" t="s">
        <v>33</v>
      </c>
      <c r="B16" s="7" t="s">
        <v>18</v>
      </c>
      <c r="C16" s="64">
        <v>11963418.469999999</v>
      </c>
      <c r="D16" s="64">
        <v>12676034.460000001</v>
      </c>
      <c r="E16" s="46">
        <f t="shared" si="0"/>
        <v>0.47423747593512405</v>
      </c>
      <c r="F16" s="46">
        <f t="shared" si="1"/>
        <v>7.9615128742317811</v>
      </c>
      <c r="G16" s="47">
        <f t="shared" si="1"/>
        <v>8.0681566318198374</v>
      </c>
      <c r="H16" s="64">
        <v>0</v>
      </c>
      <c r="I16" s="64">
        <v>0</v>
      </c>
      <c r="J16" s="31">
        <f t="shared" si="7"/>
        <v>0</v>
      </c>
      <c r="K16" s="31">
        <f t="shared" si="2"/>
        <v>0</v>
      </c>
      <c r="L16" s="32">
        <f t="shared" si="2"/>
        <v>0</v>
      </c>
      <c r="M16" s="64">
        <f t="shared" si="3"/>
        <v>11963418.469999999</v>
      </c>
      <c r="N16" s="64">
        <f t="shared" si="3"/>
        <v>12676034.460000001</v>
      </c>
      <c r="O16" s="31">
        <f t="shared" si="4"/>
        <v>0.43501214625124363</v>
      </c>
      <c r="P16" s="31">
        <f t="shared" si="5"/>
        <v>7.3029968709184514</v>
      </c>
      <c r="Q16" s="32">
        <f t="shared" si="6"/>
        <v>7.4208877664233315</v>
      </c>
    </row>
    <row r="17" spans="1:17" x14ac:dyDescent="0.25">
      <c r="A17" s="16" t="s">
        <v>34</v>
      </c>
      <c r="B17" s="7" t="s">
        <v>19</v>
      </c>
      <c r="C17" s="64">
        <v>10199537.07</v>
      </c>
      <c r="D17" s="64">
        <v>9772608.0700000003</v>
      </c>
      <c r="E17" s="46">
        <f t="shared" si="0"/>
        <v>-0.28411617786390952</v>
      </c>
      <c r="F17" s="46">
        <f t="shared" si="1"/>
        <v>6.7876707562842045</v>
      </c>
      <c r="G17" s="47">
        <f t="shared" si="1"/>
        <v>6.2201576414889734</v>
      </c>
      <c r="H17" s="64">
        <v>0</v>
      </c>
      <c r="I17" s="64">
        <v>0</v>
      </c>
      <c r="J17" s="31">
        <f t="shared" si="7"/>
        <v>0</v>
      </c>
      <c r="K17" s="31">
        <f t="shared" si="2"/>
        <v>0</v>
      </c>
      <c r="L17" s="32">
        <f t="shared" si="2"/>
        <v>0</v>
      </c>
      <c r="M17" s="64">
        <f t="shared" si="3"/>
        <v>10199537.07</v>
      </c>
      <c r="N17" s="64">
        <f t="shared" si="3"/>
        <v>9772608.0700000003</v>
      </c>
      <c r="O17" s="31">
        <f t="shared" si="4"/>
        <v>-0.26061624099523317</v>
      </c>
      <c r="P17" s="31">
        <f t="shared" si="5"/>
        <v>6.2262460762209519</v>
      </c>
      <c r="Q17" s="32">
        <f t="shared" si="6"/>
        <v>5.7211447240506255</v>
      </c>
    </row>
    <row r="18" spans="1:17" x14ac:dyDescent="0.25">
      <c r="A18" s="16" t="s">
        <v>35</v>
      </c>
      <c r="B18" s="7" t="s">
        <v>11</v>
      </c>
      <c r="C18" s="64">
        <v>16638144.67</v>
      </c>
      <c r="D18" s="64">
        <v>14321955.350000001</v>
      </c>
      <c r="E18" s="46">
        <f t="shared" si="0"/>
        <v>-1.5413964776522731</v>
      </c>
      <c r="F18" s="46">
        <f t="shared" si="1"/>
        <v>11.072487627655134</v>
      </c>
      <c r="G18" s="47">
        <f t="shared" si="1"/>
        <v>9.1157671906273823</v>
      </c>
      <c r="H18" s="64">
        <v>0</v>
      </c>
      <c r="I18" s="64">
        <v>0</v>
      </c>
      <c r="J18" s="31">
        <f t="shared" si="7"/>
        <v>0</v>
      </c>
      <c r="K18" s="31">
        <f t="shared" si="2"/>
        <v>0</v>
      </c>
      <c r="L18" s="32">
        <f t="shared" si="2"/>
        <v>0</v>
      </c>
      <c r="M18" s="64">
        <f t="shared" si="3"/>
        <v>16638144.67</v>
      </c>
      <c r="N18" s="64">
        <f t="shared" si="3"/>
        <v>14321955.350000001</v>
      </c>
      <c r="O18" s="31">
        <f t="shared" si="4"/>
        <v>-1.4139038435236417</v>
      </c>
      <c r="P18" s="31">
        <f t="shared" si="5"/>
        <v>10.156655371338735</v>
      </c>
      <c r="Q18" s="32">
        <f t="shared" si="6"/>
        <v>8.3844536383562485</v>
      </c>
    </row>
    <row r="19" spans="1:17" x14ac:dyDescent="0.25">
      <c r="A19" s="16" t="s">
        <v>36</v>
      </c>
      <c r="B19" s="7" t="s">
        <v>15</v>
      </c>
      <c r="C19" s="64">
        <v>7067319.1299999999</v>
      </c>
      <c r="D19" s="64">
        <v>7780454.46</v>
      </c>
      <c r="E19" s="46">
        <f t="shared" si="0"/>
        <v>0.47458309053570469</v>
      </c>
      <c r="F19" s="46">
        <f t="shared" si="1"/>
        <v>4.7032169259059247</v>
      </c>
      <c r="G19" s="47">
        <f t="shared" si="1"/>
        <v>4.9521737612901084</v>
      </c>
      <c r="H19" s="64">
        <v>0</v>
      </c>
      <c r="I19" s="64">
        <v>0</v>
      </c>
      <c r="J19" s="31">
        <f t="shared" si="7"/>
        <v>0</v>
      </c>
      <c r="K19" s="31">
        <f t="shared" si="2"/>
        <v>0</v>
      </c>
      <c r="L19" s="32">
        <f t="shared" si="2"/>
        <v>0</v>
      </c>
      <c r="M19" s="64">
        <f t="shared" si="3"/>
        <v>7067319.1299999999</v>
      </c>
      <c r="N19" s="64">
        <f t="shared" si="3"/>
        <v>7780454.46</v>
      </c>
      <c r="O19" s="31">
        <f t="shared" si="4"/>
        <v>0.43532917423153539</v>
      </c>
      <c r="P19" s="31">
        <f t="shared" si="5"/>
        <v>4.3142024682659219</v>
      </c>
      <c r="Q19" s="32">
        <f t="shared" si="6"/>
        <v>4.5548850077382834</v>
      </c>
    </row>
    <row r="20" spans="1:17" x14ac:dyDescent="0.25">
      <c r="A20" s="16" t="s">
        <v>37</v>
      </c>
      <c r="B20" s="7" t="s">
        <v>67</v>
      </c>
      <c r="C20" s="64">
        <v>13019685.24</v>
      </c>
      <c r="D20" s="64">
        <v>17730530.350000001</v>
      </c>
      <c r="E20" s="46">
        <f t="shared" si="0"/>
        <v>3.135011458959426</v>
      </c>
      <c r="F20" s="46">
        <f t="shared" si="1"/>
        <v>8.6644458619113678</v>
      </c>
      <c r="G20" s="47">
        <f t="shared" si="1"/>
        <v>11.285287719944822</v>
      </c>
      <c r="H20" s="64">
        <v>0</v>
      </c>
      <c r="I20" s="64">
        <v>0</v>
      </c>
      <c r="J20" s="31">
        <f t="shared" si="7"/>
        <v>0</v>
      </c>
      <c r="K20" s="31">
        <f t="shared" si="2"/>
        <v>0</v>
      </c>
      <c r="L20" s="32">
        <f t="shared" si="2"/>
        <v>0</v>
      </c>
      <c r="M20" s="64">
        <f t="shared" si="3"/>
        <v>13019685.24</v>
      </c>
      <c r="N20" s="64">
        <f t="shared" si="3"/>
        <v>17730530.350000001</v>
      </c>
      <c r="O20" s="31">
        <f t="shared" si="4"/>
        <v>2.875707071852641</v>
      </c>
      <c r="P20" s="31">
        <f t="shared" si="5"/>
        <v>7.9477885695043451</v>
      </c>
      <c r="Q20" s="32">
        <f t="shared" si="6"/>
        <v>10.379924114415241</v>
      </c>
    </row>
    <row r="21" spans="1:17" x14ac:dyDescent="0.25">
      <c r="A21" s="16" t="s">
        <v>38</v>
      </c>
      <c r="B21" s="7" t="s">
        <v>22</v>
      </c>
      <c r="C21" s="64">
        <v>2102405.17</v>
      </c>
      <c r="D21" s="64">
        <v>2176278.89</v>
      </c>
      <c r="E21" s="46">
        <f t="shared" si="0"/>
        <v>4.9162083088730699E-2</v>
      </c>
      <c r="F21" s="46">
        <f t="shared" si="1"/>
        <v>1.3991256654425512</v>
      </c>
      <c r="G21" s="47">
        <f t="shared" si="1"/>
        <v>1.3851775974931371</v>
      </c>
      <c r="H21" s="64">
        <v>0</v>
      </c>
      <c r="I21" s="64">
        <v>0</v>
      </c>
      <c r="J21" s="31">
        <f t="shared" si="7"/>
        <v>0</v>
      </c>
      <c r="K21" s="31">
        <f t="shared" si="2"/>
        <v>0</v>
      </c>
      <c r="L21" s="32">
        <f t="shared" si="2"/>
        <v>0</v>
      </c>
      <c r="M21" s="64">
        <f t="shared" si="3"/>
        <v>2102405.17</v>
      </c>
      <c r="N21" s="64">
        <f t="shared" si="3"/>
        <v>2176278.89</v>
      </c>
      <c r="O21" s="31">
        <f t="shared" si="4"/>
        <v>4.5095768183314865E-2</v>
      </c>
      <c r="P21" s="31">
        <f t="shared" si="5"/>
        <v>1.2834005946055296</v>
      </c>
      <c r="Q21" s="32">
        <f t="shared" si="6"/>
        <v>1.2740515531169001</v>
      </c>
    </row>
    <row r="22" spans="1:17" x14ac:dyDescent="0.25">
      <c r="A22" s="16" t="s">
        <v>39</v>
      </c>
      <c r="B22" s="7" t="s">
        <v>20</v>
      </c>
      <c r="C22" s="64">
        <v>7840601.21</v>
      </c>
      <c r="D22" s="64">
        <v>-41986.400000000001</v>
      </c>
      <c r="E22" s="46">
        <f t="shared" si="0"/>
        <v>-5.2457684144918932</v>
      </c>
      <c r="F22" s="46">
        <f t="shared" si="1"/>
        <v>5.2178269640627466</v>
      </c>
      <c r="G22" s="47">
        <f t="shared" si="1"/>
        <v>-2.6723882194798043E-2</v>
      </c>
      <c r="H22" s="64">
        <v>0</v>
      </c>
      <c r="I22" s="64">
        <v>0</v>
      </c>
      <c r="J22" s="31">
        <f t="shared" si="7"/>
        <v>0</v>
      </c>
      <c r="K22" s="31">
        <f t="shared" si="2"/>
        <v>0</v>
      </c>
      <c r="L22" s="32">
        <f t="shared" si="2"/>
        <v>0</v>
      </c>
      <c r="M22" s="64">
        <f t="shared" si="3"/>
        <v>7840601.21</v>
      </c>
      <c r="N22" s="64">
        <f t="shared" si="3"/>
        <v>-41986.400000000001</v>
      </c>
      <c r="O22" s="31">
        <f t="shared" si="4"/>
        <v>-4.8118782098049069</v>
      </c>
      <c r="P22" s="31">
        <f t="shared" si="5"/>
        <v>4.7862478643823136</v>
      </c>
      <c r="Q22" s="32">
        <f t="shared" si="6"/>
        <v>-2.4579955434750101E-2</v>
      </c>
    </row>
    <row r="23" spans="1:17" x14ac:dyDescent="0.25">
      <c r="A23" s="16" t="s">
        <v>40</v>
      </c>
      <c r="B23" s="7" t="s">
        <v>25</v>
      </c>
      <c r="C23" s="64">
        <v>22172135.93</v>
      </c>
      <c r="D23" s="64">
        <v>25987523.329999998</v>
      </c>
      <c r="E23" s="46">
        <f t="shared" si="0"/>
        <v>2.5390949904038349</v>
      </c>
      <c r="F23" s="46">
        <f t="shared" si="1"/>
        <v>14.755293071003983</v>
      </c>
      <c r="G23" s="47">
        <f t="shared" si="1"/>
        <v>16.540773012344133</v>
      </c>
      <c r="H23" s="64">
        <v>1316913.69</v>
      </c>
      <c r="I23" s="64">
        <v>1293657.7000000002</v>
      </c>
      <c r="J23" s="31">
        <f t="shared" si="7"/>
        <v>-0.17163660691097365</v>
      </c>
      <c r="K23" s="31">
        <f t="shared" si="2"/>
        <v>9.7192421112243412</v>
      </c>
      <c r="L23" s="32">
        <f t="shared" si="2"/>
        <v>9.4402051779403653</v>
      </c>
      <c r="M23" s="64">
        <f t="shared" si="3"/>
        <v>23489049.620000001</v>
      </c>
      <c r="N23" s="64">
        <f t="shared" si="3"/>
        <v>27281181.029999997</v>
      </c>
      <c r="O23" s="31">
        <f t="shared" si="4"/>
        <v>2.3148838177639663</v>
      </c>
      <c r="P23" s="31">
        <f t="shared" si="5"/>
        <v>14.338749104686988</v>
      </c>
      <c r="Q23" s="32">
        <f t="shared" si="6"/>
        <v>15.971129078100283</v>
      </c>
    </row>
    <row r="24" spans="1:17" x14ac:dyDescent="0.25">
      <c r="A24" s="3"/>
      <c r="B24" s="4" t="s">
        <v>56</v>
      </c>
      <c r="C24" s="10">
        <f>SUM(C10:C23)</f>
        <v>150265642.46000001</v>
      </c>
      <c r="D24" s="10">
        <f>SUM(D10:D23)</f>
        <v>157111903.47999999</v>
      </c>
      <c r="E24" s="5">
        <f>(D24-C24)/C24*100</f>
        <v>4.5561053797260564</v>
      </c>
      <c r="F24" s="60">
        <f>SUM(F10:F23)</f>
        <v>100</v>
      </c>
      <c r="G24" s="60">
        <f>SUM(G10:G23)</f>
        <v>100.00000000000001</v>
      </c>
      <c r="H24" s="10">
        <f>SUM(H10:H23)</f>
        <v>13549551.24</v>
      </c>
      <c r="I24" s="10">
        <f>SUM(I10:I23)</f>
        <v>13703703.210000001</v>
      </c>
      <c r="J24" s="5">
        <f>(I24-H24)/H24*100</f>
        <v>1.1376905940982343</v>
      </c>
      <c r="K24" s="60">
        <f>SUM(K10:K23)</f>
        <v>100.00000000000001</v>
      </c>
      <c r="L24" s="61">
        <f>SUM(L10:L23)</f>
        <v>100</v>
      </c>
      <c r="M24" s="10">
        <f>SUM(M10:M23)</f>
        <v>163815193.69999999</v>
      </c>
      <c r="N24" s="10">
        <f>SUM(N10:N23)</f>
        <v>170815606.68999997</v>
      </c>
      <c r="O24" s="5">
        <f>(N24-M24)/M24*100</f>
        <v>4.2733600173986668</v>
      </c>
      <c r="P24" s="60">
        <f>SUM(P10:P23)</f>
        <v>100</v>
      </c>
      <c r="Q24" s="61">
        <f>SUM(Q10:Q23)</f>
        <v>100.00000000000003</v>
      </c>
    </row>
    <row r="25" spans="1:17" x14ac:dyDescent="0.25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x14ac:dyDescent="0.25">
      <c r="G26" s="49"/>
    </row>
    <row r="27" spans="1:17" x14ac:dyDescent="0.25">
      <c r="B27" s="71" t="s">
        <v>66</v>
      </c>
    </row>
    <row r="28" spans="1:17" x14ac:dyDescent="0.25">
      <c r="B28" s="70"/>
      <c r="C28" s="9"/>
      <c r="D28" s="9"/>
      <c r="E28" s="6"/>
      <c r="F28" s="6"/>
      <c r="H28" s="9"/>
      <c r="I28" s="9"/>
      <c r="M28" s="9"/>
      <c r="N28" s="9"/>
    </row>
    <row r="29" spans="1:17" x14ac:dyDescent="0.25">
      <c r="B29" s="70"/>
      <c r="C29" s="6"/>
      <c r="D29" s="6"/>
      <c r="E29" s="6"/>
      <c r="F29" s="6"/>
    </row>
    <row r="30" spans="1:17" x14ac:dyDescent="0.25">
      <c r="C30" s="38"/>
      <c r="D30" s="38"/>
      <c r="E30" s="6"/>
      <c r="F30" s="6"/>
    </row>
    <row r="31" spans="1:17" x14ac:dyDescent="0.25">
      <c r="C31" s="6"/>
      <c r="D31" s="6"/>
      <c r="E31" s="6"/>
      <c r="F31" s="6"/>
      <c r="G31" s="6"/>
      <c r="H31" s="6"/>
      <c r="I31" s="19"/>
      <c r="M31" s="6"/>
      <c r="N31" s="19"/>
    </row>
    <row r="32" spans="1:17" x14ac:dyDescent="0.25">
      <c r="C32" s="39"/>
      <c r="D32" s="39"/>
      <c r="E32" s="6"/>
      <c r="F32" s="6"/>
    </row>
    <row r="34" spans="2:4" x14ac:dyDescent="0.25">
      <c r="D34" s="52"/>
    </row>
    <row r="35" spans="2:4" x14ac:dyDescent="0.25">
      <c r="C35" s="52"/>
      <c r="D35" s="52"/>
    </row>
    <row r="41" spans="2:4" x14ac:dyDescent="0.25">
      <c r="B41" s="18"/>
      <c r="C41" s="19"/>
      <c r="D41" s="19"/>
    </row>
    <row r="42" spans="2:4" x14ac:dyDescent="0.25">
      <c r="B42" s="18"/>
      <c r="C42" s="19"/>
      <c r="D42" s="19"/>
    </row>
    <row r="43" spans="2:4" x14ac:dyDescent="0.25">
      <c r="B43" s="18"/>
      <c r="C43" s="19"/>
      <c r="D43" s="19"/>
    </row>
    <row r="44" spans="2:4" x14ac:dyDescent="0.25">
      <c r="B44" s="18"/>
      <c r="C44" s="19"/>
      <c r="D44" s="19"/>
    </row>
    <row r="45" spans="2:4" x14ac:dyDescent="0.25">
      <c r="B45" s="18"/>
      <c r="C45" s="19"/>
      <c r="D45" s="19"/>
    </row>
    <row r="46" spans="2:4" x14ac:dyDescent="0.25">
      <c r="B46" s="18"/>
      <c r="C46" s="19"/>
      <c r="D46" s="19"/>
    </row>
    <row r="47" spans="2:4" x14ac:dyDescent="0.25">
      <c r="B47" s="18"/>
      <c r="C47" s="19"/>
      <c r="D47" s="19"/>
    </row>
    <row r="48" spans="2:4" x14ac:dyDescent="0.25">
      <c r="B48" s="18"/>
      <c r="C48" s="19"/>
      <c r="D48" s="19"/>
    </row>
    <row r="49" spans="2:4" x14ac:dyDescent="0.25">
      <c r="B49" s="18"/>
      <c r="C49" s="19"/>
      <c r="D49" s="19"/>
    </row>
    <row r="50" spans="2:4" x14ac:dyDescent="0.25">
      <c r="B50" s="18"/>
      <c r="C50" s="19"/>
      <c r="D50" s="19"/>
    </row>
    <row r="51" spans="2:4" x14ac:dyDescent="0.25">
      <c r="B51" s="18"/>
      <c r="C51" s="19"/>
      <c r="D51" s="19"/>
    </row>
    <row r="52" spans="2:4" x14ac:dyDescent="0.25">
      <c r="B52" s="18"/>
      <c r="C52" s="19"/>
      <c r="D52" s="19"/>
    </row>
    <row r="53" spans="2:4" x14ac:dyDescent="0.25">
      <c r="B53" s="18"/>
      <c r="C53" s="19"/>
      <c r="D53" s="19"/>
    </row>
    <row r="54" spans="2:4" x14ac:dyDescent="0.25">
      <c r="B54" s="19"/>
      <c r="C54" s="6"/>
      <c r="D54" s="6"/>
    </row>
    <row r="55" spans="2:4" x14ac:dyDescent="0.25">
      <c r="B55" s="19"/>
      <c r="C55" s="19"/>
      <c r="D55" s="19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D32:F32 H28:I28 C28:D29 E28:F30 C31:C32 D31:H31 H15:I22 M28:N28 M31 H13:I13 M10:N23 H10:I11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30.06.2025. godine.</oddFooter>
  </headerFooter>
  <ignoredErrors>
    <ignoredError sqref="E24 J24 O24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3" t="s">
        <v>59</v>
      </c>
      <c r="B7" s="86" t="s">
        <v>10</v>
      </c>
      <c r="C7" s="77" t="s">
        <v>54</v>
      </c>
      <c r="D7" s="77"/>
      <c r="E7" s="77"/>
      <c r="F7" s="77"/>
      <c r="G7" s="77"/>
      <c r="H7" s="77" t="s">
        <v>55</v>
      </c>
      <c r="I7" s="77"/>
      <c r="J7" s="77"/>
      <c r="K7" s="77"/>
      <c r="L7" s="78"/>
    </row>
    <row r="8" spans="1:12" ht="21" customHeight="1" x14ac:dyDescent="0.25">
      <c r="A8" s="84"/>
      <c r="B8" s="79"/>
      <c r="C8" s="74" t="s">
        <v>26</v>
      </c>
      <c r="D8" s="74"/>
      <c r="E8" s="75" t="s">
        <v>60</v>
      </c>
      <c r="F8" s="79" t="s">
        <v>57</v>
      </c>
      <c r="G8" s="79"/>
      <c r="H8" s="74" t="s">
        <v>26</v>
      </c>
      <c r="I8" s="74"/>
      <c r="J8" s="75" t="s">
        <v>61</v>
      </c>
      <c r="K8" s="79" t="s">
        <v>57</v>
      </c>
      <c r="L8" s="80"/>
    </row>
    <row r="9" spans="1:12" ht="18.75" customHeight="1" thickBot="1" x14ac:dyDescent="0.3">
      <c r="A9" s="85"/>
      <c r="B9" s="87"/>
      <c r="C9" s="51" t="s">
        <v>65</v>
      </c>
      <c r="D9" s="51" t="s">
        <v>76</v>
      </c>
      <c r="E9" s="76"/>
      <c r="F9" s="35" t="s">
        <v>68</v>
      </c>
      <c r="G9" s="35" t="s">
        <v>77</v>
      </c>
      <c r="H9" s="65" t="s">
        <v>65</v>
      </c>
      <c r="I9" s="65" t="s">
        <v>76</v>
      </c>
      <c r="J9" s="76"/>
      <c r="K9" s="35" t="s">
        <v>68</v>
      </c>
      <c r="L9" s="36" t="s">
        <v>77</v>
      </c>
    </row>
    <row r="10" spans="1:12" x14ac:dyDescent="0.25">
      <c r="A10" s="16" t="s">
        <v>27</v>
      </c>
      <c r="B10" s="7" t="s">
        <v>63</v>
      </c>
      <c r="C10" s="64">
        <v>3039678</v>
      </c>
      <c r="D10" s="64"/>
      <c r="E10" s="46">
        <f t="shared" ref="E10:E31" si="0">IFERROR((D10-C10)/C$37*100, "-")</f>
        <v>-2.5515316893388253</v>
      </c>
      <c r="F10" s="46">
        <f t="shared" ref="F10:F20" si="1">C10/C$37*100</f>
        <v>2.5515316893388253</v>
      </c>
      <c r="G10" s="47" t="e">
        <f t="shared" ref="G10:G20" si="2">D10/D$37*100</f>
        <v>#DIV/0!</v>
      </c>
      <c r="H10" s="64">
        <v>19190</v>
      </c>
      <c r="I10" s="64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30" t="e">
        <f t="shared" ref="L10:L36" si="5">I10/I$37*100</f>
        <v>#DIV/0!</v>
      </c>
    </row>
    <row r="11" spans="1:12" x14ac:dyDescent="0.25">
      <c r="A11" s="16" t="s">
        <v>28</v>
      </c>
      <c r="B11" s="7" t="s">
        <v>0</v>
      </c>
      <c r="C11" s="64">
        <v>3186682</v>
      </c>
      <c r="D11" s="64"/>
      <c r="E11" s="46">
        <f t="shared" si="0"/>
        <v>-2.6749281031890968</v>
      </c>
      <c r="F11" s="46">
        <f t="shared" si="1"/>
        <v>2.6749281031890968</v>
      </c>
      <c r="G11" s="47" t="e">
        <f t="shared" si="2"/>
        <v>#DIV/0!</v>
      </c>
      <c r="H11" s="64">
        <v>0</v>
      </c>
      <c r="I11" s="64"/>
      <c r="J11" s="12">
        <f t="shared" si="3"/>
        <v>0</v>
      </c>
      <c r="K11" s="12">
        <f t="shared" si="4"/>
        <v>0</v>
      </c>
      <c r="L11" s="30" t="e">
        <f t="shared" si="5"/>
        <v>#DIV/0!</v>
      </c>
    </row>
    <row r="12" spans="1:12" x14ac:dyDescent="0.25">
      <c r="A12" s="16" t="s">
        <v>29</v>
      </c>
      <c r="B12" s="7" t="s">
        <v>21</v>
      </c>
      <c r="C12" s="64">
        <v>8296822</v>
      </c>
      <c r="D12" s="64"/>
      <c r="E12" s="46">
        <f t="shared" si="0"/>
        <v>-6.9644232888495212</v>
      </c>
      <c r="F12" s="46">
        <f t="shared" si="1"/>
        <v>6.9644232888495212</v>
      </c>
      <c r="G12" s="47" t="e">
        <f t="shared" si="2"/>
        <v>#DIV/0!</v>
      </c>
      <c r="H12" s="64">
        <v>0</v>
      </c>
      <c r="I12" s="64"/>
      <c r="J12" s="12">
        <f t="shared" si="3"/>
        <v>0</v>
      </c>
      <c r="K12" s="12">
        <f t="shared" si="4"/>
        <v>0</v>
      </c>
      <c r="L12" s="30" t="e">
        <f t="shared" si="5"/>
        <v>#DIV/0!</v>
      </c>
    </row>
    <row r="13" spans="1:12" x14ac:dyDescent="0.25">
      <c r="A13" s="16" t="s">
        <v>30</v>
      </c>
      <c r="B13" s="7" t="s">
        <v>12</v>
      </c>
      <c r="C13" s="64">
        <v>8438781</v>
      </c>
      <c r="D13" s="64"/>
      <c r="E13" s="46">
        <f t="shared" si="0"/>
        <v>-7.0835848865867979</v>
      </c>
      <c r="F13" s="46">
        <f t="shared" si="1"/>
        <v>7.0835848865867979</v>
      </c>
      <c r="G13" s="47" t="e">
        <f t="shared" si="2"/>
        <v>#DIV/0!</v>
      </c>
      <c r="H13" s="64">
        <v>0</v>
      </c>
      <c r="I13" s="64"/>
      <c r="J13" s="12">
        <f t="shared" si="3"/>
        <v>0</v>
      </c>
      <c r="K13" s="12">
        <f t="shared" si="4"/>
        <v>0</v>
      </c>
      <c r="L13" s="30" t="e">
        <f t="shared" si="5"/>
        <v>#DIV/0!</v>
      </c>
    </row>
    <row r="14" spans="1:12" x14ac:dyDescent="0.25">
      <c r="A14" s="16" t="s">
        <v>31</v>
      </c>
      <c r="B14" s="7" t="s">
        <v>1</v>
      </c>
      <c r="C14" s="64">
        <v>271963</v>
      </c>
      <c r="D14" s="64"/>
      <c r="E14" s="46">
        <f t="shared" si="0"/>
        <v>-0.2282880663108576</v>
      </c>
      <c r="F14" s="46">
        <f t="shared" si="1"/>
        <v>0.2282880663108576</v>
      </c>
      <c r="G14" s="47" t="e">
        <f t="shared" si="2"/>
        <v>#DIV/0!</v>
      </c>
      <c r="H14" s="64">
        <v>0</v>
      </c>
      <c r="I14" s="64"/>
      <c r="J14" s="12">
        <f t="shared" si="3"/>
        <v>0</v>
      </c>
      <c r="K14" s="12">
        <f t="shared" si="4"/>
        <v>0</v>
      </c>
      <c r="L14" s="30" t="e">
        <f t="shared" si="5"/>
        <v>#DIV/0!</v>
      </c>
    </row>
    <row r="15" spans="1:12" x14ac:dyDescent="0.25">
      <c r="A15" s="16" t="s">
        <v>32</v>
      </c>
      <c r="B15" s="7" t="s">
        <v>24</v>
      </c>
      <c r="C15" s="64">
        <v>1249854</v>
      </c>
      <c r="D15" s="64"/>
      <c r="E15" s="46">
        <f t="shared" si="0"/>
        <v>-1.0491381284619254</v>
      </c>
      <c r="F15" s="46">
        <f t="shared" si="1"/>
        <v>1.0491381284619254</v>
      </c>
      <c r="G15" s="47" t="e">
        <f t="shared" si="2"/>
        <v>#DIV/0!</v>
      </c>
      <c r="H15" s="64">
        <v>0</v>
      </c>
      <c r="I15" s="64"/>
      <c r="J15" s="12">
        <f t="shared" si="3"/>
        <v>0</v>
      </c>
      <c r="K15" s="12">
        <f t="shared" si="4"/>
        <v>0</v>
      </c>
      <c r="L15" s="30" t="e">
        <f t="shared" si="5"/>
        <v>#DIV/0!</v>
      </c>
    </row>
    <row r="16" spans="1:12" x14ac:dyDescent="0.25">
      <c r="A16" s="16" t="s">
        <v>33</v>
      </c>
      <c r="B16" s="7" t="s">
        <v>2</v>
      </c>
      <c r="C16" s="64">
        <v>1272183</v>
      </c>
      <c r="D16" s="64"/>
      <c r="E16" s="46">
        <f t="shared" si="0"/>
        <v>-1.0678812818785857</v>
      </c>
      <c r="F16" s="46">
        <f t="shared" si="1"/>
        <v>1.0678812818785857</v>
      </c>
      <c r="G16" s="47" t="e">
        <f t="shared" si="2"/>
        <v>#DIV/0!</v>
      </c>
      <c r="H16" s="64">
        <v>81886</v>
      </c>
      <c r="I16" s="64"/>
      <c r="J16" s="12">
        <f t="shared" si="3"/>
        <v>-0.40148922564835904</v>
      </c>
      <c r="K16" s="12">
        <f t="shared" si="4"/>
        <v>0.40148922564835904</v>
      </c>
      <c r="L16" s="30" t="e">
        <f t="shared" si="5"/>
        <v>#DIV/0!</v>
      </c>
    </row>
    <row r="17" spans="1:12" x14ac:dyDescent="0.25">
      <c r="A17" s="16" t="s">
        <v>34</v>
      </c>
      <c r="B17" s="7" t="s">
        <v>13</v>
      </c>
      <c r="C17" s="64">
        <v>12058470</v>
      </c>
      <c r="D17" s="64"/>
      <c r="E17" s="46">
        <f t="shared" si="0"/>
        <v>-10.121982765918478</v>
      </c>
      <c r="F17" s="46">
        <f t="shared" si="1"/>
        <v>10.121982765918478</v>
      </c>
      <c r="G17" s="47" t="e">
        <f t="shared" si="2"/>
        <v>#DIV/0!</v>
      </c>
      <c r="H17" s="64">
        <v>0</v>
      </c>
      <c r="I17" s="64"/>
      <c r="J17" s="12">
        <f t="shared" si="3"/>
        <v>0</v>
      </c>
      <c r="K17" s="12">
        <f t="shared" si="4"/>
        <v>0</v>
      </c>
      <c r="L17" s="30" t="e">
        <f t="shared" si="5"/>
        <v>#DIV/0!</v>
      </c>
    </row>
    <row r="18" spans="1:12" x14ac:dyDescent="0.25">
      <c r="A18" s="16" t="s">
        <v>35</v>
      </c>
      <c r="B18" s="7" t="s">
        <v>14</v>
      </c>
      <c r="C18" s="64">
        <v>11961445</v>
      </c>
      <c r="D18" s="64"/>
      <c r="E18" s="46">
        <f t="shared" si="0"/>
        <v>-10.040539151773132</v>
      </c>
      <c r="F18" s="46">
        <f t="shared" si="1"/>
        <v>10.040539151773132</v>
      </c>
      <c r="G18" s="47" t="e">
        <f t="shared" si="2"/>
        <v>#DIV/0!</v>
      </c>
      <c r="H18" s="64">
        <v>339667</v>
      </c>
      <c r="I18" s="64"/>
      <c r="J18" s="12">
        <f t="shared" si="3"/>
        <v>-1.6653962925078911</v>
      </c>
      <c r="K18" s="12">
        <f t="shared" si="4"/>
        <v>1.6653962925078911</v>
      </c>
      <c r="L18" s="30" t="e">
        <f t="shared" si="5"/>
        <v>#DIV/0!</v>
      </c>
    </row>
    <row r="19" spans="1:12" x14ac:dyDescent="0.25">
      <c r="A19" s="16" t="s">
        <v>36</v>
      </c>
      <c r="B19" s="7" t="s">
        <v>3</v>
      </c>
      <c r="C19" s="64">
        <v>4011785</v>
      </c>
      <c r="D19" s="64"/>
      <c r="E19" s="46">
        <f t="shared" si="0"/>
        <v>-3.3675266124616363</v>
      </c>
      <c r="F19" s="46">
        <f t="shared" si="1"/>
        <v>3.3675266124616363</v>
      </c>
      <c r="G19" s="47" t="e">
        <f t="shared" si="2"/>
        <v>#DIV/0!</v>
      </c>
      <c r="H19" s="64">
        <v>0</v>
      </c>
      <c r="I19" s="64"/>
      <c r="J19" s="12">
        <f t="shared" si="3"/>
        <v>0</v>
      </c>
      <c r="K19" s="12">
        <f t="shared" si="4"/>
        <v>0</v>
      </c>
      <c r="L19" s="30" t="e">
        <f t="shared" si="5"/>
        <v>#DIV/0!</v>
      </c>
    </row>
    <row r="20" spans="1:12" x14ac:dyDescent="0.25">
      <c r="A20" s="16" t="s">
        <v>37</v>
      </c>
      <c r="B20" s="7" t="s">
        <v>23</v>
      </c>
      <c r="C20" s="64">
        <v>4551106</v>
      </c>
      <c r="D20" s="64"/>
      <c r="E20" s="46">
        <f t="shared" si="0"/>
        <v>-3.8202372687304593</v>
      </c>
      <c r="F20" s="46">
        <f t="shared" si="1"/>
        <v>3.8202372687304593</v>
      </c>
      <c r="G20" s="47" t="e">
        <f t="shared" si="2"/>
        <v>#DIV/0!</v>
      </c>
      <c r="H20" s="64">
        <v>0</v>
      </c>
      <c r="I20" s="64"/>
      <c r="J20" s="12">
        <f t="shared" si="3"/>
        <v>0</v>
      </c>
      <c r="K20" s="12">
        <f t="shared" si="4"/>
        <v>0</v>
      </c>
      <c r="L20" s="30" t="e">
        <f t="shared" si="5"/>
        <v>#DIV/0!</v>
      </c>
    </row>
    <row r="21" spans="1:12" x14ac:dyDescent="0.25">
      <c r="A21" s="16" t="s">
        <v>38</v>
      </c>
      <c r="B21" s="7" t="s">
        <v>4</v>
      </c>
      <c r="C21" s="64">
        <v>18948</v>
      </c>
      <c r="D21" s="64"/>
      <c r="E21" s="46">
        <f t="shared" si="0"/>
        <v>-1.5905113123690095E-2</v>
      </c>
      <c r="F21" s="46" t="s">
        <v>74</v>
      </c>
      <c r="G21" s="47" t="e">
        <f t="shared" ref="G21:G31" si="6">D21/D$37*100</f>
        <v>#DIV/0!</v>
      </c>
      <c r="H21" s="64">
        <v>0</v>
      </c>
      <c r="I21" s="64"/>
      <c r="J21" s="12">
        <f t="shared" si="3"/>
        <v>0</v>
      </c>
      <c r="K21" s="12">
        <f t="shared" si="4"/>
        <v>0</v>
      </c>
      <c r="L21" s="30" t="e">
        <f t="shared" si="5"/>
        <v>#DIV/0!</v>
      </c>
    </row>
    <row r="22" spans="1:12" x14ac:dyDescent="0.25">
      <c r="A22" s="16" t="s">
        <v>39</v>
      </c>
      <c r="B22" s="7" t="s">
        <v>16</v>
      </c>
      <c r="C22" s="64">
        <v>3379</v>
      </c>
      <c r="D22" s="64"/>
      <c r="E22" s="46">
        <f t="shared" si="0"/>
        <v>-2.8363614758786593E-3</v>
      </c>
      <c r="F22" s="46">
        <f t="shared" ref="F22:F27" si="7">C22/C$37*100</f>
        <v>2.8363614758786593E-3</v>
      </c>
      <c r="G22" s="47" t="e">
        <f t="shared" si="6"/>
        <v>#DIV/0!</v>
      </c>
      <c r="H22" s="64">
        <v>9059851</v>
      </c>
      <c r="I22" s="64"/>
      <c r="J22" s="12">
        <f t="shared" si="3"/>
        <v>-44.420689281189837</v>
      </c>
      <c r="K22" s="12">
        <f t="shared" si="4"/>
        <v>44.420689281189837</v>
      </c>
      <c r="L22" s="30" t="e">
        <f t="shared" si="5"/>
        <v>#DIV/0!</v>
      </c>
    </row>
    <row r="23" spans="1:12" x14ac:dyDescent="0.25">
      <c r="A23" s="16" t="s">
        <v>40</v>
      </c>
      <c r="B23" s="7" t="s">
        <v>17</v>
      </c>
      <c r="C23" s="64">
        <v>2000918</v>
      </c>
      <c r="D23" s="64"/>
      <c r="E23" s="46">
        <f t="shared" si="0"/>
        <v>-1.6795876684202946</v>
      </c>
      <c r="F23" s="46">
        <f t="shared" si="7"/>
        <v>1.6795876684202946</v>
      </c>
      <c r="G23" s="47" t="e">
        <f t="shared" si="6"/>
        <v>#DIV/0!</v>
      </c>
      <c r="H23" s="64">
        <v>0</v>
      </c>
      <c r="I23" s="64"/>
      <c r="J23" s="12">
        <f t="shared" si="3"/>
        <v>0</v>
      </c>
      <c r="K23" s="12">
        <f t="shared" si="4"/>
        <v>0</v>
      </c>
      <c r="L23" s="30" t="e">
        <f t="shared" si="5"/>
        <v>#DIV/0!</v>
      </c>
    </row>
    <row r="24" spans="1:12" x14ac:dyDescent="0.25">
      <c r="A24" s="16" t="s">
        <v>41</v>
      </c>
      <c r="B24" s="7" t="s">
        <v>18</v>
      </c>
      <c r="C24" s="64">
        <v>5584029</v>
      </c>
      <c r="D24" s="64"/>
      <c r="E24" s="46">
        <f t="shared" si="0"/>
        <v>-4.6872816619678108</v>
      </c>
      <c r="F24" s="46">
        <f t="shared" si="7"/>
        <v>4.6872816619678108</v>
      </c>
      <c r="G24" s="47" t="e">
        <f t="shared" si="6"/>
        <v>#DIV/0!</v>
      </c>
      <c r="H24" s="64">
        <v>0</v>
      </c>
      <c r="I24" s="64"/>
      <c r="J24" s="12">
        <f t="shared" si="3"/>
        <v>0</v>
      </c>
      <c r="K24" s="12">
        <f t="shared" si="4"/>
        <v>0</v>
      </c>
      <c r="L24" s="30" t="e">
        <f t="shared" si="5"/>
        <v>#DIV/0!</v>
      </c>
    </row>
    <row r="25" spans="1:12" x14ac:dyDescent="0.25">
      <c r="A25" s="16" t="s">
        <v>42</v>
      </c>
      <c r="B25" s="7" t="s">
        <v>19</v>
      </c>
      <c r="C25" s="64">
        <v>7953411</v>
      </c>
      <c r="D25" s="64"/>
      <c r="E25" s="46">
        <f t="shared" si="0"/>
        <v>-6.6761611607663713</v>
      </c>
      <c r="F25" s="46">
        <f t="shared" si="7"/>
        <v>6.6761611607663713</v>
      </c>
      <c r="G25" s="47" t="e">
        <f t="shared" si="6"/>
        <v>#DIV/0!</v>
      </c>
      <c r="H25" s="64">
        <v>0</v>
      </c>
      <c r="I25" s="64"/>
      <c r="J25" s="12">
        <f t="shared" si="3"/>
        <v>0</v>
      </c>
      <c r="K25" s="12">
        <f t="shared" si="4"/>
        <v>0</v>
      </c>
      <c r="L25" s="30" t="e">
        <f t="shared" si="5"/>
        <v>#DIV/0!</v>
      </c>
    </row>
    <row r="26" spans="1:12" x14ac:dyDescent="0.25">
      <c r="A26" s="16" t="s">
        <v>43</v>
      </c>
      <c r="B26" s="7" t="s">
        <v>11</v>
      </c>
      <c r="C26" s="64">
        <v>11088269</v>
      </c>
      <c r="D26" s="64"/>
      <c r="E26" s="46">
        <f t="shared" si="0"/>
        <v>-9.3075877554837501</v>
      </c>
      <c r="F26" s="46">
        <f t="shared" si="7"/>
        <v>9.3075877554837501</v>
      </c>
      <c r="G26" s="47" t="e">
        <f t="shared" si="6"/>
        <v>#DIV/0!</v>
      </c>
      <c r="H26" s="64">
        <v>0</v>
      </c>
      <c r="I26" s="64"/>
      <c r="J26" s="12">
        <f t="shared" si="3"/>
        <v>0</v>
      </c>
      <c r="K26" s="12">
        <f t="shared" si="4"/>
        <v>0</v>
      </c>
      <c r="L26" s="30" t="e">
        <f t="shared" si="5"/>
        <v>#DIV/0!</v>
      </c>
    </row>
    <row r="27" spans="1:12" x14ac:dyDescent="0.25">
      <c r="A27" s="16" t="s">
        <v>44</v>
      </c>
      <c r="B27" s="7" t="s">
        <v>15</v>
      </c>
      <c r="C27" s="64">
        <v>5068502</v>
      </c>
      <c r="D27" s="64"/>
      <c r="E27" s="46">
        <f t="shared" si="0"/>
        <v>-4.2545438926350805</v>
      </c>
      <c r="F27" s="46">
        <f t="shared" si="7"/>
        <v>4.2545438926350805</v>
      </c>
      <c r="G27" s="47" t="e">
        <f t="shared" si="6"/>
        <v>#DIV/0!</v>
      </c>
      <c r="H27" s="64">
        <v>0</v>
      </c>
      <c r="I27" s="64"/>
      <c r="J27" s="12">
        <f t="shared" si="3"/>
        <v>0</v>
      </c>
      <c r="K27" s="12">
        <f t="shared" si="4"/>
        <v>0</v>
      </c>
      <c r="L27" s="30" t="e">
        <f t="shared" si="5"/>
        <v>#DIV/0!</v>
      </c>
    </row>
    <row r="28" spans="1:12" x14ac:dyDescent="0.25">
      <c r="A28" s="16" t="s">
        <v>45</v>
      </c>
      <c r="B28" s="7" t="s">
        <v>67</v>
      </c>
      <c r="C28" s="64">
        <v>3457671</v>
      </c>
      <c r="D28" s="64"/>
      <c r="E28" s="46">
        <f t="shared" si="0"/>
        <v>-2.9023985855764547</v>
      </c>
      <c r="F28" s="46" t="s">
        <v>74</v>
      </c>
      <c r="G28" s="47" t="e">
        <f t="shared" si="6"/>
        <v>#DIV/0!</v>
      </c>
      <c r="H28" s="64">
        <v>0</v>
      </c>
      <c r="I28" s="64"/>
      <c r="J28" s="12">
        <f t="shared" si="3"/>
        <v>0</v>
      </c>
      <c r="K28" s="12">
        <f t="shared" si="4"/>
        <v>0</v>
      </c>
      <c r="L28" s="30" t="e">
        <f t="shared" si="5"/>
        <v>#DIV/0!</v>
      </c>
    </row>
    <row r="29" spans="1:12" x14ac:dyDescent="0.25">
      <c r="A29" s="16" t="s">
        <v>46</v>
      </c>
      <c r="B29" s="7" t="s">
        <v>22</v>
      </c>
      <c r="C29" s="64">
        <v>1858403</v>
      </c>
      <c r="D29" s="64"/>
      <c r="E29" s="46">
        <f t="shared" si="0"/>
        <v>-1.5599593595316155</v>
      </c>
      <c r="F29" s="46">
        <f>C29/C$37*100</f>
        <v>1.5599593595316155</v>
      </c>
      <c r="G29" s="47" t="e">
        <f t="shared" si="6"/>
        <v>#DIV/0!</v>
      </c>
      <c r="H29" s="64">
        <v>0</v>
      </c>
      <c r="I29" s="64"/>
      <c r="J29" s="12">
        <f t="shared" si="3"/>
        <v>0</v>
      </c>
      <c r="K29" s="12">
        <f t="shared" si="4"/>
        <v>0</v>
      </c>
      <c r="L29" s="30" t="e">
        <f t="shared" si="5"/>
        <v>#DIV/0!</v>
      </c>
    </row>
    <row r="30" spans="1:12" x14ac:dyDescent="0.25">
      <c r="A30" s="16" t="s">
        <v>47</v>
      </c>
      <c r="B30" s="7" t="s">
        <v>75</v>
      </c>
      <c r="C30" s="64">
        <v>1320766</v>
      </c>
      <c r="D30" s="64"/>
      <c r="E30" s="46">
        <f t="shared" si="0"/>
        <v>-1.1086622672537298</v>
      </c>
      <c r="F30" s="46">
        <f>C30/C$37*100</f>
        <v>1.1086622672537298</v>
      </c>
      <c r="G30" s="47" t="e">
        <f t="shared" si="6"/>
        <v>#DIV/0!</v>
      </c>
      <c r="H30" s="64">
        <v>0</v>
      </c>
      <c r="I30" s="64"/>
      <c r="J30" s="12">
        <f t="shared" si="3"/>
        <v>0</v>
      </c>
      <c r="K30" s="12">
        <f t="shared" si="4"/>
        <v>0</v>
      </c>
      <c r="L30" s="30" t="e">
        <f t="shared" si="5"/>
        <v>#DIV/0!</v>
      </c>
    </row>
    <row r="31" spans="1:12" x14ac:dyDescent="0.25">
      <c r="A31" s="16" t="s">
        <v>48</v>
      </c>
      <c r="B31" s="7" t="s">
        <v>20</v>
      </c>
      <c r="C31" s="64">
        <v>5541737</v>
      </c>
      <c r="D31" s="64"/>
      <c r="E31" s="46">
        <f t="shared" si="0"/>
        <v>-4.6517813957535878</v>
      </c>
      <c r="F31" s="46">
        <f>C31/C$37*100</f>
        <v>4.6517813957535878</v>
      </c>
      <c r="G31" s="47" t="e">
        <f t="shared" si="6"/>
        <v>#DIV/0!</v>
      </c>
      <c r="H31" s="64">
        <v>0</v>
      </c>
      <c r="I31" s="64"/>
      <c r="J31" s="12">
        <f t="shared" si="3"/>
        <v>0</v>
      </c>
      <c r="K31" s="12">
        <f t="shared" si="4"/>
        <v>0</v>
      </c>
      <c r="L31" s="30" t="e">
        <f t="shared" si="5"/>
        <v>#DIV/0!</v>
      </c>
    </row>
    <row r="32" spans="1:12" x14ac:dyDescent="0.25">
      <c r="A32" s="16" t="s">
        <v>49</v>
      </c>
      <c r="B32" s="7" t="s">
        <v>6</v>
      </c>
      <c r="C32" s="64">
        <v>0</v>
      </c>
      <c r="D32" s="64"/>
      <c r="E32" s="46"/>
      <c r="F32" s="46" t="s">
        <v>74</v>
      </c>
      <c r="G32" s="47" t="s">
        <v>74</v>
      </c>
      <c r="H32" s="64">
        <v>719841</v>
      </c>
      <c r="I32" s="64"/>
      <c r="J32" s="12">
        <f t="shared" si="3"/>
        <v>-3.5293994782983713</v>
      </c>
      <c r="K32" s="12">
        <f t="shared" si="4"/>
        <v>3.5293994782983713</v>
      </c>
      <c r="L32" s="30" t="e">
        <f t="shared" si="5"/>
        <v>#DIV/0!</v>
      </c>
    </row>
    <row r="33" spans="1:12" x14ac:dyDescent="0.25">
      <c r="A33" s="16" t="s">
        <v>50</v>
      </c>
      <c r="B33" s="7" t="s">
        <v>7</v>
      </c>
      <c r="C33" s="64">
        <v>2371787</v>
      </c>
      <c r="D33" s="64"/>
      <c r="E33" s="46">
        <f>IFERROR((D33-C33)/C$37*100, "-")</f>
        <v>-1.9908982763509375</v>
      </c>
      <c r="F33" s="46">
        <f>C33/C$37*100</f>
        <v>1.9908982763509375</v>
      </c>
      <c r="G33" s="47" t="e">
        <f>D33/D$37*100</f>
        <v>#DIV/0!</v>
      </c>
      <c r="H33" s="64">
        <v>4572198</v>
      </c>
      <c r="I33" s="64"/>
      <c r="J33" s="12">
        <f t="shared" si="3"/>
        <v>-22.417607827113013</v>
      </c>
      <c r="K33" s="12">
        <f t="shared" si="4"/>
        <v>22.417607827113013</v>
      </c>
      <c r="L33" s="30" t="e">
        <f t="shared" si="5"/>
        <v>#DIV/0!</v>
      </c>
    </row>
    <row r="34" spans="1:12" x14ac:dyDescent="0.25">
      <c r="A34" s="16" t="s">
        <v>51</v>
      </c>
      <c r="B34" s="7" t="s">
        <v>8</v>
      </c>
      <c r="C34" s="64">
        <v>0</v>
      </c>
      <c r="D34" s="64"/>
      <c r="E34" s="46">
        <f>IFERROR((D34-C34)/C$37*100, "-")</f>
        <v>0</v>
      </c>
      <c r="F34" s="46">
        <f>C34/C$37*100</f>
        <v>0</v>
      </c>
      <c r="G34" s="47" t="s">
        <v>74</v>
      </c>
      <c r="H34" s="64">
        <v>0</v>
      </c>
      <c r="I34" s="64"/>
      <c r="J34" s="12">
        <f t="shared" si="3"/>
        <v>0</v>
      </c>
      <c r="K34" s="12">
        <f t="shared" si="4"/>
        <v>0</v>
      </c>
      <c r="L34" s="30" t="e">
        <f t="shared" si="5"/>
        <v>#DIV/0!</v>
      </c>
    </row>
    <row r="35" spans="1:12" x14ac:dyDescent="0.25">
      <c r="A35" s="16" t="s">
        <v>52</v>
      </c>
      <c r="B35" s="7" t="s">
        <v>70</v>
      </c>
      <c r="C35" s="64">
        <v>77369</v>
      </c>
      <c r="D35" s="64"/>
      <c r="E35" s="46">
        <f>IFERROR((D35-C35)/C$37*100, "-")</f>
        <v>-6.4944199771309857E-2</v>
      </c>
      <c r="F35" s="46">
        <f>C35/C$37*100</f>
        <v>6.4944199771309857E-2</v>
      </c>
      <c r="G35" s="47" t="e">
        <f>D35/D$37*100</f>
        <v>#DIV/0!</v>
      </c>
      <c r="H35" s="64">
        <v>4223449</v>
      </c>
      <c r="I35" s="64"/>
      <c r="J35" s="12">
        <f t="shared" si="3"/>
        <v>-20.707682248190611</v>
      </c>
      <c r="K35" s="12">
        <f t="shared" si="4"/>
        <v>20.707682248190611</v>
      </c>
      <c r="L35" s="30" t="e">
        <f t="shared" si="5"/>
        <v>#DIV/0!</v>
      </c>
    </row>
    <row r="36" spans="1:12" x14ac:dyDescent="0.25">
      <c r="A36" s="16" t="s">
        <v>53</v>
      </c>
      <c r="B36" s="7" t="s">
        <v>25</v>
      </c>
      <c r="C36" s="64">
        <v>14447543</v>
      </c>
      <c r="D36" s="64"/>
      <c r="E36" s="46">
        <f>IFERROR((D36-C36)/C$37*100, "-")</f>
        <v>-12.127391058390174</v>
      </c>
      <c r="F36" s="46">
        <f>C36/C$37*100</f>
        <v>12.127391058390174</v>
      </c>
      <c r="G36" s="47" t="e">
        <f>D36/D$37*100</f>
        <v>#DIV/0!</v>
      </c>
      <c r="H36" s="64">
        <v>1379484</v>
      </c>
      <c r="I36" s="64"/>
      <c r="J36" s="12">
        <f t="shared" si="3"/>
        <v>-6.7636465690630994</v>
      </c>
      <c r="K36" s="12">
        <f t="shared" si="4"/>
        <v>6.7636465690630994</v>
      </c>
      <c r="L36" s="30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60">
        <f>SUM(F10:F36)</f>
        <v>97.081696301299857</v>
      </c>
      <c r="G37" s="60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60">
        <f>SUM(K10:K36)</f>
        <v>100</v>
      </c>
      <c r="L37" s="61" t="e">
        <f>SUM(L10:L36)</f>
        <v>#DIV/0!</v>
      </c>
    </row>
    <row r="38" spans="1:12" x14ac:dyDescent="0.25"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x14ac:dyDescent="0.25">
      <c r="G39" s="49"/>
    </row>
    <row r="40" spans="1:12" x14ac:dyDescent="0.25">
      <c r="B40" s="50" t="s">
        <v>72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8"/>
      <c r="D43" s="38"/>
      <c r="E43" s="6"/>
      <c r="F43" s="6"/>
      <c r="G43" s="6"/>
      <c r="H43" s="38"/>
      <c r="I43" s="38"/>
    </row>
    <row r="44" spans="1:12" x14ac:dyDescent="0.25">
      <c r="C44" s="6"/>
      <c r="D44" s="59"/>
      <c r="E44" s="6"/>
      <c r="F44" s="38"/>
      <c r="G44" s="58"/>
      <c r="H44" s="6"/>
      <c r="I44" s="9"/>
    </row>
    <row r="45" spans="1:12" x14ac:dyDescent="0.25">
      <c r="C45" s="39"/>
      <c r="D45" s="39"/>
      <c r="E45" s="6"/>
      <c r="F45" s="6"/>
    </row>
    <row r="47" spans="1:12" x14ac:dyDescent="0.25">
      <c r="D47" s="52"/>
    </row>
    <row r="48" spans="1:12" x14ac:dyDescent="0.25">
      <c r="C48" s="52"/>
      <c r="D48" s="52"/>
    </row>
    <row r="54" spans="2:3" x14ac:dyDescent="0.25">
      <c r="B54" s="19"/>
      <c r="C54" s="19"/>
    </row>
    <row r="55" spans="2:3" x14ac:dyDescent="0.25">
      <c r="B55" s="19"/>
      <c r="C55" s="19"/>
    </row>
    <row r="56" spans="2:3" x14ac:dyDescent="0.25">
      <c r="B56" s="19"/>
      <c r="C56" s="19"/>
    </row>
    <row r="57" spans="2:3" x14ac:dyDescent="0.25">
      <c r="B57" s="19"/>
      <c r="C57" s="19"/>
    </row>
    <row r="58" spans="2:3" x14ac:dyDescent="0.25">
      <c r="B58" s="19"/>
      <c r="C58" s="19"/>
    </row>
    <row r="59" spans="2:3" x14ac:dyDescent="0.25">
      <c r="B59" s="19"/>
      <c r="C59" s="19"/>
    </row>
    <row r="60" spans="2:3" x14ac:dyDescent="0.25">
      <c r="B60" s="19"/>
      <c r="C60" s="19"/>
    </row>
    <row r="61" spans="2:3" x14ac:dyDescent="0.25">
      <c r="B61" s="19"/>
      <c r="C61" s="19"/>
    </row>
    <row r="62" spans="2:3" x14ac:dyDescent="0.25">
      <c r="B62" s="19"/>
      <c r="C62" s="19"/>
    </row>
    <row r="63" spans="2:3" x14ac:dyDescent="0.25">
      <c r="B63" s="19"/>
      <c r="C63" s="19"/>
    </row>
    <row r="64" spans="2:3" x14ac:dyDescent="0.25">
      <c r="B64" s="19"/>
      <c r="C64" s="19"/>
    </row>
    <row r="65" spans="2:3" x14ac:dyDescent="0.25">
      <c r="B65" s="19"/>
      <c r="C65" s="19"/>
    </row>
    <row r="66" spans="2:3" x14ac:dyDescent="0.25">
      <c r="B66" s="19"/>
      <c r="C66" s="19"/>
    </row>
    <row r="67" spans="2:3" x14ac:dyDescent="0.25">
      <c r="B67" s="6"/>
      <c r="C67" s="6"/>
    </row>
    <row r="68" spans="2:3" x14ac:dyDescent="0.25">
      <c r="B68" s="19"/>
      <c r="C68" s="19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2020-09-16T13:34:44Z</cp:lastPrinted>
  <dcterms:created xsi:type="dcterms:W3CDTF">2018-01-08T12:56:16Z</dcterms:created>
  <dcterms:modified xsi:type="dcterms:W3CDTF">2025-07-28T13:39:21Z</dcterms:modified>
</cp:coreProperties>
</file>