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V - 2025/Jezici/BS EVLADA 0X0625/"/>
    </mc:Choice>
  </mc:AlternateContent>
  <xr:revisionPtr revIDLastSave="43" documentId="13_ncr:1_{79A2FE57-69BF-422D-AC09-0F9A94ADBCCE}" xr6:coauthVersionLast="47" xr6:coauthVersionMax="47" xr10:uidLastSave="{CE73DA37-7F70-4754-8E89-6E193721EB85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3" l="1"/>
  <c r="F19" i="23" s="1"/>
  <c r="C21" i="23"/>
  <c r="D19" i="23" s="1"/>
  <c r="G20" i="23"/>
  <c r="G19" i="23"/>
  <c r="G18" i="23"/>
  <c r="F18" i="23"/>
  <c r="G17" i="23"/>
  <c r="F17" i="23"/>
  <c r="G16" i="23"/>
  <c r="G15" i="23"/>
  <c r="G14" i="23"/>
  <c r="F14" i="23"/>
  <c r="G13" i="23"/>
  <c r="F13" i="23"/>
  <c r="G12" i="23"/>
  <c r="F12" i="23"/>
  <c r="G11" i="23"/>
  <c r="E25" i="24"/>
  <c r="C25" i="24"/>
  <c r="D23" i="24" s="1"/>
  <c r="G24" i="24"/>
  <c r="H24" i="24" s="1"/>
  <c r="F24" i="24"/>
  <c r="D24" i="24"/>
  <c r="G23" i="24"/>
  <c r="F23" i="24"/>
  <c r="G22" i="24"/>
  <c r="F22" i="24"/>
  <c r="D22" i="24"/>
  <c r="G21" i="24"/>
  <c r="F21" i="24"/>
  <c r="D21" i="24"/>
  <c r="G20" i="24"/>
  <c r="F20" i="24"/>
  <c r="G19" i="24"/>
  <c r="F19" i="24"/>
  <c r="D19" i="24"/>
  <c r="G18" i="24"/>
  <c r="F18" i="24"/>
  <c r="D18" i="24"/>
  <c r="G17" i="24"/>
  <c r="F17" i="24"/>
  <c r="G16" i="24"/>
  <c r="F16" i="24"/>
  <c r="D16" i="24"/>
  <c r="G15" i="24"/>
  <c r="H15" i="24" s="1"/>
  <c r="F15" i="24"/>
  <c r="D15" i="24"/>
  <c r="G14" i="24"/>
  <c r="F14" i="24"/>
  <c r="G13" i="24"/>
  <c r="F13" i="24"/>
  <c r="D13" i="24"/>
  <c r="G12" i="24"/>
  <c r="F12" i="24"/>
  <c r="D12" i="24"/>
  <c r="G11" i="24"/>
  <c r="G25" i="24" s="1"/>
  <c r="F11" i="24"/>
  <c r="F25" i="24" s="1"/>
  <c r="E16" i="25"/>
  <c r="C16" i="25"/>
  <c r="G16" i="25" s="1"/>
  <c r="D17" i="23" l="1"/>
  <c r="D13" i="23"/>
  <c r="H12" i="23"/>
  <c r="D18" i="23"/>
  <c r="D20" i="23"/>
  <c r="H14" i="23"/>
  <c r="D15" i="23"/>
  <c r="F20" i="23"/>
  <c r="D14" i="23"/>
  <c r="F15" i="23"/>
  <c r="G21" i="23"/>
  <c r="H18" i="23" s="1"/>
  <c r="D12" i="23"/>
  <c r="H20" i="23"/>
  <c r="H11" i="23"/>
  <c r="D11" i="23"/>
  <c r="D16" i="23"/>
  <c r="F11" i="23"/>
  <c r="F16" i="23"/>
  <c r="H20" i="24"/>
  <c r="H16" i="24"/>
  <c r="H12" i="24"/>
  <c r="H21" i="24"/>
  <c r="H17" i="24"/>
  <c r="H13" i="24"/>
  <c r="H22" i="24"/>
  <c r="H18" i="24"/>
  <c r="H14" i="24"/>
  <c r="H23" i="24"/>
  <c r="H19" i="24"/>
  <c r="H11" i="24"/>
  <c r="D11" i="24"/>
  <c r="D25" i="24" s="1"/>
  <c r="D14" i="24"/>
  <c r="D17" i="24"/>
  <c r="D20" i="24"/>
  <c r="H16" i="23" l="1"/>
  <c r="H19" i="23"/>
  <c r="H15" i="23"/>
  <c r="H13" i="23"/>
  <c r="H21" i="23" s="1"/>
  <c r="H17" i="23"/>
  <c r="F21" i="23"/>
  <c r="D21" i="23"/>
  <c r="H25" i="24"/>
  <c r="I21" i="23" l="1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 s="1"/>
  <c r="M11" i="25" l="1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2" i="23"/>
  <c r="M11" i="23"/>
  <c r="M34" i="25"/>
  <c r="M32" i="25"/>
  <c r="M30" i="25"/>
  <c r="M24" i="25"/>
  <c r="M22" i="25"/>
  <c r="M18" i="25"/>
  <c r="M16" i="25"/>
  <c r="M13" i="25"/>
  <c r="M25" i="24" l="1"/>
  <c r="N18" i="24" s="1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G23" i="25" s="1"/>
  <c r="C24" i="25"/>
  <c r="C25" i="25"/>
  <c r="G25" i="25" s="1"/>
  <c r="C22" i="25"/>
  <c r="C21" i="25"/>
  <c r="C20" i="25"/>
  <c r="C19" i="25"/>
  <c r="C18" i="25"/>
  <c r="C17" i="25"/>
  <c r="C15" i="25"/>
  <c r="C14" i="25"/>
  <c r="C13" i="25"/>
  <c r="C12" i="25"/>
  <c r="G13" i="25" l="1"/>
  <c r="G33" i="25"/>
  <c r="G30" i="25"/>
  <c r="L18" i="25"/>
  <c r="L11" i="25"/>
  <c r="G15" i="25"/>
  <c r="G28" i="25"/>
  <c r="G18" i="25"/>
  <c r="G31" i="25"/>
  <c r="G21" i="25"/>
  <c r="G32" i="25"/>
  <c r="G12" i="25"/>
  <c r="G14" i="25"/>
  <c r="G26" i="25"/>
  <c r="G17" i="25"/>
  <c r="G29" i="25"/>
  <c r="G27" i="25"/>
  <c r="G19" i="25"/>
  <c r="G20" i="25"/>
  <c r="G22" i="25"/>
  <c r="G34" i="25"/>
  <c r="G24" i="25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25" i="24"/>
  <c r="L21" i="25"/>
  <c r="L27" i="25"/>
  <c r="L33" i="25"/>
  <c r="L15" i="25"/>
  <c r="M35" i="25"/>
  <c r="N30" i="25" s="1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5" i="25" l="1"/>
  <c r="N15" i="25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C35" i="25" l="1"/>
  <c r="D11" i="25" s="1"/>
  <c r="E35" i="25"/>
  <c r="F11" i="25" s="1"/>
  <c r="H31" i="25" l="1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<sst xmlns="http://schemas.openxmlformats.org/spreadsheetml/2006/main" count="333" uniqueCount="90">
  <si>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</si>
  <si>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</si>
  <si>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</si>
  <si>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</si>
  <si>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</si>
  <si>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</si>
  <si>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</si>
  <si>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</si>
  <si>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</si>
  <si>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</si>
  <si>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</si>
  <si>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</si>
  <si>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</si>
  <si>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</si>
  <si>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</si>
  <si>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</si>
  <si>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</si>
  <si>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</si>
  <si>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</si>
  <si>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</si>
  <si>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</si>
  <si>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</si>
  <si>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</si>
  <si>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</si>
  <si>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</si>
  <si>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</si>
  <si>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</si>
  <si>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</si>
  <si>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</si>
  <si>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</si>
  <si>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</si>
  <si>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</si>
  <si>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</si>
  <si>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</si>
  <si>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</si>
  <si>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</si>
  <si>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</si>
  <si>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</si>
  <si>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</si>
  <si>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</si>
  <si>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</si>
  <si>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</si>
  <si>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</si>
  <si>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</si>
  <si>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</si>
  <si>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</si>
  <si>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</si>
  <si>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</si>
  <si>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</si>
  <si>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</si>
  <si>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</si>
  <si>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</si>
  <si>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</si>
  <si>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</si>
  <si>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</si>
  <si>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</si>
  <si>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</si>
  <si>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</si>
  <si>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</si>
  <si>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</si>
  <si>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</si>
  <si>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</si>
  <si>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</si>
  <si>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</si>
  <si>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</si>
  <si>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</si>
  <si>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</si>
  <si>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</si>
  <si>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</si>
  <si>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</si>
  <si>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</si>
  <si>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</si>
  <si>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</si>
  <si>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</si>
  <si>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</si>
  <si>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</si>
  <si>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</si>
  <si>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</si>
  <si>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</si>
  <si>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</si>
  <si>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</si>
  <si>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</si>
  <si>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</si>
  <si>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</si>
  <si>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</si>
  <si>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</si>
  <si>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</si>
  <si>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</si>
  <si>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I-IV-2024</t>
  </si>
  <si>
    <t>I-IV-2025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</si>
</sst>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b/>
      <sz val="10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33" fillId="3" borderId="2" xfId="6" applyNumberFormat="1" applyFont="1" applyFill="1" applyBorder="1" applyAlignment="1">
      <alignment horizontal="right" vertical="center"/>
    </xf>
    <xf numFmtId="169" fontId="34" fillId="3" borderId="2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2" fontId="7" fillId="2" borderId="13" xfId="6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1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4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4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4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4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4"/>
      <c r="B5" s="1"/>
      <c r="C5" s="72" t="s">
        <v>58</v>
      </c>
      <c r="D5" s="1"/>
      <c r="E5" s="1"/>
      <c r="F5" s="1"/>
      <c r="G5" s="1"/>
      <c r="H5" s="1"/>
      <c r="I5" s="62"/>
    </row>
    <row r="6" spans="1:19" ht="15" customHeight="1" x14ac:dyDescent="0.25">
      <c r="A6" s="74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5"/>
      <c r="B7" s="73"/>
      <c r="C7" s="73"/>
      <c r="D7" s="73"/>
      <c r="E7" s="73"/>
      <c r="F7" s="73"/>
      <c r="G7" s="73"/>
      <c r="H7" s="73"/>
      <c r="O7" s="1"/>
      <c r="P7" s="1"/>
      <c r="Q7" s="1"/>
      <c r="R7" s="1"/>
      <c r="S7" s="1"/>
    </row>
    <row r="8" spans="1:19" ht="24.75" customHeight="1" x14ac:dyDescent="0.25">
      <c r="A8" s="83" t="s">
        <v>59</v>
      </c>
      <c r="B8" s="86" t="s">
        <v>10</v>
      </c>
      <c r="C8" s="82" t="s">
        <v>78</v>
      </c>
      <c r="D8" s="82"/>
      <c r="E8" s="82" t="s">
        <v>77</v>
      </c>
      <c r="F8" s="82"/>
      <c r="G8" s="82" t="s">
        <v>79</v>
      </c>
      <c r="H8" s="82"/>
      <c r="I8" s="82" t="s">
        <v>78</v>
      </c>
      <c r="J8" s="82"/>
      <c r="K8" s="82" t="s">
        <v>77</v>
      </c>
      <c r="L8" s="82"/>
      <c r="M8" s="82" t="s">
        <v>79</v>
      </c>
      <c r="N8" s="89"/>
      <c r="O8" s="1"/>
      <c r="P8" s="1"/>
      <c r="Q8" s="1"/>
      <c r="R8" s="1"/>
      <c r="S8" s="1"/>
    </row>
    <row r="9" spans="1:19" ht="21.75" customHeight="1" x14ac:dyDescent="0.25">
      <c r="A9" s="84"/>
      <c r="B9" s="87"/>
      <c r="C9" s="87" t="s">
        <v>88</v>
      </c>
      <c r="D9" s="87"/>
      <c r="E9" s="87" t="s">
        <v>88</v>
      </c>
      <c r="F9" s="87"/>
      <c r="G9" s="87" t="s">
        <v>88</v>
      </c>
      <c r="H9" s="87"/>
      <c r="I9" s="87" t="s">
        <v>89</v>
      </c>
      <c r="J9" s="87"/>
      <c r="K9" s="87" t="s">
        <v>89</v>
      </c>
      <c r="L9" s="87"/>
      <c r="M9" s="87" t="s">
        <v>89</v>
      </c>
      <c r="N9" s="90"/>
      <c r="O9" s="1"/>
      <c r="P9" s="1"/>
      <c r="Q9" s="1"/>
      <c r="R9" s="1"/>
      <c r="S9" s="1"/>
    </row>
    <row r="10" spans="1:19" ht="18.75" customHeight="1" thickBot="1" x14ac:dyDescent="0.3">
      <c r="A10" s="85"/>
      <c r="B10" s="88"/>
      <c r="C10" s="65" t="s">
        <v>26</v>
      </c>
      <c r="D10" s="63" t="s">
        <v>76</v>
      </c>
      <c r="E10" s="65" t="s">
        <v>26</v>
      </c>
      <c r="F10" s="63" t="s">
        <v>76</v>
      </c>
      <c r="G10" s="65" t="s">
        <v>26</v>
      </c>
      <c r="H10" s="71" t="s">
        <v>76</v>
      </c>
      <c r="I10" s="65" t="s">
        <v>26</v>
      </c>
      <c r="J10" s="71" t="s">
        <v>76</v>
      </c>
      <c r="K10" s="65" t="s">
        <v>26</v>
      </c>
      <c r="L10" s="71" t="s">
        <v>76</v>
      </c>
      <c r="M10" s="65" t="s">
        <v>26</v>
      </c>
      <c r="N10" s="64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59">
        <f>FBiH!C11</f>
        <v>31518845</v>
      </c>
      <c r="D11" s="67">
        <f t="shared" ref="D11:D26" si="0">C11/C$35*100</f>
        <v>11.005885251506136</v>
      </c>
      <c r="E11" s="59">
        <f>FBiH!E11</f>
        <v>2744537</v>
      </c>
      <c r="F11" s="68">
        <f t="shared" ref="F11:F34" si="1">E11/E$35*100</f>
        <v>4.0314243015431188</v>
      </c>
      <c r="G11" s="59">
        <f>C11+E11</f>
        <v>34263382</v>
      </c>
      <c r="H11" s="68">
        <f t="shared" ref="H11:H34" si="2">G11/G$35*100</f>
        <v>9.6663517110629371</v>
      </c>
      <c r="I11" s="59">
        <f>FBiH!I11</f>
        <v>36462845</v>
      </c>
      <c r="J11" s="67">
        <f t="shared" ref="J11:J34" si="3">I11/I$35*100</f>
        <v>11.768499791884045</v>
      </c>
      <c r="K11" s="59">
        <f>FBiH!K11</f>
        <v>3214269</v>
      </c>
      <c r="L11" s="68">
        <f t="shared" ref="L11:L34" si="4">K11/K$35*100</f>
        <v>4.6425772058087391</v>
      </c>
      <c r="M11" s="59">
        <f t="shared" ref="M11:M34" si="5">I11+K11</f>
        <v>39677114</v>
      </c>
      <c r="N11" s="68">
        <f t="shared" ref="N11:N34" si="6">M11/M$35*100</f>
        <v>10.466994037291917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84</v>
      </c>
      <c r="C12" s="59">
        <f>FBiH!C12</f>
        <v>39862053</v>
      </c>
      <c r="D12" s="67">
        <f t="shared" si="0"/>
        <v>13.919202344104168</v>
      </c>
      <c r="E12" s="59">
        <f>FBiH!E12</f>
        <v>0</v>
      </c>
      <c r="F12" s="68">
        <f t="shared" si="1"/>
        <v>0</v>
      </c>
      <c r="G12" s="59">
        <f>C12+E12</f>
        <v>39862053</v>
      </c>
      <c r="H12" s="68">
        <f t="shared" si="2"/>
        <v>11.245843280241029</v>
      </c>
      <c r="I12" s="59">
        <f>FBiH!I12</f>
        <v>46007854</v>
      </c>
      <c r="J12" s="67">
        <f t="shared" si="3"/>
        <v>14.849181961090297</v>
      </c>
      <c r="K12" s="59">
        <f>FBiH!K12</f>
        <v>0</v>
      </c>
      <c r="L12" s="68">
        <f t="shared" si="4"/>
        <v>0</v>
      </c>
      <c r="M12" s="59">
        <f t="shared" si="5"/>
        <v>46007854</v>
      </c>
      <c r="N12" s="68">
        <f t="shared" si="6"/>
        <v>12.13707059154043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59">
        <f>RS!C11</f>
        <v>5746907.8000000007</v>
      </c>
      <c r="D13" s="67">
        <f t="shared" si="0"/>
        <v>2.006729872169668</v>
      </c>
      <c r="E13" s="59">
        <f>RS!E11</f>
        <v>0</v>
      </c>
      <c r="F13" s="68">
        <f t="shared" si="1"/>
        <v>0</v>
      </c>
      <c r="G13" s="59">
        <f t="shared" ref="G13:G34" si="7">C13+E13</f>
        <v>5746907.8000000007</v>
      </c>
      <c r="H13" s="68">
        <f t="shared" si="2"/>
        <v>1.6213119897461068</v>
      </c>
      <c r="I13" s="59">
        <f>RS!I11</f>
        <v>6110963.1500000004</v>
      </c>
      <c r="J13" s="67">
        <f t="shared" si="3"/>
        <v>1.9723328928114654</v>
      </c>
      <c r="K13" s="59">
        <f>RS!K11</f>
        <v>0</v>
      </c>
      <c r="L13" s="68">
        <f t="shared" si="4"/>
        <v>0</v>
      </c>
      <c r="M13" s="59">
        <f t="shared" si="5"/>
        <v>6110963.1500000004</v>
      </c>
      <c r="N13" s="68">
        <f t="shared" si="6"/>
        <v>1.6120984720098503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59">
        <f>FBiH!C13</f>
        <v>9086357</v>
      </c>
      <c r="D14" s="67">
        <f t="shared" si="0"/>
        <v>3.1728130423630541</v>
      </c>
      <c r="E14" s="59">
        <f>FBiH!E13</f>
        <v>0</v>
      </c>
      <c r="F14" s="68">
        <f t="shared" si="1"/>
        <v>0</v>
      </c>
      <c r="G14" s="59">
        <f t="shared" si="7"/>
        <v>9086357</v>
      </c>
      <c r="H14" s="68">
        <f t="shared" si="2"/>
        <v>2.5634341214267375</v>
      </c>
      <c r="I14" s="59">
        <f>FBiH!I13</f>
        <v>11169418</v>
      </c>
      <c r="J14" s="67">
        <f t="shared" si="3"/>
        <v>3.6049653670322734</v>
      </c>
      <c r="K14" s="59">
        <f>FBiH!K13</f>
        <v>0</v>
      </c>
      <c r="L14" s="68">
        <f t="shared" si="4"/>
        <v>0</v>
      </c>
      <c r="M14" s="59">
        <f t="shared" si="5"/>
        <v>11169418</v>
      </c>
      <c r="N14" s="68">
        <f t="shared" si="6"/>
        <v>2.9465407087325204</v>
      </c>
      <c r="O14" s="1"/>
      <c r="P14" s="1"/>
      <c r="Q14" s="1"/>
      <c r="R14" s="1"/>
      <c r="S14" s="1"/>
    </row>
    <row r="15" spans="1:19" ht="15" customHeight="1" x14ac:dyDescent="0.25">
      <c r="A15" s="15" t="s">
        <v>31</v>
      </c>
      <c r="B15" s="7" t="s">
        <v>2</v>
      </c>
      <c r="C15" s="59">
        <f>FBiH!C14</f>
        <v>15476871</v>
      </c>
      <c r="D15" s="67">
        <f t="shared" si="0"/>
        <v>5.404280083180808</v>
      </c>
      <c r="E15" s="59">
        <f>FBiH!E14</f>
        <v>4654904</v>
      </c>
      <c r="F15" s="68">
        <f t="shared" si="1"/>
        <v>6.8375442221949525</v>
      </c>
      <c r="G15" s="59">
        <f t="shared" si="7"/>
        <v>20131775</v>
      </c>
      <c r="H15" s="68">
        <f t="shared" si="2"/>
        <v>5.6795566099687429</v>
      </c>
      <c r="I15" s="59">
        <f>FBiH!I14</f>
        <v>16870266</v>
      </c>
      <c r="J15" s="67">
        <f t="shared" si="3"/>
        <v>5.4449322840833858</v>
      </c>
      <c r="K15" s="59">
        <f>FBiH!K14</f>
        <v>3714632</v>
      </c>
      <c r="L15" s="68">
        <f t="shared" si="4"/>
        <v>5.3652839420620149</v>
      </c>
      <c r="M15" s="59">
        <f t="shared" si="5"/>
        <v>20584898</v>
      </c>
      <c r="N15" s="68">
        <f t="shared" si="6"/>
        <v>5.4303849978670913</v>
      </c>
      <c r="O15" s="1"/>
      <c r="P15" s="1"/>
      <c r="Q15" s="1"/>
      <c r="R15" s="1"/>
      <c r="S15" s="1"/>
    </row>
    <row r="16" spans="1:19" ht="15.75" customHeight="1" x14ac:dyDescent="0.25">
      <c r="A16" s="15" t="s">
        <v>32</v>
      </c>
      <c r="B16" s="7" t="s">
        <v>13</v>
      </c>
      <c r="C16" s="59">
        <f>RS!C12</f>
        <v>9153297.6999999993</v>
      </c>
      <c r="D16" s="67">
        <f t="shared" si="0"/>
        <v>3.1961876826094047</v>
      </c>
      <c r="E16" s="59">
        <f>RS!E12</f>
        <v>0</v>
      </c>
      <c r="F16" s="68">
        <f t="shared" si="1"/>
        <v>0</v>
      </c>
      <c r="G16" s="59">
        <f t="shared" si="7"/>
        <v>9153297.6999999993</v>
      </c>
      <c r="H16" s="68">
        <f t="shared" si="2"/>
        <v>2.5823193660294081</v>
      </c>
      <c r="I16" s="59">
        <f>RS!I12</f>
        <v>8511323.9299999997</v>
      </c>
      <c r="J16" s="67">
        <f t="shared" si="3"/>
        <v>2.7470570082741128</v>
      </c>
      <c r="K16" s="59">
        <f>RS!K12</f>
        <v>0</v>
      </c>
      <c r="L16" s="68">
        <f t="shared" si="4"/>
        <v>0</v>
      </c>
      <c r="M16" s="59">
        <f t="shared" si="5"/>
        <v>8511323.9299999997</v>
      </c>
      <c r="N16" s="68">
        <f t="shared" si="6"/>
        <v>2.2453240128495739</v>
      </c>
      <c r="O16" s="1"/>
      <c r="P16" s="1"/>
      <c r="Q16" s="1"/>
      <c r="R16" s="1"/>
      <c r="S16" s="1"/>
    </row>
    <row r="17" spans="1:19" x14ac:dyDescent="0.25">
      <c r="A17" s="15" t="s">
        <v>33</v>
      </c>
      <c r="B17" s="7" t="s">
        <v>14</v>
      </c>
      <c r="C17" s="59">
        <f>RS!C13</f>
        <v>11069635.33</v>
      </c>
      <c r="D17" s="67">
        <f t="shared" si="0"/>
        <v>3.8653426614458191</v>
      </c>
      <c r="E17" s="59">
        <f>RS!E13</f>
        <v>0</v>
      </c>
      <c r="F17" s="68">
        <f t="shared" si="1"/>
        <v>0</v>
      </c>
      <c r="G17" s="59">
        <f t="shared" si="7"/>
        <v>11069635.33</v>
      </c>
      <c r="H17" s="68">
        <f t="shared" si="2"/>
        <v>3.1229546579198817</v>
      </c>
      <c r="I17" s="59">
        <f>RS!I13</f>
        <v>12889166.91</v>
      </c>
      <c r="J17" s="67">
        <f t="shared" si="3"/>
        <v>4.1600198256031238</v>
      </c>
      <c r="K17" s="59">
        <f>RS!K13</f>
        <v>0</v>
      </c>
      <c r="L17" s="68">
        <f t="shared" si="4"/>
        <v>0</v>
      </c>
      <c r="M17" s="59">
        <f t="shared" si="5"/>
        <v>12889166.91</v>
      </c>
      <c r="N17" s="68">
        <f t="shared" si="6"/>
        <v>3.4002178987269662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3</v>
      </c>
      <c r="C18" s="59">
        <f>FBiH!C15</f>
        <v>27771176</v>
      </c>
      <c r="D18" s="67">
        <f t="shared" si="0"/>
        <v>9.6972581436718617</v>
      </c>
      <c r="E18" s="59">
        <f>FBiH!E15</f>
        <v>0</v>
      </c>
      <c r="F18" s="68">
        <f t="shared" si="1"/>
        <v>0</v>
      </c>
      <c r="G18" s="59">
        <f t="shared" si="7"/>
        <v>27771176</v>
      </c>
      <c r="H18" s="68">
        <f t="shared" si="2"/>
        <v>7.8347769244095629</v>
      </c>
      <c r="I18" s="59">
        <f>FBiH!I15</f>
        <v>31577337</v>
      </c>
      <c r="J18" s="67">
        <f t="shared" si="3"/>
        <v>10.191686466394827</v>
      </c>
      <c r="K18" s="59">
        <f>FBiH!K15</f>
        <v>0</v>
      </c>
      <c r="L18" s="68">
        <f t="shared" si="4"/>
        <v>0</v>
      </c>
      <c r="M18" s="59">
        <f t="shared" si="5"/>
        <v>31577337</v>
      </c>
      <c r="N18" s="68">
        <f t="shared" si="6"/>
        <v>8.3302378820333924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23</v>
      </c>
      <c r="C19" s="59">
        <f>RS!C14</f>
        <v>4432800.37</v>
      </c>
      <c r="D19" s="67">
        <f t="shared" si="0"/>
        <v>1.5478642131415012</v>
      </c>
      <c r="E19" s="59">
        <f>RS!E14</f>
        <v>0</v>
      </c>
      <c r="F19" s="68">
        <f t="shared" si="1"/>
        <v>0</v>
      </c>
      <c r="G19" s="59">
        <f t="shared" si="7"/>
        <v>4432800.37</v>
      </c>
      <c r="H19" s="68">
        <f t="shared" si="2"/>
        <v>1.2505772909793293</v>
      </c>
      <c r="I19" s="59">
        <f>RS!I14</f>
        <v>5350070.6099999994</v>
      </c>
      <c r="J19" s="67">
        <f t="shared" si="3"/>
        <v>1.7267523930277502</v>
      </c>
      <c r="K19" s="59">
        <f>RS!K14</f>
        <v>0</v>
      </c>
      <c r="L19" s="68">
        <f t="shared" si="4"/>
        <v>0</v>
      </c>
      <c r="M19" s="59">
        <f t="shared" si="5"/>
        <v>5350070.6099999994</v>
      </c>
      <c r="N19" s="68">
        <f t="shared" si="6"/>
        <v>1.4113717336891167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16</v>
      </c>
      <c r="C20" s="59">
        <f>RS!C15</f>
        <v>4267801.9000000004</v>
      </c>
      <c r="D20" s="67">
        <f t="shared" si="0"/>
        <v>1.4902493409120756</v>
      </c>
      <c r="E20" s="59">
        <f>RS!E15</f>
        <v>7991863.6699999999</v>
      </c>
      <c r="F20" s="68">
        <f t="shared" si="1"/>
        <v>11.739172550363712</v>
      </c>
      <c r="G20" s="59">
        <f t="shared" si="7"/>
        <v>12259665.57</v>
      </c>
      <c r="H20" s="68">
        <f t="shared" si="2"/>
        <v>3.4586848215867563</v>
      </c>
      <c r="I20" s="59">
        <f>RS!I15</f>
        <v>4772413.57</v>
      </c>
      <c r="J20" s="67">
        <f t="shared" si="3"/>
        <v>1.5403117366549317</v>
      </c>
      <c r="K20" s="59">
        <f>RS!K15</f>
        <v>8052192.6900000004</v>
      </c>
      <c r="L20" s="68">
        <f t="shared" si="4"/>
        <v>11.630304196498102</v>
      </c>
      <c r="M20" s="59">
        <f t="shared" si="5"/>
        <v>12824606.260000002</v>
      </c>
      <c r="N20" s="68">
        <f t="shared" si="6"/>
        <v>3.3831865204217375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4</v>
      </c>
      <c r="C21" s="59">
        <f>FBiH!C16</f>
        <v>8045212</v>
      </c>
      <c r="D21" s="67">
        <f t="shared" si="0"/>
        <v>2.8092615733869746</v>
      </c>
      <c r="E21" s="59">
        <f>FBiH!E16</f>
        <v>11060255</v>
      </c>
      <c r="F21" s="68">
        <f t="shared" si="1"/>
        <v>16.246303397718371</v>
      </c>
      <c r="G21" s="59">
        <f t="shared" si="7"/>
        <v>19105467</v>
      </c>
      <c r="H21" s="68">
        <f t="shared" si="2"/>
        <v>5.3900156040085729</v>
      </c>
      <c r="I21" s="59">
        <f>FBiH!I16</f>
        <v>8206328</v>
      </c>
      <c r="J21" s="67">
        <f t="shared" si="3"/>
        <v>2.6486185968245817</v>
      </c>
      <c r="K21" s="59">
        <f>FBiH!K16</f>
        <v>10710589</v>
      </c>
      <c r="L21" s="68">
        <f t="shared" si="4"/>
        <v>15.469998420227373</v>
      </c>
      <c r="M21" s="59">
        <f t="shared" si="5"/>
        <v>18916917</v>
      </c>
      <c r="N21" s="68">
        <f t="shared" si="6"/>
        <v>4.9903644061144696</v>
      </c>
      <c r="O21" s="8"/>
      <c r="P21" s="1"/>
      <c r="Q21" s="1"/>
      <c r="R21" s="1"/>
      <c r="S21" s="1"/>
    </row>
    <row r="22" spans="1:19" x14ac:dyDescent="0.25">
      <c r="A22" s="15" t="s">
        <v>38</v>
      </c>
      <c r="B22" s="7" t="s">
        <v>17</v>
      </c>
      <c r="C22" s="59">
        <f>RS!C16</f>
        <v>3287192.29</v>
      </c>
      <c r="D22" s="67">
        <f t="shared" si="0"/>
        <v>1.1478358786108971</v>
      </c>
      <c r="E22" s="59">
        <f>RS!E16</f>
        <v>0</v>
      </c>
      <c r="F22" s="68">
        <f t="shared" si="1"/>
        <v>0</v>
      </c>
      <c r="G22" s="59">
        <f t="shared" si="7"/>
        <v>3287192.29</v>
      </c>
      <c r="H22" s="68">
        <f t="shared" si="2"/>
        <v>0.92737946350521949</v>
      </c>
      <c r="I22" s="59">
        <f>RS!I16</f>
        <v>5230136.1500000004</v>
      </c>
      <c r="J22" s="67">
        <f t="shared" si="3"/>
        <v>1.688043162644062</v>
      </c>
      <c r="K22" s="59">
        <f>RS!K16</f>
        <v>0</v>
      </c>
      <c r="L22" s="68">
        <f t="shared" si="4"/>
        <v>0</v>
      </c>
      <c r="M22" s="59">
        <f t="shared" si="5"/>
        <v>5230136.1500000004</v>
      </c>
      <c r="N22" s="68">
        <f t="shared" si="6"/>
        <v>1.3797325051483056</v>
      </c>
      <c r="O22" s="1"/>
      <c r="P22" s="1"/>
      <c r="Q22" s="1"/>
      <c r="R22" s="1"/>
      <c r="S22" s="1"/>
    </row>
    <row r="23" spans="1:19" x14ac:dyDescent="0.25">
      <c r="A23" s="15" t="s">
        <v>39</v>
      </c>
      <c r="B23" s="7" t="s">
        <v>18</v>
      </c>
      <c r="C23" s="59">
        <f>RS!C17</f>
        <v>7431448.5999999996</v>
      </c>
      <c r="D23" s="67">
        <f t="shared" si="0"/>
        <v>2.5949450414209632</v>
      </c>
      <c r="E23" s="59">
        <f>RS!E17</f>
        <v>0</v>
      </c>
      <c r="F23" s="68">
        <f t="shared" si="1"/>
        <v>0</v>
      </c>
      <c r="G23" s="59">
        <f t="shared" si="7"/>
        <v>7431448.5999999996</v>
      </c>
      <c r="H23" s="68">
        <f t="shared" si="2"/>
        <v>2.0965529873929625</v>
      </c>
      <c r="I23" s="59">
        <f>RS!I17</f>
        <v>8094715.1199999992</v>
      </c>
      <c r="J23" s="67">
        <f t="shared" si="3"/>
        <v>2.6125951829891667</v>
      </c>
      <c r="K23" s="59">
        <f>RS!K17</f>
        <v>0</v>
      </c>
      <c r="L23" s="68">
        <f t="shared" si="4"/>
        <v>0</v>
      </c>
      <c r="M23" s="59">
        <f t="shared" si="5"/>
        <v>8094715.1199999992</v>
      </c>
      <c r="N23" s="68">
        <f t="shared" si="6"/>
        <v>2.1354208094524396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19</v>
      </c>
      <c r="C24" s="59">
        <f>RS!C18</f>
        <v>6501116.2800000003</v>
      </c>
      <c r="D24" s="67">
        <f t="shared" si="0"/>
        <v>2.2700876185145247</v>
      </c>
      <c r="E24" s="59">
        <f>RS!E18</f>
        <v>0</v>
      </c>
      <c r="F24" s="68">
        <f t="shared" si="1"/>
        <v>0</v>
      </c>
      <c r="G24" s="59">
        <f t="shared" si="7"/>
        <v>6501116.2800000003</v>
      </c>
      <c r="H24" s="68">
        <f t="shared" si="2"/>
        <v>1.8340885461043253</v>
      </c>
      <c r="I24" s="59">
        <f>RS!I18</f>
        <v>6189117.9900000002</v>
      </c>
      <c r="J24" s="67">
        <f t="shared" si="3"/>
        <v>1.9975576172748124</v>
      </c>
      <c r="K24" s="59">
        <f>RS!K18</f>
        <v>0</v>
      </c>
      <c r="L24" s="68">
        <f t="shared" si="4"/>
        <v>0</v>
      </c>
      <c r="M24" s="59">
        <f t="shared" si="5"/>
        <v>6189117.9900000002</v>
      </c>
      <c r="N24" s="68">
        <f t="shared" si="6"/>
        <v>1.6327160563499186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11</v>
      </c>
      <c r="C25" s="59">
        <f>RS!C19</f>
        <v>10806532.380000001</v>
      </c>
      <c r="D25" s="67">
        <f t="shared" si="0"/>
        <v>3.7734712468355207</v>
      </c>
      <c r="E25" s="59">
        <f>RS!E19</f>
        <v>0</v>
      </c>
      <c r="F25" s="68">
        <f t="shared" si="1"/>
        <v>0</v>
      </c>
      <c r="G25" s="59">
        <f t="shared" si="7"/>
        <v>10806532.380000001</v>
      </c>
      <c r="H25" s="68">
        <f t="shared" si="2"/>
        <v>3.0487283118190152</v>
      </c>
      <c r="I25" s="59">
        <f>RS!I19</f>
        <v>9490035.3200000003</v>
      </c>
      <c r="J25" s="67">
        <f t="shared" si="3"/>
        <v>3.0629392382407965</v>
      </c>
      <c r="K25" s="59">
        <f>RS!K19</f>
        <v>0</v>
      </c>
      <c r="L25" s="68">
        <f t="shared" si="4"/>
        <v>0</v>
      </c>
      <c r="M25" s="59">
        <f t="shared" si="5"/>
        <v>9490035.3200000003</v>
      </c>
      <c r="N25" s="68">
        <f t="shared" si="6"/>
        <v>2.5035123045524355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15</v>
      </c>
      <c r="C26" s="59">
        <f>RS!C20</f>
        <v>4480410.74</v>
      </c>
      <c r="D26" s="67">
        <f t="shared" si="0"/>
        <v>1.5644890059916754</v>
      </c>
      <c r="E26" s="59">
        <f>RS!E20</f>
        <v>0</v>
      </c>
      <c r="F26" s="68">
        <f t="shared" si="1"/>
        <v>0</v>
      </c>
      <c r="G26" s="59">
        <f t="shared" si="7"/>
        <v>4480410.74</v>
      </c>
      <c r="H26" s="68">
        <f t="shared" si="2"/>
        <v>1.2640090818490646</v>
      </c>
      <c r="I26" s="59">
        <f>RS!I20</f>
        <v>4610071.91</v>
      </c>
      <c r="J26" s="67">
        <f t="shared" si="3"/>
        <v>1.4879154468995899</v>
      </c>
      <c r="K26" s="59">
        <f>RS!K20</f>
        <v>0</v>
      </c>
      <c r="L26" s="68">
        <f t="shared" si="4"/>
        <v>0</v>
      </c>
      <c r="M26" s="59">
        <f t="shared" si="5"/>
        <v>4610071.91</v>
      </c>
      <c r="N26" s="68">
        <f t="shared" si="6"/>
        <v>1.2161568806001606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66</v>
      </c>
      <c r="C27" s="59">
        <f>RS!C21</f>
        <v>8016399.7700000005</v>
      </c>
      <c r="D27" s="67">
        <f t="shared" ref="D27:D34" si="8">C27/C$35*100</f>
        <v>2.7992007955500964</v>
      </c>
      <c r="E27" s="59">
        <f>RS!E21</f>
        <v>0</v>
      </c>
      <c r="F27" s="68">
        <f t="shared" si="1"/>
        <v>0</v>
      </c>
      <c r="G27" s="59">
        <f t="shared" si="7"/>
        <v>8016399.7700000005</v>
      </c>
      <c r="H27" s="68">
        <f t="shared" si="2"/>
        <v>2.2615788375270145</v>
      </c>
      <c r="I27" s="59">
        <f>RS!I21</f>
        <v>10939033.92</v>
      </c>
      <c r="J27" s="67">
        <f t="shared" si="3"/>
        <v>3.5306081686969986</v>
      </c>
      <c r="K27" s="59">
        <f>RS!K21</f>
        <v>0</v>
      </c>
      <c r="L27" s="68">
        <f t="shared" si="4"/>
        <v>0</v>
      </c>
      <c r="M27" s="59">
        <f t="shared" si="5"/>
        <v>10939033.92</v>
      </c>
      <c r="N27" s="68">
        <f t="shared" si="6"/>
        <v>2.8857643934075958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5</v>
      </c>
      <c r="C28" s="59">
        <f>FBiH!C17</f>
        <v>24564458</v>
      </c>
      <c r="D28" s="67">
        <f t="shared" si="8"/>
        <v>8.5775226222103598</v>
      </c>
      <c r="E28" s="59">
        <f>FBiH!E17</f>
        <v>1385927</v>
      </c>
      <c r="F28" s="68">
        <f t="shared" si="1"/>
        <v>2.0357749915431089</v>
      </c>
      <c r="G28" s="59">
        <f t="shared" si="7"/>
        <v>25950385</v>
      </c>
      <c r="H28" s="68">
        <f t="shared" si="2"/>
        <v>7.3210971540255994</v>
      </c>
      <c r="I28" s="59">
        <f>FBiH!I17</f>
        <v>24348569</v>
      </c>
      <c r="J28" s="67">
        <f t="shared" si="3"/>
        <v>7.8585784847335498</v>
      </c>
      <c r="K28" s="59">
        <f>FBiH!K17</f>
        <v>1499149</v>
      </c>
      <c r="L28" s="68">
        <f t="shared" si="4"/>
        <v>2.1653181409244113</v>
      </c>
      <c r="M28" s="59">
        <f t="shared" si="5"/>
        <v>25847718</v>
      </c>
      <c r="N28" s="68">
        <f t="shared" si="6"/>
        <v>6.818739643805821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22</v>
      </c>
      <c r="C29" s="59">
        <f>RS!C22</f>
        <v>1366197.21</v>
      </c>
      <c r="D29" s="67">
        <f t="shared" si="8"/>
        <v>0.47705459144165435</v>
      </c>
      <c r="E29" s="59">
        <f>RS!E22</f>
        <v>0</v>
      </c>
      <c r="F29" s="68">
        <f t="shared" si="1"/>
        <v>0</v>
      </c>
      <c r="G29" s="59">
        <f t="shared" si="7"/>
        <v>1366197.21</v>
      </c>
      <c r="H29" s="68">
        <f t="shared" si="2"/>
        <v>0.38543021639057434</v>
      </c>
      <c r="I29" s="59">
        <f>RS!I22</f>
        <v>1398111.93</v>
      </c>
      <c r="J29" s="67">
        <f t="shared" si="3"/>
        <v>0.45124509503401611</v>
      </c>
      <c r="K29" s="59">
        <f>RS!K22</f>
        <v>0</v>
      </c>
      <c r="L29" s="68">
        <f t="shared" si="4"/>
        <v>0</v>
      </c>
      <c r="M29" s="59">
        <f t="shared" si="5"/>
        <v>1398111.93</v>
      </c>
      <c r="N29" s="68">
        <f t="shared" si="6"/>
        <v>0.36882796553138147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20</v>
      </c>
      <c r="C30" s="59">
        <f>RS!C23</f>
        <v>5617317.1100000003</v>
      </c>
      <c r="D30" s="67">
        <f t="shared" si="8"/>
        <v>1.9614788401663217</v>
      </c>
      <c r="E30" s="59">
        <f>RS!E23</f>
        <v>0</v>
      </c>
      <c r="F30" s="68">
        <f t="shared" si="1"/>
        <v>0</v>
      </c>
      <c r="G30" s="59">
        <f t="shared" si="7"/>
        <v>5617317.1100000003</v>
      </c>
      <c r="H30" s="68">
        <f t="shared" si="2"/>
        <v>1.5847519914359773</v>
      </c>
      <c r="I30" s="59">
        <f>RS!I23</f>
        <v>-16823.86</v>
      </c>
      <c r="J30" s="67">
        <f t="shared" si="3"/>
        <v>-5.4299545992279622E-3</v>
      </c>
      <c r="K30" s="59">
        <f>RS!K23</f>
        <v>0</v>
      </c>
      <c r="L30" s="68">
        <f t="shared" si="4"/>
        <v>0</v>
      </c>
      <c r="M30" s="59">
        <f t="shared" si="5"/>
        <v>-16823.86</v>
      </c>
      <c r="N30" s="68">
        <f t="shared" si="6"/>
        <v>-4.4382069296732118E-3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6</v>
      </c>
      <c r="C31" s="59">
        <f>FBiH!C18</f>
        <v>17641578</v>
      </c>
      <c r="D31" s="67">
        <f t="shared" si="8"/>
        <v>6.1601617420782739</v>
      </c>
      <c r="E31" s="59">
        <f>FBiH!E18</f>
        <v>10486171</v>
      </c>
      <c r="F31" s="68">
        <f t="shared" si="1"/>
        <v>15.403036869073619</v>
      </c>
      <c r="G31" s="59">
        <f t="shared" si="7"/>
        <v>28127749</v>
      </c>
      <c r="H31" s="68">
        <f t="shared" si="2"/>
        <v>7.9353729493048526</v>
      </c>
      <c r="I31" s="59">
        <f>FBiH!I18</f>
        <v>18711956</v>
      </c>
      <c r="J31" s="67">
        <f t="shared" si="3"/>
        <v>6.0393436192854235</v>
      </c>
      <c r="K31" s="59">
        <f>FBiH!K18</f>
        <v>11031630</v>
      </c>
      <c r="L31" s="68">
        <f t="shared" si="4"/>
        <v>15.933698760407381</v>
      </c>
      <c r="M31" s="59">
        <f t="shared" si="5"/>
        <v>29743586</v>
      </c>
      <c r="N31" s="68">
        <f t="shared" si="6"/>
        <v>7.8464864483258374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7</v>
      </c>
      <c r="C32" s="59">
        <f>FBiH!C19</f>
        <v>13156694</v>
      </c>
      <c r="D32" s="67">
        <f t="shared" si="8"/>
        <v>4.5941107440066178</v>
      </c>
      <c r="E32" s="59">
        <f>FBiH!E19</f>
        <v>14476167</v>
      </c>
      <c r="F32" s="68">
        <f t="shared" si="1"/>
        <v>21.26390405266773</v>
      </c>
      <c r="G32" s="59">
        <f t="shared" si="7"/>
        <v>27632861</v>
      </c>
      <c r="H32" s="68">
        <f t="shared" si="2"/>
        <v>7.7957556323224093</v>
      </c>
      <c r="I32" s="59">
        <f>FBiH!I19</f>
        <v>14222969</v>
      </c>
      <c r="J32" s="67">
        <f t="shared" si="3"/>
        <v>4.5905087141848977</v>
      </c>
      <c r="K32" s="59">
        <f>FBiH!K19</f>
        <v>16715254</v>
      </c>
      <c r="L32" s="68">
        <f t="shared" si="4"/>
        <v>24.142925564009531</v>
      </c>
      <c r="M32" s="59">
        <f t="shared" si="5"/>
        <v>30938223</v>
      </c>
      <c r="N32" s="68">
        <f t="shared" si="6"/>
        <v>8.1616368485219883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68</v>
      </c>
      <c r="C33" s="59">
        <f>FBiH!C20</f>
        <v>733724</v>
      </c>
      <c r="D33" s="67">
        <f t="shared" si="8"/>
        <v>0.25620488790995</v>
      </c>
      <c r="E33" s="59">
        <f>FBiH!E20</f>
        <v>14398718</v>
      </c>
      <c r="F33" s="68">
        <f t="shared" si="1"/>
        <v>21.15013995302899</v>
      </c>
      <c r="G33" s="59">
        <f t="shared" si="7"/>
        <v>15132442</v>
      </c>
      <c r="H33" s="68">
        <f t="shared" si="2"/>
        <v>4.2691496892881338</v>
      </c>
      <c r="I33" s="59">
        <f>FBiH!I20</f>
        <v>765858</v>
      </c>
      <c r="J33" s="67">
        <f t="shared" si="3"/>
        <v>0.24718311787280256</v>
      </c>
      <c r="K33" s="59">
        <f>FBiH!K20</f>
        <v>13441796</v>
      </c>
      <c r="L33" s="68">
        <f t="shared" si="4"/>
        <v>19.414857846288253</v>
      </c>
      <c r="M33" s="59">
        <f t="shared" si="5"/>
        <v>14207654</v>
      </c>
      <c r="N33" s="68">
        <f t="shared" si="6"/>
        <v>3.7480404875694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25</v>
      </c>
      <c r="C34" s="59">
        <f>RS!C24</f>
        <v>16347708.289999999</v>
      </c>
      <c r="D34" s="67">
        <f t="shared" si="8"/>
        <v>5.7083627767716614</v>
      </c>
      <c r="E34" s="59">
        <f>RS!E24</f>
        <v>880051.76</v>
      </c>
      <c r="F34" s="68">
        <f t="shared" si="1"/>
        <v>1.2926996618663884</v>
      </c>
      <c r="G34" s="59">
        <f t="shared" si="7"/>
        <v>17227760.050000001</v>
      </c>
      <c r="H34" s="68">
        <f t="shared" si="2"/>
        <v>4.8602787616557874</v>
      </c>
      <c r="I34" s="59">
        <f>RS!I24</f>
        <v>17922529.780000001</v>
      </c>
      <c r="J34" s="67">
        <f t="shared" si="3"/>
        <v>5.7845537830623366</v>
      </c>
      <c r="K34" s="59">
        <f>RS!K24</f>
        <v>855071.98</v>
      </c>
      <c r="L34" s="68">
        <f t="shared" si="4"/>
        <v>1.2350359237741915</v>
      </c>
      <c r="M34" s="59">
        <f t="shared" si="5"/>
        <v>18777601.760000002</v>
      </c>
      <c r="N34" s="68">
        <f t="shared" si="6"/>
        <v>4.9536124441047358</v>
      </c>
      <c r="O34" s="1"/>
      <c r="P34" s="1"/>
      <c r="Q34" s="1"/>
      <c r="R34" s="1"/>
      <c r="S34" s="1"/>
    </row>
    <row r="35" spans="1:35" x14ac:dyDescent="0.25">
      <c r="A35" s="3"/>
      <c r="B35" s="4" t="s">
        <v>56</v>
      </c>
      <c r="C35" s="10">
        <f t="shared" ref="C35:L35" si="9">SUM(C11:C34)</f>
        <v>286381733.77000004</v>
      </c>
      <c r="D35" s="10">
        <f t="shared" si="9"/>
        <v>100</v>
      </c>
      <c r="E35" s="10">
        <f t="shared" si="9"/>
        <v>68078594.430000007</v>
      </c>
      <c r="F35" s="26">
        <f t="shared" si="9"/>
        <v>99.999999999999986</v>
      </c>
      <c r="G35" s="10">
        <f>SUM(G11:G34)</f>
        <v>354460328.19999999</v>
      </c>
      <c r="H35" s="26">
        <f t="shared" si="9"/>
        <v>100</v>
      </c>
      <c r="I35" s="10">
        <f t="shared" si="9"/>
        <v>309834266.42999995</v>
      </c>
      <c r="J35" s="10">
        <f t="shared" si="9"/>
        <v>100.00000000000001</v>
      </c>
      <c r="K35" s="10">
        <f t="shared" si="9"/>
        <v>69234583.670000002</v>
      </c>
      <c r="L35" s="26">
        <f t="shared" si="9"/>
        <v>100</v>
      </c>
      <c r="M35" s="10">
        <f>SUM(M11:M34)+0.6</f>
        <v>379068850.69999999</v>
      </c>
      <c r="N35" s="26">
        <f>SUM(N11:N34)</f>
        <v>99.999999841717425</v>
      </c>
      <c r="O35" s="1"/>
      <c r="P35" s="1"/>
      <c r="Q35" s="1"/>
      <c r="R35" s="1"/>
      <c r="S35" s="1"/>
    </row>
    <row r="36" spans="1:35" x14ac:dyDescent="0.25">
      <c r="A36" s="18"/>
      <c r="B36" s="18"/>
      <c r="C36" s="19"/>
      <c r="D36" s="18"/>
      <c r="E36" s="50"/>
      <c r="F36" s="18"/>
      <c r="G36" s="50"/>
      <c r="H36" s="18"/>
      <c r="I36" s="19"/>
      <c r="J36" s="18"/>
      <c r="K36" s="50"/>
      <c r="L36" s="18"/>
      <c r="M36" s="50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x14ac:dyDescent="0.25">
      <c r="C37" s="58"/>
      <c r="D37" s="21"/>
      <c r="E37" s="58"/>
      <c r="F37" s="18"/>
      <c r="G37" s="58"/>
      <c r="H37" s="18"/>
      <c r="I37" s="58"/>
      <c r="J37" s="21"/>
      <c r="K37" s="58"/>
      <c r="L37" s="18"/>
      <c r="M37" s="5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A38" s="18" t="s">
        <v>82</v>
      </c>
      <c r="B38" s="45"/>
      <c r="C38" s="34"/>
      <c r="D38" s="21"/>
      <c r="E38" s="20"/>
      <c r="F38" s="18"/>
      <c r="G38" s="20"/>
      <c r="H38" s="18"/>
      <c r="I38" s="34"/>
      <c r="J38" s="21"/>
      <c r="K38" s="20"/>
      <c r="L38" s="18"/>
      <c r="M38" s="2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83</v>
      </c>
      <c r="B39" s="61"/>
      <c r="C39" s="22"/>
      <c r="D39" s="21"/>
      <c r="E39" s="21"/>
      <c r="F39" s="18"/>
      <c r="G39" s="21"/>
      <c r="H39" s="18"/>
      <c r="I39" s="22"/>
      <c r="J39" s="21"/>
      <c r="K39" s="21"/>
      <c r="L39" s="18"/>
      <c r="M39" s="2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45"/>
      <c r="C40" s="37"/>
      <c r="D40" s="21"/>
      <c r="E40" s="21"/>
      <c r="F40" s="18"/>
      <c r="G40" s="21"/>
      <c r="H40" s="18"/>
      <c r="I40" s="37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17"/>
      <c r="C41" s="53"/>
      <c r="D41" s="21"/>
      <c r="E41" s="20"/>
      <c r="F41" s="18"/>
      <c r="G41" s="20"/>
      <c r="H41" s="18"/>
      <c r="I41" s="53"/>
      <c r="J41" s="21"/>
      <c r="K41" s="20"/>
      <c r="L41" s="18"/>
      <c r="M41" s="20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45"/>
      <c r="C42" s="11"/>
      <c r="D42" s="18"/>
      <c r="E42" s="18"/>
      <c r="F42" s="18"/>
      <c r="G42" s="18"/>
      <c r="H42" s="18"/>
      <c r="I42" s="11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17"/>
      <c r="C43" s="25"/>
      <c r="D43" s="18"/>
      <c r="E43" s="18"/>
      <c r="F43" s="18"/>
      <c r="G43" s="18"/>
      <c r="H43" s="18"/>
      <c r="I43" s="25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E11:E14 M11:M14 I11:I14 K11:K14 E17:E34 E15 M15:M35 I15:I34 K15:K34" formula="1"/>
    <ignoredError sqref="J11:J14 L12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6" t="s">
        <v>62</v>
      </c>
      <c r="I5" s="66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3" t="s">
        <v>59</v>
      </c>
      <c r="B8" s="86" t="s">
        <v>10</v>
      </c>
      <c r="C8" s="82" t="s">
        <v>78</v>
      </c>
      <c r="D8" s="82"/>
      <c r="E8" s="82" t="s">
        <v>77</v>
      </c>
      <c r="F8" s="82"/>
      <c r="G8" s="82" t="s">
        <v>79</v>
      </c>
      <c r="H8" s="82"/>
      <c r="I8" s="82" t="s">
        <v>78</v>
      </c>
      <c r="J8" s="82"/>
      <c r="K8" s="82" t="s">
        <v>77</v>
      </c>
      <c r="L8" s="82"/>
      <c r="M8" s="82" t="s">
        <v>79</v>
      </c>
      <c r="N8" s="89"/>
    </row>
    <row r="9" spans="1:14" s="27" customFormat="1" ht="21.75" customHeight="1" x14ac:dyDescent="0.25">
      <c r="A9" s="84"/>
      <c r="B9" s="87"/>
      <c r="C9" s="87" t="s">
        <v>88</v>
      </c>
      <c r="D9" s="87"/>
      <c r="E9" s="87" t="s">
        <v>88</v>
      </c>
      <c r="F9" s="87"/>
      <c r="G9" s="87" t="s">
        <v>88</v>
      </c>
      <c r="H9" s="87"/>
      <c r="I9" s="87" t="s">
        <v>89</v>
      </c>
      <c r="J9" s="87"/>
      <c r="K9" s="87" t="s">
        <v>89</v>
      </c>
      <c r="L9" s="87"/>
      <c r="M9" s="87" t="s">
        <v>89</v>
      </c>
      <c r="N9" s="90"/>
    </row>
    <row r="10" spans="1:14" ht="18.75" customHeight="1" thickBot="1" x14ac:dyDescent="0.3">
      <c r="A10" s="85"/>
      <c r="B10" s="88"/>
      <c r="C10" s="65" t="s">
        <v>26</v>
      </c>
      <c r="D10" s="79" t="s">
        <v>76</v>
      </c>
      <c r="E10" s="65" t="s">
        <v>26</v>
      </c>
      <c r="F10" s="79" t="s">
        <v>76</v>
      </c>
      <c r="G10" s="65" t="s">
        <v>26</v>
      </c>
      <c r="H10" s="79" t="s">
        <v>76</v>
      </c>
      <c r="I10" s="65" t="s">
        <v>26</v>
      </c>
      <c r="J10" s="79" t="s">
        <v>76</v>
      </c>
      <c r="K10" s="65" t="s">
        <v>26</v>
      </c>
      <c r="L10" s="71" t="s">
        <v>76</v>
      </c>
      <c r="M10" s="65" t="s">
        <v>26</v>
      </c>
      <c r="N10" s="64" t="s">
        <v>76</v>
      </c>
    </row>
    <row r="11" spans="1:14" ht="16.5" customHeight="1" x14ac:dyDescent="0.25">
      <c r="A11" s="15" t="s">
        <v>27</v>
      </c>
      <c r="B11" s="7" t="s">
        <v>63</v>
      </c>
      <c r="C11" s="59">
        <v>31518845</v>
      </c>
      <c r="D11" s="69">
        <f>C11/C21*100</f>
        <v>16.778108012474682</v>
      </c>
      <c r="E11" s="59">
        <v>2744537</v>
      </c>
      <c r="F11" s="68">
        <f>E11/E21*100</f>
        <v>4.6355192460634385</v>
      </c>
      <c r="G11" s="59">
        <f>C11+E11</f>
        <v>34263382</v>
      </c>
      <c r="H11" s="68">
        <f>G11/G21*100</f>
        <v>13.868240981858021</v>
      </c>
      <c r="I11" s="59">
        <v>36462845</v>
      </c>
      <c r="J11" s="69">
        <f>I11/I21*100</f>
        <v>17.501319936220682</v>
      </c>
      <c r="K11" s="59">
        <v>3214269</v>
      </c>
      <c r="L11" s="68">
        <f>K11/K21*100</f>
        <v>5.3280488065448424</v>
      </c>
      <c r="M11" s="59">
        <f>I11+K11</f>
        <v>39677114</v>
      </c>
      <c r="N11" s="68">
        <f>M11/M21*100</f>
        <v>14.767933807080876</v>
      </c>
    </row>
    <row r="12" spans="1:14" ht="16.5" customHeight="1" x14ac:dyDescent="0.25">
      <c r="A12" s="15" t="s">
        <v>28</v>
      </c>
      <c r="B12" s="7" t="s">
        <v>87</v>
      </c>
      <c r="C12" s="59">
        <v>39862053</v>
      </c>
      <c r="D12" s="69">
        <f>C12/C21*100</f>
        <v>21.219363553232693</v>
      </c>
      <c r="E12" s="59">
        <v>0</v>
      </c>
      <c r="F12" s="68">
        <f>E12/E21*100</f>
        <v>0</v>
      </c>
      <c r="G12" s="59">
        <f>C12+E12+0.4</f>
        <v>39862053.399999999</v>
      </c>
      <c r="H12" s="68">
        <f>G12/G21*100</f>
        <v>16.13432563612351</v>
      </c>
      <c r="I12" s="59">
        <v>46007854</v>
      </c>
      <c r="J12" s="69">
        <f>I12/I21*100</f>
        <v>22.082702883796653</v>
      </c>
      <c r="K12" s="59">
        <v>0</v>
      </c>
      <c r="L12" s="68">
        <f>K12/K21*100</f>
        <v>0</v>
      </c>
      <c r="M12" s="59">
        <f>I12+K12+0.4</f>
        <v>46007854.399999999</v>
      </c>
      <c r="N12" s="68">
        <f>M12/M21*100</f>
        <v>17.124253250501404</v>
      </c>
    </row>
    <row r="13" spans="1:14" ht="16.5" customHeight="1" x14ac:dyDescent="0.25">
      <c r="A13" s="15" t="s">
        <v>29</v>
      </c>
      <c r="B13" s="7" t="s">
        <v>1</v>
      </c>
      <c r="C13" s="59">
        <v>9086357</v>
      </c>
      <c r="D13" s="69">
        <f>C13/C21*100</f>
        <v>4.8368485325495083</v>
      </c>
      <c r="E13" s="59">
        <v>0</v>
      </c>
      <c r="F13" s="68">
        <f>E13/E21*100</f>
        <v>0</v>
      </c>
      <c r="G13" s="59">
        <f t="shared" ref="G13:G20" si="0">C13+E13</f>
        <v>9086357</v>
      </c>
      <c r="H13" s="68">
        <f>G13/G21*100</f>
        <v>3.6777393581051774</v>
      </c>
      <c r="I13" s="59">
        <v>11169418</v>
      </c>
      <c r="J13" s="69">
        <f>I13/I21*100</f>
        <v>5.361061593503802</v>
      </c>
      <c r="K13" s="59">
        <v>0</v>
      </c>
      <c r="L13" s="68">
        <f>K13/K21*100</f>
        <v>0</v>
      </c>
      <c r="M13" s="59">
        <f t="shared" ref="M13:M20" si="1">I13+K13</f>
        <v>11169418</v>
      </c>
      <c r="N13" s="68">
        <f>M13/M21*100</f>
        <v>4.1572889017990997</v>
      </c>
    </row>
    <row r="14" spans="1:14" ht="16.5" customHeight="1" x14ac:dyDescent="0.25">
      <c r="A14" s="15" t="s">
        <v>30</v>
      </c>
      <c r="B14" s="7" t="s">
        <v>2</v>
      </c>
      <c r="C14" s="59">
        <v>15476871</v>
      </c>
      <c r="D14" s="69">
        <f>C14/C21*100</f>
        <v>8.238646223652454</v>
      </c>
      <c r="E14" s="59">
        <v>4654904</v>
      </c>
      <c r="F14" s="68">
        <f>E14/E21*100</f>
        <v>7.8621265009645285</v>
      </c>
      <c r="G14" s="59">
        <f t="shared" si="0"/>
        <v>20131775</v>
      </c>
      <c r="H14" s="68">
        <f>G14/G21*100</f>
        <v>8.1484164958539349</v>
      </c>
      <c r="I14" s="59">
        <v>16870266</v>
      </c>
      <c r="J14" s="69">
        <f>I14/I21*100</f>
        <v>8.097336416704346</v>
      </c>
      <c r="K14" s="59">
        <v>3714632</v>
      </c>
      <c r="L14" s="68">
        <f>K14/K21*100</f>
        <v>6.157462425936747</v>
      </c>
      <c r="M14" s="59">
        <f t="shared" si="1"/>
        <v>20584898</v>
      </c>
      <c r="N14" s="68">
        <f>M14/M21*100</f>
        <v>7.6617571300551637</v>
      </c>
    </row>
    <row r="15" spans="1:14" ht="16.5" customHeight="1" x14ac:dyDescent="0.25">
      <c r="A15" s="15" t="s">
        <v>31</v>
      </c>
      <c r="B15" s="7" t="s">
        <v>3</v>
      </c>
      <c r="C15" s="59">
        <v>27771176</v>
      </c>
      <c r="D15" s="69">
        <f>C15/C21*100</f>
        <v>14.783149273440847</v>
      </c>
      <c r="E15" s="59">
        <v>0</v>
      </c>
      <c r="F15" s="68">
        <f>E15/E21*100</f>
        <v>0</v>
      </c>
      <c r="G15" s="59">
        <f t="shared" si="0"/>
        <v>27771176</v>
      </c>
      <c r="H15" s="68">
        <f>G15/G21*100</f>
        <v>11.240494622439545</v>
      </c>
      <c r="I15" s="59">
        <v>31577337</v>
      </c>
      <c r="J15" s="69">
        <f>I15/I21*100</f>
        <v>15.156389403264034</v>
      </c>
      <c r="K15" s="59">
        <v>0</v>
      </c>
      <c r="L15" s="68">
        <f>K15/K21*100</f>
        <v>0</v>
      </c>
      <c r="M15" s="59">
        <f t="shared" si="1"/>
        <v>31577337</v>
      </c>
      <c r="N15" s="68">
        <f>M15/M21*100</f>
        <v>11.753173948586229</v>
      </c>
    </row>
    <row r="16" spans="1:14" ht="16.5" customHeight="1" x14ac:dyDescent="0.25">
      <c r="A16" s="15" t="s">
        <v>32</v>
      </c>
      <c r="B16" s="7" t="s">
        <v>4</v>
      </c>
      <c r="C16" s="59">
        <v>8045212</v>
      </c>
      <c r="D16" s="69">
        <f>C16/C21*100</f>
        <v>4.2826263436765357</v>
      </c>
      <c r="E16" s="59">
        <v>11060255</v>
      </c>
      <c r="F16" s="68">
        <f>E16/E21*100</f>
        <v>18.680755595158445</v>
      </c>
      <c r="G16" s="59">
        <f t="shared" si="0"/>
        <v>19105467</v>
      </c>
      <c r="H16" s="68">
        <f>G16/G21*100</f>
        <v>7.7330142257100025</v>
      </c>
      <c r="I16" s="59">
        <v>8206328</v>
      </c>
      <c r="J16" s="69">
        <f>I16/I21*100</f>
        <v>3.9388471149074076</v>
      </c>
      <c r="K16" s="59">
        <v>10710589</v>
      </c>
      <c r="L16" s="68">
        <f>K16/K21*100</f>
        <v>17.754127280212799</v>
      </c>
      <c r="M16" s="59">
        <f t="shared" si="1"/>
        <v>18916917</v>
      </c>
      <c r="N16" s="68">
        <f>M16/M21*100</f>
        <v>7.0409298944989542</v>
      </c>
    </row>
    <row r="17" spans="1:14" ht="16.5" customHeight="1" x14ac:dyDescent="0.25">
      <c r="A17" s="15" t="s">
        <v>33</v>
      </c>
      <c r="B17" s="7" t="s">
        <v>5</v>
      </c>
      <c r="C17" s="59">
        <v>24564458</v>
      </c>
      <c r="D17" s="69">
        <f>C17/C21*100</f>
        <v>13.076149509663118</v>
      </c>
      <c r="E17" s="59">
        <v>1385927</v>
      </c>
      <c r="F17" s="68">
        <f>E17/E21*100</f>
        <v>2.340828810884664</v>
      </c>
      <c r="G17" s="59">
        <f t="shared" si="0"/>
        <v>25950385</v>
      </c>
      <c r="H17" s="68">
        <f>G17/G21*100</f>
        <v>10.503522178633553</v>
      </c>
      <c r="I17" s="59">
        <v>24348569</v>
      </c>
      <c r="J17" s="69">
        <f>I17/I21*100</f>
        <v>11.686748416316524</v>
      </c>
      <c r="K17" s="59">
        <v>1499149</v>
      </c>
      <c r="L17" s="68">
        <f>K17/K21*100</f>
        <v>2.4850250679961428</v>
      </c>
      <c r="M17" s="59">
        <f t="shared" si="1"/>
        <v>25847718</v>
      </c>
      <c r="N17" s="68">
        <f>M17/M21*100</f>
        <v>9.6205935867233929</v>
      </c>
    </row>
    <row r="18" spans="1:14" ht="16.5" customHeight="1" x14ac:dyDescent="0.25">
      <c r="A18" s="15" t="s">
        <v>34</v>
      </c>
      <c r="B18" s="7" t="s">
        <v>6</v>
      </c>
      <c r="C18" s="59">
        <v>17641578</v>
      </c>
      <c r="D18" s="69">
        <f>C18/C21*100</f>
        <v>9.3909628095349653</v>
      </c>
      <c r="E18" s="59">
        <v>10486171</v>
      </c>
      <c r="F18" s="68">
        <f>E18/E21*100</f>
        <v>17.71112850291772</v>
      </c>
      <c r="G18" s="59">
        <f t="shared" si="0"/>
        <v>28127749</v>
      </c>
      <c r="H18" s="68">
        <f>G18/G21*100</f>
        <v>11.384818971145814</v>
      </c>
      <c r="I18" s="59">
        <v>18711956</v>
      </c>
      <c r="J18" s="69">
        <f>I18/I21*100</f>
        <v>8.9813049033470698</v>
      </c>
      <c r="K18" s="59">
        <v>11031630</v>
      </c>
      <c r="L18" s="68">
        <f>K18/K21*100</f>
        <v>18.286292483841361</v>
      </c>
      <c r="M18" s="59">
        <f t="shared" si="1"/>
        <v>29743586</v>
      </c>
      <c r="N18" s="68">
        <f>M18/M21*100</f>
        <v>11.070646651195888</v>
      </c>
    </row>
    <row r="19" spans="1:14" ht="16.5" customHeight="1" x14ac:dyDescent="0.25">
      <c r="A19" s="15" t="s">
        <v>35</v>
      </c>
      <c r="B19" s="7" t="s">
        <v>7</v>
      </c>
      <c r="C19" s="59">
        <v>13156694</v>
      </c>
      <c r="D19" s="69">
        <f>C19/C21*100</f>
        <v>7.0035698649197826</v>
      </c>
      <c r="E19" s="59">
        <v>14476167</v>
      </c>
      <c r="F19" s="68">
        <f>E19/E21*100</f>
        <v>24.450226299637578</v>
      </c>
      <c r="G19" s="59">
        <f t="shared" si="0"/>
        <v>27632861</v>
      </c>
      <c r="H19" s="68">
        <f>G19/G21*100</f>
        <v>11.184511072671874</v>
      </c>
      <c r="I19" s="59">
        <v>14222969</v>
      </c>
      <c r="J19" s="69">
        <f>I19/I21*100</f>
        <v>6.8266952540853225</v>
      </c>
      <c r="K19" s="59">
        <v>16715254</v>
      </c>
      <c r="L19" s="68">
        <f>K19/K21*100</f>
        <v>27.707602918671061</v>
      </c>
      <c r="M19" s="59">
        <f t="shared" si="1"/>
        <v>30938223</v>
      </c>
      <c r="N19" s="68">
        <f>M19/M21*100</f>
        <v>11.515293914086271</v>
      </c>
    </row>
    <row r="20" spans="1:14" ht="16.5" customHeight="1" x14ac:dyDescent="0.25">
      <c r="A20" s="15" t="s">
        <v>36</v>
      </c>
      <c r="B20" s="7" t="s">
        <v>68</v>
      </c>
      <c r="C20" s="59">
        <v>733724</v>
      </c>
      <c r="D20" s="69">
        <f>C20/C21*100</f>
        <v>0.39057587685541689</v>
      </c>
      <c r="E20" s="59">
        <v>14398718</v>
      </c>
      <c r="F20" s="68">
        <f>E20/E21*100</f>
        <v>24.319415044373628</v>
      </c>
      <c r="G20" s="59">
        <f t="shared" si="0"/>
        <v>15132442</v>
      </c>
      <c r="H20" s="68">
        <f>G20/G21*100</f>
        <v>6.1249164574585651</v>
      </c>
      <c r="I20" s="59">
        <v>765858</v>
      </c>
      <c r="J20" s="69">
        <f>I20/I21*100</f>
        <v>0.3675940778541581</v>
      </c>
      <c r="K20" s="59">
        <v>13441796</v>
      </c>
      <c r="L20" s="68">
        <f>K20/K21*100</f>
        <v>22.28144101679705</v>
      </c>
      <c r="M20" s="59">
        <f t="shared" si="1"/>
        <v>14207654</v>
      </c>
      <c r="N20" s="68">
        <f>M20/M21*100</f>
        <v>5.28812891547273</v>
      </c>
    </row>
    <row r="21" spans="1:14" ht="16.5" customHeight="1" x14ac:dyDescent="0.25">
      <c r="A21" s="3"/>
      <c r="B21" s="4" t="s">
        <v>56</v>
      </c>
      <c r="C21" s="10">
        <f t="shared" ref="C21:I21" si="2">SUM(C11:C20)</f>
        <v>187856968</v>
      </c>
      <c r="D21" s="10">
        <f t="shared" si="2"/>
        <v>100</v>
      </c>
      <c r="E21" s="10">
        <f t="shared" si="2"/>
        <v>59206679</v>
      </c>
      <c r="F21" s="26">
        <f t="shared" si="2"/>
        <v>100</v>
      </c>
      <c r="G21" s="76">
        <f t="shared" si="2"/>
        <v>247063647.40000001</v>
      </c>
      <c r="H21" s="26">
        <f t="shared" si="2"/>
        <v>100</v>
      </c>
      <c r="I21" s="10">
        <f t="shared" si="2"/>
        <v>208343400</v>
      </c>
      <c r="J21" s="10">
        <f t="shared" ref="J21:N21" si="3">SUM(J11:J20)</f>
        <v>100</v>
      </c>
      <c r="K21" s="10">
        <f t="shared" si="3"/>
        <v>60327319</v>
      </c>
      <c r="L21" s="26">
        <f t="shared" si="3"/>
        <v>100</v>
      </c>
      <c r="M21" s="10">
        <f t="shared" si="3"/>
        <v>268670719.39999998</v>
      </c>
      <c r="N21" s="26">
        <f t="shared" si="3"/>
        <v>100</v>
      </c>
    </row>
    <row r="22" spans="1:14" x14ac:dyDescent="0.25">
      <c r="A22" s="18"/>
      <c r="B22" s="18"/>
      <c r="C22" s="19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</row>
    <row r="23" spans="1:14" x14ac:dyDescent="0.25">
      <c r="A23" s="18"/>
      <c r="C23" s="20"/>
      <c r="D23" s="21"/>
      <c r="E23" s="20"/>
      <c r="F23" s="18"/>
      <c r="G23" s="20"/>
      <c r="H23" s="18"/>
      <c r="I23" s="20"/>
      <c r="J23" s="21"/>
      <c r="K23" s="20"/>
      <c r="L23" s="18"/>
      <c r="M23" s="20"/>
      <c r="N23" s="18"/>
    </row>
    <row r="24" spans="1:14" x14ac:dyDescent="0.25">
      <c r="A24" s="18"/>
      <c r="B24" s="47" t="s">
        <v>81</v>
      </c>
      <c r="C24" s="23"/>
      <c r="D24" s="21"/>
      <c r="E24" s="20"/>
      <c r="F24" s="18"/>
      <c r="G24" s="20"/>
      <c r="H24" s="18"/>
      <c r="I24" s="23"/>
      <c r="J24" s="21"/>
      <c r="K24" s="20"/>
      <c r="L24" s="18"/>
      <c r="M24" s="20"/>
      <c r="N24" s="18"/>
    </row>
    <row r="25" spans="1:14" x14ac:dyDescent="0.25">
      <c r="A25" s="18"/>
      <c r="B25" s="18" t="s">
        <v>85</v>
      </c>
      <c r="C25" s="9"/>
      <c r="D25" s="21"/>
      <c r="E25" s="9"/>
      <c r="F25" s="18"/>
      <c r="G25" s="9"/>
      <c r="H25" s="18"/>
      <c r="I25" s="9"/>
      <c r="J25" s="21"/>
      <c r="K25" s="9"/>
      <c r="L25" s="18"/>
      <c r="M25" s="9"/>
      <c r="N25" s="18"/>
    </row>
    <row r="26" spans="1:14" x14ac:dyDescent="0.25">
      <c r="A26" s="18"/>
      <c r="B26" s="18" t="s">
        <v>86</v>
      </c>
      <c r="C26" s="24"/>
      <c r="D26" s="21"/>
      <c r="E26" s="21"/>
      <c r="F26" s="18"/>
      <c r="G26" s="21"/>
      <c r="H26" s="18"/>
      <c r="I26" s="24"/>
      <c r="J26" s="21"/>
      <c r="K26" s="21"/>
      <c r="L26" s="18"/>
      <c r="M26" s="21"/>
      <c r="N26" s="18"/>
    </row>
    <row r="27" spans="1:14" x14ac:dyDescent="0.25">
      <c r="A27" s="18"/>
      <c r="B27" s="17"/>
      <c r="C27" s="9"/>
      <c r="D27" s="21"/>
      <c r="E27" s="20"/>
      <c r="F27" s="18"/>
      <c r="G27" s="20"/>
      <c r="H27" s="18"/>
      <c r="I27" s="9"/>
      <c r="J27" s="21"/>
      <c r="K27" s="20"/>
      <c r="L27" s="18"/>
      <c r="M27" s="20"/>
      <c r="N27" s="18"/>
    </row>
    <row r="28" spans="1:14" x14ac:dyDescent="0.25">
      <c r="A28" s="18"/>
      <c r="B28" s="39"/>
      <c r="C28" s="52"/>
      <c r="D28" s="18"/>
      <c r="I28" s="52"/>
      <c r="J28" s="18"/>
    </row>
    <row r="29" spans="1:14" x14ac:dyDescent="0.25">
      <c r="A29" s="18"/>
      <c r="B29" s="39"/>
      <c r="C29" s="18"/>
      <c r="D29" s="18"/>
      <c r="I29" s="18"/>
      <c r="J29" s="18"/>
    </row>
    <row r="30" spans="1:14" x14ac:dyDescent="0.25">
      <c r="A30" s="18"/>
      <c r="B30" s="39"/>
      <c r="C30" s="18"/>
      <c r="D30" s="18"/>
      <c r="I30" s="18"/>
      <c r="J30" s="18"/>
    </row>
    <row r="31" spans="1:14" x14ac:dyDescent="0.25">
      <c r="A31" s="18"/>
      <c r="B31" s="39"/>
      <c r="C31" s="18"/>
      <c r="D31" s="18"/>
      <c r="I31" s="18"/>
      <c r="J31" s="18"/>
    </row>
    <row r="32" spans="1:14" x14ac:dyDescent="0.25">
      <c r="A32" s="18"/>
      <c r="B32" s="39"/>
      <c r="C32" s="18"/>
      <c r="D32" s="18"/>
      <c r="I32" s="18"/>
      <c r="J32" s="18"/>
    </row>
    <row r="33" spans="1:14" x14ac:dyDescent="0.25">
      <c r="A33" s="18"/>
      <c r="B33" s="39"/>
      <c r="C33" s="18"/>
      <c r="D33" s="18"/>
      <c r="I33" s="18"/>
      <c r="J33" s="18"/>
    </row>
    <row r="34" spans="1:14" x14ac:dyDescent="0.25">
      <c r="A34" s="18"/>
      <c r="B34" s="39"/>
      <c r="C34" s="18"/>
      <c r="D34" s="18"/>
      <c r="I34" s="18"/>
      <c r="J34" s="18"/>
    </row>
    <row r="35" spans="1:14" x14ac:dyDescent="0.25">
      <c r="A35" s="18"/>
      <c r="B35" s="18"/>
      <c r="C35" s="18"/>
      <c r="D35" s="18"/>
      <c r="I35" s="18"/>
      <c r="J35" s="18"/>
    </row>
    <row r="36" spans="1:14" x14ac:dyDescent="0.25">
      <c r="A36" s="16"/>
      <c r="B36" s="16"/>
      <c r="C36" s="16"/>
      <c r="D36" s="16"/>
      <c r="I36" s="16"/>
      <c r="J36" s="16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41"/>
      <c r="C41" s="6"/>
      <c r="D41" s="39"/>
      <c r="E41" s="16"/>
      <c r="F41" s="16"/>
      <c r="G41" s="16"/>
      <c r="H41" s="16"/>
      <c r="I41" s="6"/>
      <c r="J41" s="39"/>
      <c r="K41" s="16"/>
      <c r="L41" s="16"/>
      <c r="M41" s="16"/>
      <c r="N41" s="16"/>
    </row>
    <row r="42" spans="1:14" x14ac:dyDescent="0.25">
      <c r="A42" s="16"/>
      <c r="B42" s="41"/>
      <c r="C42" s="6"/>
      <c r="D42" s="39"/>
      <c r="E42" s="16"/>
      <c r="F42" s="16"/>
      <c r="G42" s="16"/>
      <c r="H42" s="16"/>
      <c r="I42" s="6"/>
      <c r="J42" s="39"/>
      <c r="K42" s="16"/>
      <c r="L42" s="16"/>
      <c r="M42" s="16"/>
      <c r="N42" s="16"/>
    </row>
    <row r="43" spans="1:14" x14ac:dyDescent="0.25">
      <c r="A43" s="16"/>
      <c r="B43" s="41"/>
      <c r="C43" s="6"/>
      <c r="D43" s="39"/>
      <c r="E43" s="16"/>
      <c r="F43" s="16"/>
      <c r="G43" s="16"/>
      <c r="H43" s="16"/>
      <c r="I43" s="6"/>
      <c r="J43" s="39"/>
      <c r="K43" s="16"/>
      <c r="L43" s="16"/>
      <c r="M43" s="16"/>
      <c r="N43" s="16"/>
    </row>
    <row r="44" spans="1:14" x14ac:dyDescent="0.25">
      <c r="A44" s="16"/>
      <c r="B44" s="41"/>
      <c r="C44" s="6"/>
      <c r="D44" s="39"/>
      <c r="E44" s="16"/>
      <c r="F44" s="16"/>
      <c r="G44" s="16"/>
      <c r="H44" s="16"/>
      <c r="I44" s="6"/>
      <c r="J44" s="39"/>
      <c r="K44" s="16"/>
      <c r="L44" s="16"/>
      <c r="M44" s="16"/>
      <c r="N44" s="16"/>
    </row>
    <row r="45" spans="1:14" x14ac:dyDescent="0.25">
      <c r="A45" s="16"/>
      <c r="B45" s="41"/>
      <c r="C45" s="6"/>
      <c r="D45" s="39"/>
      <c r="E45" s="16"/>
      <c r="F45" s="16"/>
      <c r="G45" s="16"/>
      <c r="H45" s="16"/>
      <c r="I45" s="6"/>
      <c r="J45" s="39"/>
      <c r="K45" s="16"/>
      <c r="L45" s="16"/>
      <c r="M45" s="16"/>
      <c r="N45" s="16"/>
    </row>
    <row r="46" spans="1:14" x14ac:dyDescent="0.25">
      <c r="A46" s="16"/>
      <c r="B46" s="41"/>
      <c r="C46" s="6"/>
      <c r="D46" s="39"/>
      <c r="E46" s="16"/>
      <c r="F46" s="16"/>
      <c r="G46" s="16"/>
      <c r="H46" s="16"/>
      <c r="I46" s="6"/>
      <c r="J46" s="39"/>
      <c r="K46" s="16"/>
      <c r="L46" s="16"/>
      <c r="M46" s="16"/>
      <c r="N46" s="16"/>
    </row>
    <row r="47" spans="1:14" x14ac:dyDescent="0.25">
      <c r="A47" s="16"/>
      <c r="B47" s="41"/>
      <c r="C47" s="6"/>
      <c r="D47" s="39"/>
      <c r="E47" s="16"/>
      <c r="F47" s="16"/>
      <c r="G47" s="16"/>
      <c r="H47" s="16"/>
      <c r="I47" s="6"/>
      <c r="J47" s="39"/>
      <c r="K47" s="16"/>
      <c r="L47" s="16"/>
      <c r="M47" s="16"/>
      <c r="N47" s="16"/>
    </row>
    <row r="48" spans="1:14" x14ac:dyDescent="0.25">
      <c r="A48" s="16"/>
      <c r="B48" s="41"/>
      <c r="C48" s="6"/>
      <c r="D48" s="18"/>
      <c r="E48" s="16"/>
      <c r="F48" s="16"/>
      <c r="G48" s="16"/>
      <c r="H48" s="16"/>
      <c r="I48" s="6"/>
      <c r="J48" s="18"/>
      <c r="K48" s="16"/>
      <c r="L48" s="16"/>
      <c r="M48" s="16"/>
      <c r="N48" s="16"/>
    </row>
    <row r="49" spans="1:14" x14ac:dyDescent="0.25">
      <c r="A49" s="16"/>
      <c r="B49" s="41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1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1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1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1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2"/>
      <c r="C54" s="18"/>
      <c r="D54" s="18"/>
      <c r="E54" s="16"/>
      <c r="F54" s="16"/>
      <c r="G54" s="16"/>
      <c r="H54" s="16"/>
      <c r="I54" s="18"/>
      <c r="J54" s="18"/>
      <c r="K54" s="16"/>
      <c r="L54" s="16"/>
      <c r="M54" s="16"/>
      <c r="N54" s="16"/>
    </row>
    <row r="55" spans="1:14" x14ac:dyDescent="0.25">
      <c r="A55" s="16"/>
      <c r="B55" s="40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M11:M13 M14:M20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1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3" t="s">
        <v>59</v>
      </c>
      <c r="B7" s="86" t="s">
        <v>10</v>
      </c>
      <c r="C7" s="82" t="s">
        <v>54</v>
      </c>
      <c r="D7" s="82"/>
      <c r="E7" s="82"/>
      <c r="F7" s="82"/>
      <c r="G7" s="82"/>
      <c r="H7" s="82" t="s">
        <v>55</v>
      </c>
      <c r="I7" s="82"/>
      <c r="J7" s="82"/>
      <c r="K7" s="82"/>
      <c r="L7" s="89"/>
    </row>
    <row r="8" spans="1:12" s="27" customFormat="1" ht="21.75" customHeight="1" x14ac:dyDescent="0.25">
      <c r="A8" s="84"/>
      <c r="B8" s="87"/>
      <c r="C8" s="91" t="s">
        <v>26</v>
      </c>
      <c r="D8" s="91"/>
      <c r="E8" s="92" t="s">
        <v>60</v>
      </c>
      <c r="F8" s="87" t="s">
        <v>57</v>
      </c>
      <c r="G8" s="87"/>
      <c r="H8" s="91" t="s">
        <v>26</v>
      </c>
      <c r="I8" s="91"/>
      <c r="J8" s="92" t="s">
        <v>61</v>
      </c>
      <c r="K8" s="87" t="s">
        <v>57</v>
      </c>
      <c r="L8" s="90"/>
    </row>
    <row r="9" spans="1:12" ht="19.5" customHeight="1" thickBot="1" x14ac:dyDescent="0.3">
      <c r="A9" s="85"/>
      <c r="B9" s="88"/>
      <c r="C9" s="48" t="s">
        <v>65</v>
      </c>
      <c r="D9" s="48" t="s">
        <v>74</v>
      </c>
      <c r="E9" s="93"/>
      <c r="F9" s="32" t="s">
        <v>67</v>
      </c>
      <c r="G9" s="32" t="s">
        <v>75</v>
      </c>
      <c r="H9" s="48" t="s">
        <v>65</v>
      </c>
      <c r="I9" s="48" t="s">
        <v>74</v>
      </c>
      <c r="J9" s="93"/>
      <c r="K9" s="32" t="s">
        <v>67</v>
      </c>
      <c r="L9" s="33" t="s">
        <v>75</v>
      </c>
    </row>
    <row r="10" spans="1:12" ht="16.5" customHeight="1" x14ac:dyDescent="0.25">
      <c r="A10" s="51" t="s">
        <v>27</v>
      </c>
      <c r="B10" s="7" t="s">
        <v>63</v>
      </c>
      <c r="C10" s="59">
        <v>28680802</v>
      </c>
      <c r="D10" s="59"/>
      <c r="E10" s="43">
        <f>IFERROR((D10-C10)/C10*100, "-")</f>
        <v>-100</v>
      </c>
      <c r="F10" s="43">
        <f t="shared" ref="F10:G17" si="0">C10/C$32*100</f>
        <v>13.598634192892019</v>
      </c>
      <c r="G10" s="43" t="e">
        <f t="shared" si="0"/>
        <v>#DIV/0!</v>
      </c>
      <c r="H10" s="59">
        <v>2177349</v>
      </c>
      <c r="I10" s="59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1" t="s">
        <v>28</v>
      </c>
      <c r="B11" s="7" t="s">
        <v>0</v>
      </c>
      <c r="C11" s="59">
        <v>13266562</v>
      </c>
      <c r="D11" s="59"/>
      <c r="E11" s="43">
        <f>IFERROR((D11-C11)/C11*100, "-")</f>
        <v>-100</v>
      </c>
      <c r="F11" s="43">
        <f t="shared" si="0"/>
        <v>6.2901701157213772</v>
      </c>
      <c r="G11" s="43" t="e">
        <f t="shared" si="0"/>
        <v>#DIV/0!</v>
      </c>
      <c r="H11" s="59">
        <v>0</v>
      </c>
      <c r="I11" s="59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1" t="s">
        <v>29</v>
      </c>
      <c r="B12" s="7" t="s">
        <v>21</v>
      </c>
      <c r="C12" s="59">
        <v>2126555</v>
      </c>
      <c r="D12" s="59"/>
      <c r="E12" s="43">
        <f t="shared" ref="E12:E31" si="4">IFERROR((D12-C12)/C12*100, "-")</f>
        <v>-100</v>
      </c>
      <c r="F12" s="43">
        <f t="shared" si="0"/>
        <v>1.0082787620815306</v>
      </c>
      <c r="G12" s="43" t="e">
        <f t="shared" si="0"/>
        <v>#DIV/0!</v>
      </c>
      <c r="H12" s="59">
        <v>0</v>
      </c>
      <c r="I12" s="59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1" t="s">
        <v>30</v>
      </c>
      <c r="B13" s="7" t="s">
        <v>12</v>
      </c>
      <c r="C13" s="59">
        <v>2749392</v>
      </c>
      <c r="D13" s="59"/>
      <c r="E13" s="43">
        <f t="shared" si="4"/>
        <v>-100</v>
      </c>
      <c r="F13" s="43">
        <f t="shared" si="0"/>
        <v>1.3035889324456051</v>
      </c>
      <c r="G13" s="43" t="e">
        <f t="shared" si="0"/>
        <v>#DIV/0!</v>
      </c>
      <c r="H13" s="59">
        <v>0</v>
      </c>
      <c r="I13" s="59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1" t="s">
        <v>31</v>
      </c>
      <c r="B14" s="7" t="s">
        <v>1</v>
      </c>
      <c r="C14" s="59">
        <v>4439577</v>
      </c>
      <c r="D14" s="59"/>
      <c r="E14" s="43">
        <f t="shared" si="4"/>
        <v>-100</v>
      </c>
      <c r="F14" s="43">
        <f t="shared" si="0"/>
        <v>2.1049684591866353</v>
      </c>
      <c r="G14" s="43" t="e">
        <f t="shared" si="0"/>
        <v>#DIV/0!</v>
      </c>
      <c r="H14" s="59">
        <v>0</v>
      </c>
      <c r="I14" s="59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1" t="s">
        <v>32</v>
      </c>
      <c r="B15" s="7" t="s">
        <v>24</v>
      </c>
      <c r="C15" s="59">
        <v>16999983</v>
      </c>
      <c r="D15" s="59"/>
      <c r="E15" s="43">
        <f t="shared" si="4"/>
        <v>-100</v>
      </c>
      <c r="F15" s="43">
        <f t="shared" si="0"/>
        <v>8.0603237699693011</v>
      </c>
      <c r="G15" s="43" t="e">
        <f t="shared" si="0"/>
        <v>#DIV/0!</v>
      </c>
      <c r="H15" s="59">
        <v>0</v>
      </c>
      <c r="I15" s="59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1" t="s">
        <v>33</v>
      </c>
      <c r="B16" s="7" t="s">
        <v>2</v>
      </c>
      <c r="C16" s="59">
        <v>22196298</v>
      </c>
      <c r="D16" s="59"/>
      <c r="E16" s="43">
        <f t="shared" si="4"/>
        <v>-100</v>
      </c>
      <c r="F16" s="43">
        <f t="shared" si="0"/>
        <v>10.52408984024996</v>
      </c>
      <c r="G16" s="43" t="e">
        <f t="shared" si="0"/>
        <v>#DIV/0!</v>
      </c>
      <c r="H16" s="59">
        <v>4288086</v>
      </c>
      <c r="I16" s="59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1" t="s">
        <v>34</v>
      </c>
      <c r="B17" s="7" t="s">
        <v>13</v>
      </c>
      <c r="C17" s="59">
        <v>1522440</v>
      </c>
      <c r="D17" s="59"/>
      <c r="E17" s="43">
        <f t="shared" si="4"/>
        <v>-100</v>
      </c>
      <c r="F17" s="43">
        <f t="shared" si="0"/>
        <v>0.7218453877484502</v>
      </c>
      <c r="G17" s="43" t="e">
        <f t="shared" si="0"/>
        <v>#DIV/0!</v>
      </c>
      <c r="H17" s="59">
        <v>0</v>
      </c>
      <c r="I17" s="59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1" t="s">
        <v>35</v>
      </c>
      <c r="B18" s="7" t="s">
        <v>14</v>
      </c>
      <c r="C18" s="59">
        <v>3121970</v>
      </c>
      <c r="D18" s="59"/>
      <c r="E18" s="43">
        <f t="shared" ref="E18" si="5">IFERROR((D18-C18)/C18*100, "-")</f>
        <v>-100</v>
      </c>
      <c r="F18" s="43">
        <f t="shared" ref="F18" si="6">C18/C$32*100</f>
        <v>1.4802420096614837</v>
      </c>
      <c r="G18" s="43" t="e">
        <f t="shared" ref="G18" si="7">D18/D$32*100</f>
        <v>#DIV/0!</v>
      </c>
      <c r="H18" s="59">
        <v>0</v>
      </c>
      <c r="I18" s="59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1" t="s">
        <v>36</v>
      </c>
      <c r="B19" s="7" t="s">
        <v>3</v>
      </c>
      <c r="C19" s="59">
        <v>27208327</v>
      </c>
      <c r="D19" s="59"/>
      <c r="E19" s="43">
        <f t="shared" si="4"/>
        <v>-100</v>
      </c>
      <c r="F19" s="43">
        <f>C19/C$32*100</f>
        <v>12.900479068667156</v>
      </c>
      <c r="G19" s="43" t="e">
        <f>D19/D$32*100</f>
        <v>#DIV/0!</v>
      </c>
      <c r="H19" s="59">
        <v>0</v>
      </c>
      <c r="I19" s="59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1" t="s">
        <v>37</v>
      </c>
      <c r="B20" s="7" t="s">
        <v>23</v>
      </c>
      <c r="C20" s="59">
        <v>491396</v>
      </c>
      <c r="D20" s="59"/>
      <c r="E20" s="43">
        <f>IFERROR((D20-C20)/C20*100, "-")</f>
        <v>-100</v>
      </c>
      <c r="F20" s="43" t="s">
        <v>72</v>
      </c>
      <c r="G20" s="43" t="e">
        <f t="shared" ref="G20:G31" si="8">D20/D$32*100</f>
        <v>#DIV/0!</v>
      </c>
      <c r="H20" s="59">
        <v>0</v>
      </c>
      <c r="I20" s="59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1" t="s">
        <v>38</v>
      </c>
      <c r="B21" s="7" t="s">
        <v>4</v>
      </c>
      <c r="C21" s="59">
        <v>13237492</v>
      </c>
      <c r="D21" s="59"/>
      <c r="E21" s="43">
        <f t="shared" si="4"/>
        <v>-100</v>
      </c>
      <c r="F21" s="43">
        <f>C21/C$32*100</f>
        <v>6.276386948291564</v>
      </c>
      <c r="G21" s="43" t="e">
        <f t="shared" si="8"/>
        <v>#DIV/0!</v>
      </c>
      <c r="H21" s="59">
        <v>13619267</v>
      </c>
      <c r="I21" s="59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1" t="s">
        <v>39</v>
      </c>
      <c r="B22" s="7" t="s">
        <v>18</v>
      </c>
      <c r="C22" s="59">
        <v>1806278</v>
      </c>
      <c r="D22" s="59"/>
      <c r="E22" s="43">
        <f>IFERROR((D22-C22)/C22*100, "-")</f>
        <v>-100</v>
      </c>
      <c r="F22" s="43">
        <f>C22/C$32*100</f>
        <v>0.85642353281015682</v>
      </c>
      <c r="G22" s="43" t="e">
        <f t="shared" si="8"/>
        <v>#DIV/0!</v>
      </c>
      <c r="H22" s="59">
        <v>0</v>
      </c>
      <c r="I22" s="59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1" t="s">
        <v>40</v>
      </c>
      <c r="B23" s="7" t="s">
        <v>11</v>
      </c>
      <c r="C23" s="59">
        <v>4279393</v>
      </c>
      <c r="D23" s="59"/>
      <c r="E23" s="43">
        <f>IFERROR((D23-C23)/C23*100, "-")</f>
        <v>-100</v>
      </c>
      <c r="F23" s="43">
        <f>C23/C$32*100</f>
        <v>2.0290192713098731</v>
      </c>
      <c r="G23" s="43" t="e">
        <f t="shared" si="8"/>
        <v>#DIV/0!</v>
      </c>
      <c r="H23" s="59">
        <v>0</v>
      </c>
      <c r="I23" s="59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1" t="s">
        <v>41</v>
      </c>
      <c r="B24" s="7" t="s">
        <v>66</v>
      </c>
      <c r="C24" s="59">
        <v>1763207</v>
      </c>
      <c r="D24" s="59"/>
      <c r="E24" s="43">
        <f>IFERROR((D24-C24)/C24*100, "-")</f>
        <v>-100</v>
      </c>
      <c r="F24" s="43" t="s">
        <v>72</v>
      </c>
      <c r="G24" s="43" t="e">
        <f t="shared" si="8"/>
        <v>#DIV/0!</v>
      </c>
      <c r="H24" s="59"/>
      <c r="I24" s="59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1" t="s">
        <v>71</v>
      </c>
      <c r="B25" s="7" t="s">
        <v>5</v>
      </c>
      <c r="C25" s="59">
        <v>32253873</v>
      </c>
      <c r="D25" s="59"/>
      <c r="E25" s="43">
        <f t="shared" si="4"/>
        <v>-100</v>
      </c>
      <c r="F25" s="43">
        <f t="shared" ref="F25:F31" si="9">C25/C$32*100</f>
        <v>15.292759952493542</v>
      </c>
      <c r="G25" s="43" t="e">
        <f t="shared" si="8"/>
        <v>#DIV/0!</v>
      </c>
      <c r="H25" s="59">
        <v>2484413</v>
      </c>
      <c r="I25" s="59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1" t="s">
        <v>43</v>
      </c>
      <c r="B26" s="7" t="s">
        <v>6</v>
      </c>
      <c r="C26" s="59">
        <v>16874018</v>
      </c>
      <c r="D26" s="59"/>
      <c r="E26" s="43">
        <f t="shared" si="4"/>
        <v>-100</v>
      </c>
      <c r="F26" s="43">
        <f t="shared" si="9"/>
        <v>8.0005990817926023</v>
      </c>
      <c r="G26" s="43" t="e">
        <f t="shared" si="8"/>
        <v>#DIV/0!</v>
      </c>
      <c r="H26" s="59">
        <v>6435953</v>
      </c>
      <c r="I26" s="59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1" t="s">
        <v>44</v>
      </c>
      <c r="B27" s="7" t="s">
        <v>7</v>
      </c>
      <c r="C27" s="59">
        <v>11620643</v>
      </c>
      <c r="D27" s="59"/>
      <c r="E27" s="43">
        <f t="shared" si="4"/>
        <v>-100</v>
      </c>
      <c r="F27" s="43">
        <f t="shared" si="9"/>
        <v>5.5097787447921185</v>
      </c>
      <c r="G27" s="43" t="e">
        <f t="shared" si="8"/>
        <v>#DIV/0!</v>
      </c>
      <c r="H27" s="59">
        <v>13704200</v>
      </c>
      <c r="I27" s="59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1" t="s">
        <v>45</v>
      </c>
      <c r="B28" s="7" t="s">
        <v>8</v>
      </c>
      <c r="C28" s="59">
        <v>0</v>
      </c>
      <c r="D28" s="59"/>
      <c r="E28" s="43" t="str">
        <f t="shared" si="4"/>
        <v>-</v>
      </c>
      <c r="F28" s="43">
        <f t="shared" si="9"/>
        <v>0</v>
      </c>
      <c r="G28" s="43" t="e">
        <f t="shared" si="8"/>
        <v>#DIV/0!</v>
      </c>
      <c r="H28" s="59">
        <v>0</v>
      </c>
      <c r="I28" s="59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1" t="s">
        <v>46</v>
      </c>
      <c r="B29" s="7" t="s">
        <v>68</v>
      </c>
      <c r="C29" s="59">
        <v>103869</v>
      </c>
      <c r="D29" s="59"/>
      <c r="E29" s="43">
        <f>IFERROR((D29-C29)/C29*100, "-")</f>
        <v>-100</v>
      </c>
      <c r="F29" s="43">
        <f t="shared" si="9"/>
        <v>4.9248153345973419E-2</v>
      </c>
      <c r="G29" s="43" t="e">
        <f t="shared" si="8"/>
        <v>#DIV/0!</v>
      </c>
      <c r="H29" s="59">
        <v>13661450</v>
      </c>
      <c r="I29" s="59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1" t="s">
        <v>47</v>
      </c>
      <c r="B30" s="7" t="s">
        <v>25</v>
      </c>
      <c r="C30" s="59">
        <v>6167356</v>
      </c>
      <c r="D30" s="59"/>
      <c r="E30" s="43">
        <f t="shared" si="4"/>
        <v>-100</v>
      </c>
      <c r="F30" s="43">
        <f t="shared" si="9"/>
        <v>2.924172698564627</v>
      </c>
      <c r="G30" s="43" t="e">
        <f t="shared" si="8"/>
        <v>#DIV/0!</v>
      </c>
      <c r="H30" s="59">
        <v>650092</v>
      </c>
      <c r="I30" s="59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1" t="s">
        <v>48</v>
      </c>
      <c r="B31" s="7" t="s">
        <v>9</v>
      </c>
      <c r="C31" s="59">
        <v>0</v>
      </c>
      <c r="D31" s="59"/>
      <c r="E31" s="43" t="str">
        <f t="shared" si="4"/>
        <v>-</v>
      </c>
      <c r="F31" s="43">
        <f t="shared" si="9"/>
        <v>0</v>
      </c>
      <c r="G31" s="43" t="e">
        <f t="shared" si="8"/>
        <v>#DIV/0!</v>
      </c>
      <c r="H31" s="59">
        <v>0</v>
      </c>
      <c r="I31" s="59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7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39"/>
    </row>
    <row r="40" spans="1:12" x14ac:dyDescent="0.25">
      <c r="A40" s="18"/>
      <c r="B40" s="39"/>
    </row>
    <row r="41" spans="1:12" x14ac:dyDescent="0.25">
      <c r="A41" s="18"/>
      <c r="B41" s="39"/>
    </row>
    <row r="42" spans="1:12" x14ac:dyDescent="0.25">
      <c r="A42" s="18"/>
      <c r="B42" s="39"/>
    </row>
    <row r="43" spans="1:12" x14ac:dyDescent="0.25">
      <c r="A43" s="18"/>
      <c r="B43" s="39"/>
      <c r="C43" s="39"/>
      <c r="D43" s="18"/>
      <c r="E43" s="18"/>
      <c r="F43" s="18"/>
      <c r="G43" s="18"/>
    </row>
    <row r="44" spans="1:12" x14ac:dyDescent="0.25">
      <c r="A44" s="18"/>
      <c r="B44" s="39"/>
      <c r="C44" s="39"/>
      <c r="D44" s="18"/>
      <c r="E44" s="18"/>
      <c r="F44" s="18"/>
      <c r="G44" s="18"/>
    </row>
    <row r="45" spans="1:12" x14ac:dyDescent="0.25">
      <c r="A45" s="18"/>
      <c r="B45" s="39"/>
      <c r="C45" s="39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1"/>
      <c r="C52" s="6"/>
      <c r="D52" s="6"/>
      <c r="E52" s="38"/>
      <c r="F52" s="39"/>
      <c r="G52" s="39"/>
      <c r="H52" s="16"/>
      <c r="I52" s="16"/>
      <c r="J52" s="16"/>
      <c r="K52" s="16"/>
      <c r="L52" s="16"/>
    </row>
    <row r="53" spans="1:12" x14ac:dyDescent="0.25">
      <c r="A53" s="16"/>
      <c r="B53" s="41"/>
      <c r="C53" s="6"/>
      <c r="D53" s="6"/>
      <c r="E53" s="38"/>
      <c r="F53" s="39"/>
      <c r="G53" s="39"/>
      <c r="H53" s="16"/>
      <c r="I53" s="16"/>
      <c r="J53" s="16"/>
      <c r="K53" s="16"/>
      <c r="L53" s="16"/>
    </row>
    <row r="54" spans="1:12" x14ac:dyDescent="0.25">
      <c r="A54" s="16"/>
      <c r="B54" s="41"/>
      <c r="C54" s="6"/>
      <c r="D54" s="6"/>
      <c r="E54" s="38"/>
      <c r="F54" s="39"/>
      <c r="G54" s="39"/>
      <c r="H54" s="16"/>
      <c r="I54" s="16"/>
      <c r="J54" s="16"/>
      <c r="K54" s="16"/>
      <c r="L54" s="16"/>
    </row>
    <row r="55" spans="1:12" x14ac:dyDescent="0.25">
      <c r="A55" s="16"/>
      <c r="B55" s="41"/>
      <c r="C55" s="6"/>
      <c r="D55" s="6"/>
      <c r="E55" s="38"/>
      <c r="F55" s="39"/>
      <c r="G55" s="39"/>
      <c r="H55" s="16"/>
      <c r="I55" s="16"/>
      <c r="J55" s="16"/>
      <c r="K55" s="16"/>
      <c r="L55" s="16"/>
    </row>
    <row r="56" spans="1:12" x14ac:dyDescent="0.25">
      <c r="A56" s="16"/>
      <c r="B56" s="41"/>
      <c r="C56" s="6"/>
      <c r="D56" s="6"/>
      <c r="E56" s="38"/>
      <c r="F56" s="39"/>
      <c r="G56" s="39"/>
      <c r="H56" s="16"/>
      <c r="I56" s="16"/>
      <c r="J56" s="16"/>
      <c r="K56" s="16"/>
      <c r="L56" s="16"/>
    </row>
    <row r="57" spans="1:12" x14ac:dyDescent="0.25">
      <c r="A57" s="16"/>
      <c r="B57" s="41"/>
      <c r="C57" s="6"/>
      <c r="D57" s="6"/>
      <c r="E57" s="38"/>
      <c r="F57" s="39"/>
      <c r="G57" s="39"/>
      <c r="H57" s="16"/>
      <c r="I57" s="16"/>
      <c r="J57" s="16"/>
      <c r="K57" s="16"/>
      <c r="L57" s="16"/>
    </row>
    <row r="58" spans="1:12" x14ac:dyDescent="0.25">
      <c r="A58" s="16"/>
      <c r="B58" s="41"/>
      <c r="C58" s="6"/>
      <c r="D58" s="6"/>
      <c r="E58" s="38"/>
      <c r="F58" s="39"/>
      <c r="G58" s="39"/>
      <c r="H58" s="16"/>
      <c r="I58" s="16"/>
      <c r="J58" s="16"/>
      <c r="K58" s="16"/>
      <c r="L58" s="16"/>
    </row>
    <row r="59" spans="1:12" x14ac:dyDescent="0.25">
      <c r="A59" s="16"/>
      <c r="B59" s="41"/>
      <c r="C59" s="6"/>
      <c r="D59" s="6"/>
      <c r="E59" s="42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1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1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1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1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1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2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0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2" t="s">
        <v>64</v>
      </c>
      <c r="I5" s="62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3" t="s">
        <v>59</v>
      </c>
      <c r="B8" s="86" t="s">
        <v>10</v>
      </c>
      <c r="C8" s="82" t="s">
        <v>78</v>
      </c>
      <c r="D8" s="82"/>
      <c r="E8" s="82" t="s">
        <v>77</v>
      </c>
      <c r="F8" s="82"/>
      <c r="G8" s="82" t="s">
        <v>79</v>
      </c>
      <c r="H8" s="82"/>
      <c r="I8" s="82" t="s">
        <v>78</v>
      </c>
      <c r="J8" s="82"/>
      <c r="K8" s="82" t="s">
        <v>77</v>
      </c>
      <c r="L8" s="82"/>
      <c r="M8" s="82" t="s">
        <v>79</v>
      </c>
      <c r="N8" s="89"/>
    </row>
    <row r="9" spans="1:14" ht="21.75" customHeight="1" x14ac:dyDescent="0.25">
      <c r="A9" s="84"/>
      <c r="B9" s="87"/>
      <c r="C9" s="87" t="s">
        <v>88</v>
      </c>
      <c r="D9" s="87"/>
      <c r="E9" s="87" t="s">
        <v>88</v>
      </c>
      <c r="F9" s="87"/>
      <c r="G9" s="94" t="s">
        <v>88</v>
      </c>
      <c r="H9" s="94"/>
      <c r="I9" s="94" t="s">
        <v>89</v>
      </c>
      <c r="J9" s="94"/>
      <c r="K9" s="87" t="s">
        <v>89</v>
      </c>
      <c r="L9" s="87"/>
      <c r="M9" s="87" t="s">
        <v>89</v>
      </c>
      <c r="N9" s="90"/>
    </row>
    <row r="10" spans="1:14" ht="18.75" customHeight="1" thickBot="1" x14ac:dyDescent="0.3">
      <c r="A10" s="85"/>
      <c r="B10" s="88"/>
      <c r="C10" s="65" t="s">
        <v>26</v>
      </c>
      <c r="D10" s="79" t="s">
        <v>76</v>
      </c>
      <c r="E10" s="65" t="s">
        <v>26</v>
      </c>
      <c r="F10" s="79" t="s">
        <v>76</v>
      </c>
      <c r="G10" s="80" t="s">
        <v>26</v>
      </c>
      <c r="H10" s="81" t="s">
        <v>76</v>
      </c>
      <c r="I10" s="80" t="s">
        <v>26</v>
      </c>
      <c r="J10" s="81" t="s">
        <v>76</v>
      </c>
      <c r="K10" s="65" t="s">
        <v>26</v>
      </c>
      <c r="L10" s="71" t="s">
        <v>76</v>
      </c>
      <c r="M10" s="65" t="s">
        <v>26</v>
      </c>
      <c r="N10" s="64" t="s">
        <v>76</v>
      </c>
    </row>
    <row r="11" spans="1:14" x14ac:dyDescent="0.25">
      <c r="A11" s="15" t="s">
        <v>27</v>
      </c>
      <c r="B11" s="7" t="s">
        <v>12</v>
      </c>
      <c r="C11" s="59">
        <v>5746907.8000000007</v>
      </c>
      <c r="D11" s="69">
        <f t="shared" ref="D11:D24" si="0">C11/C$25*100</f>
        <v>5.8329575869439809</v>
      </c>
      <c r="E11" s="59">
        <v>0</v>
      </c>
      <c r="F11" s="68">
        <f t="shared" ref="F11:F24" si="1">E11/E$25*100</f>
        <v>0</v>
      </c>
      <c r="G11" s="59">
        <f t="shared" ref="G11:G24" si="2">C11+E11</f>
        <v>5746907.8000000007</v>
      </c>
      <c r="H11" s="70">
        <f t="shared" ref="H11:H24" si="3">G11/G$25*100</f>
        <v>5.3511037173465299</v>
      </c>
      <c r="I11" s="59">
        <v>6110963.1500000004</v>
      </c>
      <c r="J11" s="69">
        <f t="shared" ref="J11:J24" si="4">I11/I$25*100</f>
        <v>6.0211951724885875</v>
      </c>
      <c r="K11" s="59">
        <v>0</v>
      </c>
      <c r="L11" s="68">
        <f t="shared" ref="L11:L24" si="5">K11/K$25*100</f>
        <v>0</v>
      </c>
      <c r="M11" s="59">
        <f t="shared" ref="M11:M24" si="6">I11+K11</f>
        <v>6110963.1500000004</v>
      </c>
      <c r="N11" s="70">
        <f t="shared" ref="N11:N24" si="7">M11/M$25*100</f>
        <v>5.5353864138013469</v>
      </c>
    </row>
    <row r="12" spans="1:14" x14ac:dyDescent="0.25">
      <c r="A12" s="15" t="s">
        <v>28</v>
      </c>
      <c r="B12" s="7" t="s">
        <v>13</v>
      </c>
      <c r="C12" s="59">
        <v>9153297.6999999993</v>
      </c>
      <c r="D12" s="69">
        <f t="shared" si="0"/>
        <v>9.2903521550792725</v>
      </c>
      <c r="E12" s="59">
        <v>0</v>
      </c>
      <c r="F12" s="68">
        <f t="shared" si="1"/>
        <v>0</v>
      </c>
      <c r="G12" s="59">
        <f t="shared" si="2"/>
        <v>9153297.6999999993</v>
      </c>
      <c r="H12" s="70">
        <f t="shared" si="3"/>
        <v>8.5228869251129158</v>
      </c>
      <c r="I12" s="59">
        <v>8511323.9299999997</v>
      </c>
      <c r="J12" s="69">
        <f t="shared" si="4"/>
        <v>8.3862954661741949</v>
      </c>
      <c r="K12" s="59">
        <v>0</v>
      </c>
      <c r="L12" s="68">
        <f t="shared" si="5"/>
        <v>0</v>
      </c>
      <c r="M12" s="59">
        <f t="shared" si="6"/>
        <v>8511323.9299999997</v>
      </c>
      <c r="N12" s="70">
        <f t="shared" si="7"/>
        <v>7.7096630578739926</v>
      </c>
    </row>
    <row r="13" spans="1:14" x14ac:dyDescent="0.25">
      <c r="A13" s="15" t="s">
        <v>29</v>
      </c>
      <c r="B13" s="7" t="s">
        <v>14</v>
      </c>
      <c r="C13" s="59">
        <v>11069635.33</v>
      </c>
      <c r="D13" s="69">
        <f t="shared" si="0"/>
        <v>11.235383554061306</v>
      </c>
      <c r="E13" s="59">
        <v>0</v>
      </c>
      <c r="F13" s="68">
        <f t="shared" si="1"/>
        <v>0</v>
      </c>
      <c r="G13" s="59">
        <f t="shared" si="2"/>
        <v>11069635.33</v>
      </c>
      <c r="H13" s="70">
        <f t="shared" si="3"/>
        <v>10.307241533270027</v>
      </c>
      <c r="I13" s="59">
        <v>12889166.91</v>
      </c>
      <c r="J13" s="69">
        <f t="shared" si="4"/>
        <v>12.699829416561222</v>
      </c>
      <c r="K13" s="59">
        <v>0</v>
      </c>
      <c r="L13" s="68">
        <f t="shared" si="5"/>
        <v>0</v>
      </c>
      <c r="M13" s="59">
        <f t="shared" si="6"/>
        <v>12889166.91</v>
      </c>
      <c r="N13" s="70">
        <f t="shared" si="7"/>
        <v>11.675167669572986</v>
      </c>
    </row>
    <row r="14" spans="1:14" x14ac:dyDescent="0.25">
      <c r="A14" s="15" t="s">
        <v>30</v>
      </c>
      <c r="B14" s="7" t="s">
        <v>23</v>
      </c>
      <c r="C14" s="59">
        <v>4432800.37</v>
      </c>
      <c r="D14" s="69">
        <f t="shared" si="0"/>
        <v>4.4991737207963531</v>
      </c>
      <c r="E14" s="59">
        <v>0</v>
      </c>
      <c r="F14" s="68">
        <f t="shared" si="1"/>
        <v>0</v>
      </c>
      <c r="G14" s="59">
        <f t="shared" si="2"/>
        <v>4432800.37</v>
      </c>
      <c r="H14" s="70">
        <f t="shared" si="3"/>
        <v>4.1275021913805663</v>
      </c>
      <c r="I14" s="59">
        <v>5350070.6099999994</v>
      </c>
      <c r="J14" s="69">
        <f t="shared" si="4"/>
        <v>5.2714798860151966</v>
      </c>
      <c r="K14" s="59">
        <v>0</v>
      </c>
      <c r="L14" s="68">
        <f t="shared" si="5"/>
        <v>0</v>
      </c>
      <c r="M14" s="59">
        <f t="shared" si="6"/>
        <v>5350070.6099999994</v>
      </c>
      <c r="N14" s="70">
        <f t="shared" si="7"/>
        <v>4.8461604890338572</v>
      </c>
    </row>
    <row r="15" spans="1:14" x14ac:dyDescent="0.25">
      <c r="A15" s="15" t="s">
        <v>31</v>
      </c>
      <c r="B15" s="7" t="s">
        <v>16</v>
      </c>
      <c r="C15" s="59">
        <v>4267801.9000000004</v>
      </c>
      <c r="D15" s="69">
        <f t="shared" si="0"/>
        <v>4.3317046903343286</v>
      </c>
      <c r="E15" s="59">
        <v>7991863.6699999999</v>
      </c>
      <c r="F15" s="68">
        <f t="shared" si="1"/>
        <v>90.080476229246472</v>
      </c>
      <c r="G15" s="59">
        <f t="shared" si="2"/>
        <v>12259665.57</v>
      </c>
      <c r="H15" s="70">
        <f t="shared" si="3"/>
        <v>11.415311379286834</v>
      </c>
      <c r="I15" s="59">
        <v>4772413.57</v>
      </c>
      <c r="J15" s="69">
        <f t="shared" si="4"/>
        <v>4.7023084321500157</v>
      </c>
      <c r="K15" s="59">
        <v>8052192.6900000004</v>
      </c>
      <c r="L15" s="68">
        <f t="shared" si="5"/>
        <v>90.400285478437453</v>
      </c>
      <c r="M15" s="59">
        <f t="shared" si="6"/>
        <v>12824606.260000002</v>
      </c>
      <c r="N15" s="70">
        <f t="shared" si="7"/>
        <v>11.61668782996273</v>
      </c>
    </row>
    <row r="16" spans="1:14" x14ac:dyDescent="0.25">
      <c r="A16" s="15" t="s">
        <v>32</v>
      </c>
      <c r="B16" s="7" t="s">
        <v>17</v>
      </c>
      <c r="C16" s="59">
        <v>3287192.29</v>
      </c>
      <c r="D16" s="69">
        <f t="shared" si="0"/>
        <v>3.336412184601127</v>
      </c>
      <c r="E16" s="59">
        <v>0</v>
      </c>
      <c r="F16" s="68">
        <f t="shared" si="1"/>
        <v>0</v>
      </c>
      <c r="G16" s="59">
        <f t="shared" si="2"/>
        <v>3287192.29</v>
      </c>
      <c r="H16" s="70">
        <f t="shared" si="3"/>
        <v>3.0607950387949239</v>
      </c>
      <c r="I16" s="59">
        <v>5230136.1500000004</v>
      </c>
      <c r="J16" s="69">
        <f t="shared" si="4"/>
        <v>5.1533072225837335</v>
      </c>
      <c r="K16" s="59">
        <v>0</v>
      </c>
      <c r="L16" s="68">
        <f t="shared" si="5"/>
        <v>0</v>
      </c>
      <c r="M16" s="59">
        <f t="shared" si="6"/>
        <v>5230136.1500000004</v>
      </c>
      <c r="N16" s="70">
        <f t="shared" si="7"/>
        <v>4.7375223637277672</v>
      </c>
    </row>
    <row r="17" spans="1:14" x14ac:dyDescent="0.25">
      <c r="A17" s="15" t="s">
        <v>33</v>
      </c>
      <c r="B17" s="7" t="s">
        <v>18</v>
      </c>
      <c r="C17" s="59">
        <v>7431448.5999999996</v>
      </c>
      <c r="D17" s="69">
        <f t="shared" si="0"/>
        <v>7.5427214080856171</v>
      </c>
      <c r="E17" s="59">
        <v>0</v>
      </c>
      <c r="F17" s="68">
        <f t="shared" si="1"/>
        <v>0</v>
      </c>
      <c r="G17" s="59">
        <f t="shared" si="2"/>
        <v>7431448.5999999996</v>
      </c>
      <c r="H17" s="70">
        <f t="shared" si="3"/>
        <v>6.9196259297442815</v>
      </c>
      <c r="I17" s="59">
        <v>8094715.1199999992</v>
      </c>
      <c r="J17" s="69">
        <f t="shared" si="4"/>
        <v>7.9758064983936876</v>
      </c>
      <c r="K17" s="59">
        <v>0</v>
      </c>
      <c r="L17" s="68">
        <f t="shared" si="5"/>
        <v>0</v>
      </c>
      <c r="M17" s="59">
        <f t="shared" si="6"/>
        <v>8094715.1199999992</v>
      </c>
      <c r="N17" s="70">
        <f t="shared" si="7"/>
        <v>7.3322936170610573</v>
      </c>
    </row>
    <row r="18" spans="1:14" x14ac:dyDescent="0.25">
      <c r="A18" s="15" t="s">
        <v>34</v>
      </c>
      <c r="B18" s="7" t="s">
        <v>19</v>
      </c>
      <c r="C18" s="59">
        <v>6501116.2800000003</v>
      </c>
      <c r="D18" s="69">
        <f t="shared" si="0"/>
        <v>6.59845900590767</v>
      </c>
      <c r="E18" s="59">
        <v>0</v>
      </c>
      <c r="F18" s="68">
        <f t="shared" si="1"/>
        <v>0</v>
      </c>
      <c r="G18" s="59">
        <f t="shared" si="2"/>
        <v>6501116.2800000003</v>
      </c>
      <c r="H18" s="70">
        <f t="shared" si="3"/>
        <v>6.0533679508152272</v>
      </c>
      <c r="I18" s="59">
        <v>6189117.9900000002</v>
      </c>
      <c r="J18" s="69">
        <f t="shared" si="4"/>
        <v>6.0982019443776663</v>
      </c>
      <c r="K18" s="59">
        <v>0</v>
      </c>
      <c r="L18" s="68">
        <f t="shared" si="5"/>
        <v>0</v>
      </c>
      <c r="M18" s="59">
        <f t="shared" si="6"/>
        <v>6189117.9900000002</v>
      </c>
      <c r="N18" s="70">
        <f t="shared" si="7"/>
        <v>5.6061800397633723</v>
      </c>
    </row>
    <row r="19" spans="1:14" x14ac:dyDescent="0.25">
      <c r="A19" s="15" t="s">
        <v>35</v>
      </c>
      <c r="B19" s="7" t="s">
        <v>11</v>
      </c>
      <c r="C19" s="59">
        <v>10806532.380000001</v>
      </c>
      <c r="D19" s="69">
        <f t="shared" si="0"/>
        <v>10.968341102405853</v>
      </c>
      <c r="E19" s="59">
        <v>0</v>
      </c>
      <c r="F19" s="68">
        <f t="shared" si="1"/>
        <v>0</v>
      </c>
      <c r="G19" s="59">
        <f t="shared" si="2"/>
        <v>10806532.380000001</v>
      </c>
      <c r="H19" s="70">
        <f t="shared" si="3"/>
        <v>10.062259149214755</v>
      </c>
      <c r="I19" s="59">
        <v>9490035.3200000003</v>
      </c>
      <c r="J19" s="69">
        <f t="shared" si="4"/>
        <v>9.3506299175654792</v>
      </c>
      <c r="K19" s="59">
        <v>0</v>
      </c>
      <c r="L19" s="68">
        <f t="shared" si="5"/>
        <v>0</v>
      </c>
      <c r="M19" s="59">
        <f t="shared" si="6"/>
        <v>9490035.3200000003</v>
      </c>
      <c r="N19" s="70">
        <f t="shared" si="7"/>
        <v>8.5961920056452836</v>
      </c>
    </row>
    <row r="20" spans="1:14" x14ac:dyDescent="0.25">
      <c r="A20" s="15" t="s">
        <v>36</v>
      </c>
      <c r="B20" s="7" t="s">
        <v>15</v>
      </c>
      <c r="C20" s="59">
        <v>4480410.74</v>
      </c>
      <c r="D20" s="69">
        <f t="shared" si="0"/>
        <v>4.5474969719382479</v>
      </c>
      <c r="E20" s="59">
        <v>0</v>
      </c>
      <c r="F20" s="68">
        <f t="shared" si="1"/>
        <v>0</v>
      </c>
      <c r="G20" s="59">
        <f t="shared" si="2"/>
        <v>4480410.74</v>
      </c>
      <c r="H20" s="70">
        <f t="shared" si="3"/>
        <v>4.1718335147213113</v>
      </c>
      <c r="I20" s="59">
        <v>4610071.91</v>
      </c>
      <c r="J20" s="69">
        <f t="shared" si="4"/>
        <v>4.5423515161136647</v>
      </c>
      <c r="K20" s="59">
        <v>0</v>
      </c>
      <c r="L20" s="68">
        <f t="shared" si="5"/>
        <v>0</v>
      </c>
      <c r="M20" s="59">
        <f t="shared" si="6"/>
        <v>4610071.91</v>
      </c>
      <c r="N20" s="70">
        <f t="shared" si="7"/>
        <v>4.1758604643625166</v>
      </c>
    </row>
    <row r="21" spans="1:14" x14ac:dyDescent="0.25">
      <c r="A21" s="15" t="s">
        <v>37</v>
      </c>
      <c r="B21" s="7" t="s">
        <v>66</v>
      </c>
      <c r="C21" s="59">
        <v>8016399.7700000005</v>
      </c>
      <c r="D21" s="69">
        <f t="shared" si="0"/>
        <v>8.1364311879855613</v>
      </c>
      <c r="E21" s="59">
        <v>0</v>
      </c>
      <c r="F21" s="68">
        <f t="shared" si="1"/>
        <v>0</v>
      </c>
      <c r="G21" s="59">
        <f t="shared" si="2"/>
        <v>8016399.7700000005</v>
      </c>
      <c r="H21" s="70">
        <f t="shared" si="3"/>
        <v>7.4642900324558656</v>
      </c>
      <c r="I21" s="59">
        <v>10939033.92</v>
      </c>
      <c r="J21" s="69">
        <f t="shared" si="4"/>
        <v>10.778343219234255</v>
      </c>
      <c r="K21" s="59">
        <v>0</v>
      </c>
      <c r="L21" s="68">
        <f t="shared" si="5"/>
        <v>0</v>
      </c>
      <c r="M21" s="59">
        <f t="shared" si="6"/>
        <v>10939033.92</v>
      </c>
      <c r="N21" s="70">
        <f t="shared" si="7"/>
        <v>9.9087129564641696</v>
      </c>
    </row>
    <row r="22" spans="1:14" x14ac:dyDescent="0.25">
      <c r="A22" s="15" t="s">
        <v>38</v>
      </c>
      <c r="B22" s="7" t="s">
        <v>22</v>
      </c>
      <c r="C22" s="59">
        <v>1366197.21</v>
      </c>
      <c r="D22" s="69">
        <f t="shared" si="0"/>
        <v>1.3866535985371469</v>
      </c>
      <c r="E22" s="59">
        <v>0</v>
      </c>
      <c r="F22" s="68">
        <f t="shared" si="1"/>
        <v>0</v>
      </c>
      <c r="G22" s="59">
        <f t="shared" si="2"/>
        <v>1366197.21</v>
      </c>
      <c r="H22" s="70">
        <f t="shared" si="3"/>
        <v>1.2721037510049245</v>
      </c>
      <c r="I22" s="59">
        <v>1398111.93</v>
      </c>
      <c r="J22" s="69">
        <f t="shared" si="4"/>
        <v>1.3775741396042782</v>
      </c>
      <c r="K22" s="59">
        <v>0</v>
      </c>
      <c r="L22" s="68">
        <f t="shared" si="5"/>
        <v>0</v>
      </c>
      <c r="M22" s="59">
        <f t="shared" si="6"/>
        <v>1398111.93</v>
      </c>
      <c r="N22" s="70">
        <f t="shared" si="7"/>
        <v>1.2664271723346228</v>
      </c>
    </row>
    <row r="23" spans="1:14" x14ac:dyDescent="0.25">
      <c r="A23" s="15" t="s">
        <v>39</v>
      </c>
      <c r="B23" s="7" t="s">
        <v>20</v>
      </c>
      <c r="C23" s="59">
        <v>5617317.1100000003</v>
      </c>
      <c r="D23" s="69">
        <f t="shared" si="0"/>
        <v>5.7014265054060447</v>
      </c>
      <c r="E23" s="59">
        <v>0</v>
      </c>
      <c r="F23" s="68">
        <f t="shared" si="1"/>
        <v>0</v>
      </c>
      <c r="G23" s="59">
        <f t="shared" si="2"/>
        <v>5617317.1100000003</v>
      </c>
      <c r="H23" s="70">
        <f t="shared" si="3"/>
        <v>5.2304382660942057</v>
      </c>
      <c r="I23" s="59">
        <v>-16823.86</v>
      </c>
      <c r="J23" s="69">
        <f t="shared" si="4"/>
        <v>-1.6576723198637493E-2</v>
      </c>
      <c r="K23" s="59">
        <v>0</v>
      </c>
      <c r="L23" s="68">
        <f t="shared" si="5"/>
        <v>0</v>
      </c>
      <c r="M23" s="59">
        <f t="shared" si="6"/>
        <v>-16823.86</v>
      </c>
      <c r="N23" s="70">
        <f t="shared" si="7"/>
        <v>-1.5239261600144967E-2</v>
      </c>
    </row>
    <row r="24" spans="1:14" x14ac:dyDescent="0.25">
      <c r="A24" s="15" t="s">
        <v>40</v>
      </c>
      <c r="B24" s="7" t="s">
        <v>25</v>
      </c>
      <c r="C24" s="59">
        <v>16347708.289999999</v>
      </c>
      <c r="D24" s="69">
        <f t="shared" si="0"/>
        <v>16.592486327917509</v>
      </c>
      <c r="E24" s="59">
        <v>880051.76</v>
      </c>
      <c r="F24" s="68">
        <f t="shared" si="1"/>
        <v>9.9195237707535266</v>
      </c>
      <c r="G24" s="59">
        <f t="shared" si="2"/>
        <v>17227760.050000001</v>
      </c>
      <c r="H24" s="70">
        <f t="shared" si="3"/>
        <v>16.041240620757659</v>
      </c>
      <c r="I24" s="59">
        <v>17922529.780000001</v>
      </c>
      <c r="J24" s="69">
        <f t="shared" si="4"/>
        <v>17.65925389193665</v>
      </c>
      <c r="K24" s="59">
        <v>855071.98</v>
      </c>
      <c r="L24" s="68">
        <f t="shared" si="5"/>
        <v>9.5997145215625448</v>
      </c>
      <c r="M24" s="59">
        <f t="shared" si="6"/>
        <v>18777601.760000002</v>
      </c>
      <c r="N24" s="70">
        <f t="shared" si="7"/>
        <v>17.008985181996437</v>
      </c>
    </row>
    <row r="25" spans="1:14" x14ac:dyDescent="0.25">
      <c r="A25" s="3"/>
      <c r="B25" s="4" t="s">
        <v>56</v>
      </c>
      <c r="C25" s="77">
        <f t="shared" ref="C25:F25" si="8">SUM(C11:C24)</f>
        <v>98524765.769999981</v>
      </c>
      <c r="D25" s="78">
        <f t="shared" si="8"/>
        <v>100.00000000000004</v>
      </c>
      <c r="E25" s="77">
        <f t="shared" si="8"/>
        <v>8871915.4299999997</v>
      </c>
      <c r="F25" s="29">
        <f t="shared" si="8"/>
        <v>100</v>
      </c>
      <c r="G25" s="77">
        <f>SUM(G11:G24)</f>
        <v>107396681.19999997</v>
      </c>
      <c r="H25" s="29">
        <f t="shared" ref="H25" si="9">SUM(H11:H24)</f>
        <v>100.00000000000003</v>
      </c>
      <c r="I25" s="10">
        <f t="shared" ref="I25:N25" si="10">SUM(I11:I24)</f>
        <v>101490866.43000001</v>
      </c>
      <c r="J25" s="56">
        <f t="shared" si="10"/>
        <v>100</v>
      </c>
      <c r="K25" s="10">
        <f t="shared" si="10"/>
        <v>8907264.6699999999</v>
      </c>
      <c r="L25" s="57">
        <f t="shared" si="10"/>
        <v>100</v>
      </c>
      <c r="M25" s="10">
        <f>SUM(M11:M24)</f>
        <v>110398131.10000001</v>
      </c>
      <c r="N25" s="29">
        <f t="shared" si="10"/>
        <v>99.999999999999986</v>
      </c>
    </row>
    <row r="26" spans="1:14" x14ac:dyDescent="0.25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25">
      <c r="D27" s="46"/>
      <c r="J27" s="46"/>
    </row>
    <row r="28" spans="1:14" x14ac:dyDescent="0.25">
      <c r="B28" s="47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5"/>
      <c r="I31" s="35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6"/>
      <c r="I33" s="36"/>
    </row>
    <row r="35" spans="2:9" x14ac:dyDescent="0.25">
      <c r="C35" s="49"/>
      <c r="I35" s="49"/>
    </row>
    <row r="36" spans="2:9" x14ac:dyDescent="0.25">
      <c r="C36" s="49"/>
      <c r="I36" s="49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30.04.2025.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1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3" t="s">
        <v>59</v>
      </c>
      <c r="B7" s="86" t="s">
        <v>10</v>
      </c>
      <c r="C7" s="82" t="s">
        <v>54</v>
      </c>
      <c r="D7" s="82"/>
      <c r="E7" s="82"/>
      <c r="F7" s="82"/>
      <c r="G7" s="82"/>
      <c r="H7" s="82" t="s">
        <v>55</v>
      </c>
      <c r="I7" s="82"/>
      <c r="J7" s="82"/>
      <c r="K7" s="82"/>
      <c r="L7" s="89"/>
    </row>
    <row r="8" spans="1:12" ht="21" customHeight="1" x14ac:dyDescent="0.25">
      <c r="A8" s="84"/>
      <c r="B8" s="87"/>
      <c r="C8" s="91" t="s">
        <v>26</v>
      </c>
      <c r="D8" s="91"/>
      <c r="E8" s="92" t="s">
        <v>60</v>
      </c>
      <c r="F8" s="87" t="s">
        <v>57</v>
      </c>
      <c r="G8" s="87"/>
      <c r="H8" s="91" t="s">
        <v>26</v>
      </c>
      <c r="I8" s="91"/>
      <c r="J8" s="92" t="s">
        <v>61</v>
      </c>
      <c r="K8" s="87" t="s">
        <v>57</v>
      </c>
      <c r="L8" s="90"/>
    </row>
    <row r="9" spans="1:12" ht="18.75" customHeight="1" thickBot="1" x14ac:dyDescent="0.3">
      <c r="A9" s="85"/>
      <c r="B9" s="88"/>
      <c r="C9" s="48" t="s">
        <v>65</v>
      </c>
      <c r="D9" s="48" t="s">
        <v>74</v>
      </c>
      <c r="E9" s="93"/>
      <c r="F9" s="32" t="s">
        <v>67</v>
      </c>
      <c r="G9" s="32" t="s">
        <v>75</v>
      </c>
      <c r="H9" s="60" t="s">
        <v>65</v>
      </c>
      <c r="I9" s="60" t="s">
        <v>74</v>
      </c>
      <c r="J9" s="93"/>
      <c r="K9" s="32" t="s">
        <v>67</v>
      </c>
      <c r="L9" s="33" t="s">
        <v>75</v>
      </c>
    </row>
    <row r="10" spans="1:12" x14ac:dyDescent="0.25">
      <c r="A10" s="15" t="s">
        <v>27</v>
      </c>
      <c r="B10" s="7" t="s">
        <v>63</v>
      </c>
      <c r="C10" s="59">
        <v>3039678</v>
      </c>
      <c r="D10" s="59"/>
      <c r="E10" s="43">
        <f t="shared" ref="E10:E31" si="0">IFERROR((D10-C10)/C$37*100, "-")</f>
        <v>-2.5515316893388253</v>
      </c>
      <c r="F10" s="43">
        <f t="shared" ref="F10:F20" si="1">C10/C$37*100</f>
        <v>2.5515316893388253</v>
      </c>
      <c r="G10" s="44" t="e">
        <f t="shared" ref="G10:G20" si="2">D10/D$37*100</f>
        <v>#DIV/0!</v>
      </c>
      <c r="H10" s="59">
        <v>19190</v>
      </c>
      <c r="I10" s="59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59">
        <v>3186682</v>
      </c>
      <c r="D11" s="59"/>
      <c r="E11" s="43">
        <f t="shared" si="0"/>
        <v>-2.6749281031890968</v>
      </c>
      <c r="F11" s="43">
        <f t="shared" si="1"/>
        <v>2.6749281031890968</v>
      </c>
      <c r="G11" s="44" t="e">
        <f t="shared" si="2"/>
        <v>#DIV/0!</v>
      </c>
      <c r="H11" s="59">
        <v>0</v>
      </c>
      <c r="I11" s="59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59">
        <v>8296822</v>
      </c>
      <c r="D12" s="59"/>
      <c r="E12" s="43">
        <f t="shared" si="0"/>
        <v>-6.9644232888495212</v>
      </c>
      <c r="F12" s="43">
        <f t="shared" si="1"/>
        <v>6.9644232888495212</v>
      </c>
      <c r="G12" s="44" t="e">
        <f t="shared" si="2"/>
        <v>#DIV/0!</v>
      </c>
      <c r="H12" s="59">
        <v>0</v>
      </c>
      <c r="I12" s="59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59">
        <v>8438781</v>
      </c>
      <c r="D13" s="59"/>
      <c r="E13" s="43">
        <f t="shared" si="0"/>
        <v>-7.0835848865867979</v>
      </c>
      <c r="F13" s="43">
        <f t="shared" si="1"/>
        <v>7.0835848865867979</v>
      </c>
      <c r="G13" s="44" t="e">
        <f t="shared" si="2"/>
        <v>#DIV/0!</v>
      </c>
      <c r="H13" s="59">
        <v>0</v>
      </c>
      <c r="I13" s="59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59">
        <v>271963</v>
      </c>
      <c r="D14" s="59"/>
      <c r="E14" s="43">
        <f t="shared" si="0"/>
        <v>-0.2282880663108576</v>
      </c>
      <c r="F14" s="43">
        <f t="shared" si="1"/>
        <v>0.2282880663108576</v>
      </c>
      <c r="G14" s="44" t="e">
        <f t="shared" si="2"/>
        <v>#DIV/0!</v>
      </c>
      <c r="H14" s="59">
        <v>0</v>
      </c>
      <c r="I14" s="59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59">
        <v>1249854</v>
      </c>
      <c r="D15" s="59"/>
      <c r="E15" s="43">
        <f t="shared" si="0"/>
        <v>-1.0491381284619254</v>
      </c>
      <c r="F15" s="43">
        <f t="shared" si="1"/>
        <v>1.0491381284619254</v>
      </c>
      <c r="G15" s="44" t="e">
        <f t="shared" si="2"/>
        <v>#DIV/0!</v>
      </c>
      <c r="H15" s="59">
        <v>0</v>
      </c>
      <c r="I15" s="59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59">
        <v>1272183</v>
      </c>
      <c r="D16" s="59"/>
      <c r="E16" s="43">
        <f t="shared" si="0"/>
        <v>-1.0678812818785857</v>
      </c>
      <c r="F16" s="43">
        <f t="shared" si="1"/>
        <v>1.0678812818785857</v>
      </c>
      <c r="G16" s="44" t="e">
        <f t="shared" si="2"/>
        <v>#DIV/0!</v>
      </c>
      <c r="H16" s="59">
        <v>81886</v>
      </c>
      <c r="I16" s="59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59">
        <v>12058470</v>
      </c>
      <c r="D17" s="59"/>
      <c r="E17" s="43">
        <f t="shared" si="0"/>
        <v>-10.121982765918478</v>
      </c>
      <c r="F17" s="43">
        <f t="shared" si="1"/>
        <v>10.121982765918478</v>
      </c>
      <c r="G17" s="44" t="e">
        <f t="shared" si="2"/>
        <v>#DIV/0!</v>
      </c>
      <c r="H17" s="59">
        <v>0</v>
      </c>
      <c r="I17" s="59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59">
        <v>11961445</v>
      </c>
      <c r="D18" s="59"/>
      <c r="E18" s="43">
        <f t="shared" si="0"/>
        <v>-10.040539151773132</v>
      </c>
      <c r="F18" s="43">
        <f t="shared" si="1"/>
        <v>10.040539151773132</v>
      </c>
      <c r="G18" s="44" t="e">
        <f t="shared" si="2"/>
        <v>#DIV/0!</v>
      </c>
      <c r="H18" s="59">
        <v>339667</v>
      </c>
      <c r="I18" s="59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59">
        <v>4011785</v>
      </c>
      <c r="D19" s="59"/>
      <c r="E19" s="43">
        <f t="shared" si="0"/>
        <v>-3.3675266124616363</v>
      </c>
      <c r="F19" s="43">
        <f t="shared" si="1"/>
        <v>3.3675266124616363</v>
      </c>
      <c r="G19" s="44" t="e">
        <f t="shared" si="2"/>
        <v>#DIV/0!</v>
      </c>
      <c r="H19" s="59">
        <v>0</v>
      </c>
      <c r="I19" s="59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59">
        <v>4551106</v>
      </c>
      <c r="D20" s="59"/>
      <c r="E20" s="43">
        <f t="shared" si="0"/>
        <v>-3.8202372687304593</v>
      </c>
      <c r="F20" s="43">
        <f t="shared" si="1"/>
        <v>3.8202372687304593</v>
      </c>
      <c r="G20" s="44" t="e">
        <f t="shared" si="2"/>
        <v>#DIV/0!</v>
      </c>
      <c r="H20" s="59">
        <v>0</v>
      </c>
      <c r="I20" s="59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59">
        <v>18948</v>
      </c>
      <c r="D21" s="59"/>
      <c r="E21" s="43">
        <f t="shared" si="0"/>
        <v>-1.5905113123690095E-2</v>
      </c>
      <c r="F21" s="43" t="s">
        <v>72</v>
      </c>
      <c r="G21" s="44" t="e">
        <f t="shared" ref="G21:G31" si="6">D21/D$37*100</f>
        <v>#DIV/0!</v>
      </c>
      <c r="H21" s="59">
        <v>0</v>
      </c>
      <c r="I21" s="59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59">
        <v>3379</v>
      </c>
      <c r="D22" s="59"/>
      <c r="E22" s="43">
        <f t="shared" si="0"/>
        <v>-2.8363614758786593E-3</v>
      </c>
      <c r="F22" s="43">
        <f t="shared" ref="F22:F27" si="7">C22/C$37*100</f>
        <v>2.8363614758786593E-3</v>
      </c>
      <c r="G22" s="44" t="e">
        <f t="shared" si="6"/>
        <v>#DIV/0!</v>
      </c>
      <c r="H22" s="59">
        <v>9059851</v>
      </c>
      <c r="I22" s="59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59">
        <v>2000918</v>
      </c>
      <c r="D23" s="59"/>
      <c r="E23" s="43">
        <f t="shared" si="0"/>
        <v>-1.6795876684202946</v>
      </c>
      <c r="F23" s="43">
        <f t="shared" si="7"/>
        <v>1.6795876684202946</v>
      </c>
      <c r="G23" s="44" t="e">
        <f t="shared" si="6"/>
        <v>#DIV/0!</v>
      </c>
      <c r="H23" s="59">
        <v>0</v>
      </c>
      <c r="I23" s="59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59">
        <v>5584029</v>
      </c>
      <c r="D24" s="59"/>
      <c r="E24" s="43">
        <f t="shared" si="0"/>
        <v>-4.6872816619678108</v>
      </c>
      <c r="F24" s="43">
        <f t="shared" si="7"/>
        <v>4.6872816619678108</v>
      </c>
      <c r="G24" s="44" t="e">
        <f t="shared" si="6"/>
        <v>#DIV/0!</v>
      </c>
      <c r="H24" s="59">
        <v>0</v>
      </c>
      <c r="I24" s="59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59">
        <v>7953411</v>
      </c>
      <c r="D25" s="59"/>
      <c r="E25" s="43">
        <f t="shared" si="0"/>
        <v>-6.6761611607663713</v>
      </c>
      <c r="F25" s="43">
        <f t="shared" si="7"/>
        <v>6.6761611607663713</v>
      </c>
      <c r="G25" s="44" t="e">
        <f t="shared" si="6"/>
        <v>#DIV/0!</v>
      </c>
      <c r="H25" s="59">
        <v>0</v>
      </c>
      <c r="I25" s="59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59">
        <v>11088269</v>
      </c>
      <c r="D26" s="59"/>
      <c r="E26" s="43">
        <f t="shared" si="0"/>
        <v>-9.3075877554837501</v>
      </c>
      <c r="F26" s="43">
        <f t="shared" si="7"/>
        <v>9.3075877554837501</v>
      </c>
      <c r="G26" s="44" t="e">
        <f t="shared" si="6"/>
        <v>#DIV/0!</v>
      </c>
      <c r="H26" s="59">
        <v>0</v>
      </c>
      <c r="I26" s="59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59">
        <v>5068502</v>
      </c>
      <c r="D27" s="59"/>
      <c r="E27" s="43">
        <f t="shared" si="0"/>
        <v>-4.2545438926350805</v>
      </c>
      <c r="F27" s="43">
        <f t="shared" si="7"/>
        <v>4.2545438926350805</v>
      </c>
      <c r="G27" s="44" t="e">
        <f t="shared" si="6"/>
        <v>#DIV/0!</v>
      </c>
      <c r="H27" s="59">
        <v>0</v>
      </c>
      <c r="I27" s="59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59">
        <v>3457671</v>
      </c>
      <c r="D28" s="59"/>
      <c r="E28" s="43">
        <f t="shared" si="0"/>
        <v>-2.9023985855764547</v>
      </c>
      <c r="F28" s="43" t="s">
        <v>72</v>
      </c>
      <c r="G28" s="44" t="e">
        <f t="shared" si="6"/>
        <v>#DIV/0!</v>
      </c>
      <c r="H28" s="59">
        <v>0</v>
      </c>
      <c r="I28" s="59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59">
        <v>1858403</v>
      </c>
      <c r="D29" s="59"/>
      <c r="E29" s="43">
        <f t="shared" si="0"/>
        <v>-1.5599593595316155</v>
      </c>
      <c r="F29" s="43">
        <f>C29/C$37*100</f>
        <v>1.5599593595316155</v>
      </c>
      <c r="G29" s="44" t="e">
        <f t="shared" si="6"/>
        <v>#DIV/0!</v>
      </c>
      <c r="H29" s="59">
        <v>0</v>
      </c>
      <c r="I29" s="59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59">
        <v>1320766</v>
      </c>
      <c r="D30" s="59"/>
      <c r="E30" s="43">
        <f t="shared" si="0"/>
        <v>-1.1086622672537298</v>
      </c>
      <c r="F30" s="43">
        <f>C30/C$37*100</f>
        <v>1.1086622672537298</v>
      </c>
      <c r="G30" s="44" t="e">
        <f t="shared" si="6"/>
        <v>#DIV/0!</v>
      </c>
      <c r="H30" s="59">
        <v>0</v>
      </c>
      <c r="I30" s="59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59">
        <v>5541737</v>
      </c>
      <c r="D31" s="59"/>
      <c r="E31" s="43">
        <f t="shared" si="0"/>
        <v>-4.6517813957535878</v>
      </c>
      <c r="F31" s="43">
        <f>C31/C$37*100</f>
        <v>4.6517813957535878</v>
      </c>
      <c r="G31" s="44" t="e">
        <f t="shared" si="6"/>
        <v>#DIV/0!</v>
      </c>
      <c r="H31" s="59">
        <v>0</v>
      </c>
      <c r="I31" s="59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59">
        <v>0</v>
      </c>
      <c r="D32" s="59"/>
      <c r="E32" s="43"/>
      <c r="F32" s="43" t="s">
        <v>72</v>
      </c>
      <c r="G32" s="44" t="s">
        <v>72</v>
      </c>
      <c r="H32" s="59">
        <v>719841</v>
      </c>
      <c r="I32" s="59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59">
        <v>2371787</v>
      </c>
      <c r="D33" s="59"/>
      <c r="E33" s="43">
        <f>IFERROR((D33-C33)/C$37*100, "-")</f>
        <v>-1.9908982763509375</v>
      </c>
      <c r="F33" s="43">
        <f>C33/C$37*100</f>
        <v>1.9908982763509375</v>
      </c>
      <c r="G33" s="44" t="e">
        <f>D33/D$37*100</f>
        <v>#DIV/0!</v>
      </c>
      <c r="H33" s="59">
        <v>4572198</v>
      </c>
      <c r="I33" s="59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59">
        <v>0</v>
      </c>
      <c r="D34" s="59"/>
      <c r="E34" s="43">
        <f>IFERROR((D34-C34)/C$37*100, "-")</f>
        <v>0</v>
      </c>
      <c r="F34" s="43">
        <f>C34/C$37*100</f>
        <v>0</v>
      </c>
      <c r="G34" s="44" t="s">
        <v>72</v>
      </c>
      <c r="H34" s="59">
        <v>0</v>
      </c>
      <c r="I34" s="59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59">
        <v>77369</v>
      </c>
      <c r="D35" s="59"/>
      <c r="E35" s="43">
        <f>IFERROR((D35-C35)/C$37*100, "-")</f>
        <v>-6.4944199771309857E-2</v>
      </c>
      <c r="F35" s="43">
        <f>C35/C$37*100</f>
        <v>6.4944199771309857E-2</v>
      </c>
      <c r="G35" s="44" t="e">
        <f>D35/D$37*100</f>
        <v>#DIV/0!</v>
      </c>
      <c r="H35" s="59">
        <v>4223449</v>
      </c>
      <c r="I35" s="59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59">
        <v>14447543</v>
      </c>
      <c r="D36" s="59"/>
      <c r="E36" s="43">
        <f>IFERROR((D36-C36)/C$37*100, "-")</f>
        <v>-12.127391058390174</v>
      </c>
      <c r="F36" s="43">
        <f>C36/C$37*100</f>
        <v>12.127391058390174</v>
      </c>
      <c r="G36" s="44" t="e">
        <f>D36/D$37*100</f>
        <v>#DIV/0!</v>
      </c>
      <c r="H36" s="59">
        <v>1379484</v>
      </c>
      <c r="I36" s="59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6">
        <f>SUM(F10:F36)</f>
        <v>97.081696301299857</v>
      </c>
      <c r="G37" s="56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6">
        <f>SUM(K10:K36)</f>
        <v>100</v>
      </c>
      <c r="L37" s="57" t="e">
        <f>SUM(L10:L36)</f>
        <v>#DIV/0!</v>
      </c>
    </row>
    <row r="38" spans="1:12" x14ac:dyDescent="0.25"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1:12" x14ac:dyDescent="0.25">
      <c r="G39" s="46"/>
    </row>
    <row r="40" spans="1:12" x14ac:dyDescent="0.25">
      <c r="B40" s="47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5"/>
      <c r="D43" s="35"/>
      <c r="E43" s="6"/>
      <c r="F43" s="6"/>
      <c r="G43" s="6"/>
      <c r="H43" s="35"/>
      <c r="I43" s="35"/>
    </row>
    <row r="44" spans="1:12" x14ac:dyDescent="0.25">
      <c r="C44" s="6"/>
      <c r="D44" s="55"/>
      <c r="E44" s="6"/>
      <c r="F44" s="35"/>
      <c r="G44" s="54"/>
      <c r="H44" s="6"/>
      <c r="I44" s="9"/>
    </row>
    <row r="45" spans="1:12" x14ac:dyDescent="0.25">
      <c r="C45" s="36"/>
      <c r="D45" s="36"/>
      <c r="E45" s="6"/>
      <c r="F45" s="6"/>
    </row>
    <row r="47" spans="1:12" x14ac:dyDescent="0.25">
      <c r="D47" s="49"/>
    </row>
    <row r="48" spans="1:12" x14ac:dyDescent="0.25">
      <c r="C48" s="49"/>
      <c r="D48" s="49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2025-06-03T11:29:56Z</dcterms:modified>
</cp:coreProperties>
</file>