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I/Jezici/BS EVLADA 03_0225/"/>
    </mc:Choice>
  </mc:AlternateContent>
  <xr:revisionPtr revIDLastSave="67" documentId="13_ncr:1_{349CAA51-3BCC-4A81-AF24-191F2CFD46C6}" xr6:coauthVersionLast="47" xr6:coauthVersionMax="47" xr10:uidLastSave="{B632F45F-2EB8-4B68-B8F4-506ABF338A7C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5" l="1"/>
  <c r="C34" i="25"/>
  <c r="C35" i="25" s="1"/>
  <c r="I35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E35" i="24" l="1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J29" i="25" l="1"/>
  <c r="H23" i="24"/>
  <c r="G35" i="25"/>
  <c r="G34" i="23"/>
  <c r="I35" i="24"/>
  <c r="J34" i="24" s="1"/>
  <c r="I34" i="23"/>
  <c r="I29" i="23"/>
  <c r="I35" i="23" s="1"/>
  <c r="J27" i="23" s="1"/>
  <c r="G29" i="23"/>
  <c r="H34" i="25" l="1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11" i="23"/>
  <c r="J12" i="23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J33" i="23"/>
  <c r="J30" i="23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6" i="23"/>
  <c r="J18" i="23"/>
  <c r="J24" i="23"/>
  <c r="J14" i="23"/>
  <c r="J20" i="23"/>
  <c r="J17" i="23"/>
  <c r="H35" i="23" l="1"/>
  <c r="E34" i="25" l="1"/>
  <c r="E29" i="25"/>
  <c r="D11" i="24"/>
  <c r="E35" i="25" l="1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18" i="25" l="1"/>
  <c r="D31" i="25"/>
  <c r="D30" i="25"/>
  <c r="D28" i="25"/>
  <c r="D16" i="25"/>
  <c r="D27" i="25"/>
  <c r="D15" i="25"/>
  <c r="D26" i="25"/>
  <c r="D14" i="25"/>
  <c r="D32" i="25"/>
  <c r="D25" i="25"/>
  <c r="D13" i="25"/>
  <c r="D22" i="25"/>
  <c r="D33" i="25"/>
  <c r="D19" i="25"/>
  <c r="D24" i="25"/>
  <c r="D12" i="25"/>
  <c r="D23" i="25"/>
  <c r="D11" i="25"/>
  <c r="D34" i="25"/>
  <c r="D21" i="25"/>
  <c r="D20" i="25"/>
  <c r="D17" i="25"/>
  <c r="D29" i="25"/>
  <c r="F20" i="25"/>
  <c r="F24" i="25"/>
  <c r="F14" i="25"/>
  <c r="F11" i="25"/>
  <c r="F23" i="25"/>
  <c r="F34" i="25"/>
  <c r="F22" i="25"/>
  <c r="F13" i="25"/>
  <c r="F33" i="25"/>
  <c r="F21" i="25"/>
  <c r="F18" i="25"/>
  <c r="F15" i="25"/>
  <c r="F27" i="25"/>
  <c r="F25" i="25"/>
  <c r="F32" i="25"/>
  <c r="F19" i="25"/>
  <c r="F31" i="25"/>
  <c r="F30" i="25"/>
  <c r="F17" i="25"/>
  <c r="F12" i="25"/>
  <c r="F16" i="25"/>
  <c r="F26" i="25"/>
  <c r="F28" i="25"/>
  <c r="F29" i="25"/>
  <c r="D35" i="24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<sst xmlns="http://schemas.openxmlformats.org/spreadsheetml/2006/main" count="209" uniqueCount="63">
  <si>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</si>
  <si>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</si>
  <si>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</si>
  <si>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</si>
  <si>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</si>
  <si>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</si>
  <si>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</si>
  <si>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</si>
  <si>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</si>
  <si>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</si>
  <si>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</si>
  <si>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</si>
  <si>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</si>
  <si>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</si>
  <si>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</si>
  <si>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</si>
  <si>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</si>
  <si>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</si>
  <si>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</si>
  <si>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</si>
  <si>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</si>
  <si>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</si>
  <si>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</si>
  <si>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</si>
  <si>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</si>
  <si>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</si>
  <si>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</si>
  <si>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</si>
  <si>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</si>
  <si>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</si>
  <si>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</si>
  <si>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</si>
  <si>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</si>
  <si>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</si>
  <si>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</si>
  <si>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</si>
  <si>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</si>
  <si>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</si>
  <si>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</si>
  <si>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</si>
  <si>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</si>
  <si>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</si>
  <si>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</si>
  <si>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</si>
  <si>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</si>
  <si>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</si>
  <si>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</si>
  <si>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</si>
  <si>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</si>
  <si>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</si>
  <si>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</si>
  <si>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</si>
  <si>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</si>
  <si>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</si>
  <si>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</si>
  <si>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</si>
  <si>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</si>
  <si>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</si>
  <si>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</si>
  <si>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</si>
  <si>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</si>
  <si>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I-XI-2023</t>
  </si>
  <si>
    <t>I-XI-2024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</si>
</sst>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2" ht="38.25" customHeight="1" x14ac:dyDescent="0.25">
      <c r="A9" s="1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3" t="s">
        <v>53</v>
      </c>
    </row>
    <row r="10" spans="1:12" ht="31.5" customHeight="1" thickBot="1" x14ac:dyDescent="0.3">
      <c r="A10" s="10"/>
      <c r="B10" s="62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15815</v>
      </c>
      <c r="D11" s="50">
        <f t="shared" ref="D11:D34" si="0">C11/C$35*100</f>
        <v>9.8706178264044482</v>
      </c>
      <c r="E11" s="28">
        <f>FBiH!E11+RS!E11</f>
        <v>21547120.710000001</v>
      </c>
      <c r="F11" s="47">
        <f t="shared" ref="F11:F34" si="1">E11/E$35*100</f>
        <v>5.6912745931335236</v>
      </c>
      <c r="G11" s="28">
        <f>FBiH!G11+RS!G11</f>
        <v>15525</v>
      </c>
      <c r="H11" s="50">
        <f t="shared" ref="H11:H34" si="2">G11/G$35*100</f>
        <v>8.9005715858210035</v>
      </c>
      <c r="I11" s="28">
        <f>FBiH!I11+RS!I11</f>
        <v>19873621.879999999</v>
      </c>
      <c r="J11" s="47">
        <f>I11/I$35*100</f>
        <v>4.77444250268936</v>
      </c>
    </row>
    <row r="12" spans="1:12" x14ac:dyDescent="0.25">
      <c r="A12" s="33" t="s">
        <v>1</v>
      </c>
      <c r="B12" s="13" t="s">
        <v>28</v>
      </c>
      <c r="C12" s="28">
        <f>FBiH!C12+RS!C12</f>
        <v>33525</v>
      </c>
      <c r="D12" s="50">
        <f t="shared" si="0"/>
        <v>20.92396222764522</v>
      </c>
      <c r="E12" s="28">
        <f>FBiH!E12+RS!E12</f>
        <v>7307749</v>
      </c>
      <c r="F12" s="47">
        <f t="shared" si="1"/>
        <v>1.9302071388774853</v>
      </c>
      <c r="G12" s="28">
        <f>FBiH!G12+RS!G12</f>
        <v>39285</v>
      </c>
      <c r="H12" s="50">
        <f t="shared" si="2"/>
        <v>22.522315925860102</v>
      </c>
      <c r="I12" s="28">
        <f>FBiH!I12+RS!I12</f>
        <v>9026141.0899999999</v>
      </c>
      <c r="J12" s="47">
        <f>I12/I$35*100</f>
        <v>2.1684417624316232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25447</v>
      </c>
      <c r="D13" s="50">
        <f t="shared" si="0"/>
        <v>15.882239129213657</v>
      </c>
      <c r="E13" s="28">
        <f>FBiH!E13+RS!E13</f>
        <v>59414301.650000006</v>
      </c>
      <c r="F13" s="47">
        <f t="shared" si="1"/>
        <v>15.693192143880472</v>
      </c>
      <c r="G13" s="28">
        <f>FBiH!G13+RS!G13</f>
        <v>28107</v>
      </c>
      <c r="H13" s="50">
        <f t="shared" si="2"/>
        <v>16.113904384068981</v>
      </c>
      <c r="I13" s="28">
        <f>FBiH!I13+RS!I13</f>
        <v>72123675.640000001</v>
      </c>
      <c r="J13" s="47">
        <f t="shared" ref="J13:J34" si="3">I13/I$35*100</f>
        <v>17.327004836110792</v>
      </c>
    </row>
    <row r="14" spans="1:12" x14ac:dyDescent="0.25">
      <c r="A14" s="33" t="s">
        <v>3</v>
      </c>
      <c r="B14" s="13" t="s">
        <v>30</v>
      </c>
      <c r="C14" s="28">
        <f>FBiH!C14+RS!C14</f>
        <v>1</v>
      </c>
      <c r="D14" s="50">
        <f t="shared" si="0"/>
        <v>6.241301186471356E-4</v>
      </c>
      <c r="E14" s="28">
        <f>FBiH!E14+RS!E14</f>
        <v>600</v>
      </c>
      <c r="F14" s="47">
        <f t="shared" si="1"/>
        <v>1.5847893562388244E-4</v>
      </c>
      <c r="G14" s="28">
        <f>FBiH!G14+RS!G14</f>
        <v>2</v>
      </c>
      <c r="H14" s="50">
        <f t="shared" si="2"/>
        <v>1.1466114764342675E-3</v>
      </c>
      <c r="I14" s="28">
        <f>FBiH!I14+RS!I14</f>
        <v>434.58</v>
      </c>
      <c r="J14" s="47">
        <f t="shared" si="3"/>
        <v>1.0440357753343459E-4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50">
        <f t="shared" si="0"/>
        <v>0</v>
      </c>
      <c r="E15" s="28">
        <f>FBiH!E15+RS!E15</f>
        <v>0</v>
      </c>
      <c r="F15" s="47">
        <f t="shared" si="1"/>
        <v>0</v>
      </c>
      <c r="G15" s="28">
        <f>FBiH!G15+RS!G15</f>
        <v>2</v>
      </c>
      <c r="H15" s="50">
        <f t="shared" si="2"/>
        <v>1.1466114764342675E-3</v>
      </c>
      <c r="I15" s="28">
        <f>FBiH!I15+RS!I15</f>
        <v>14115</v>
      </c>
      <c r="J15" s="47">
        <f t="shared" si="3"/>
        <v>3.390990144241404E-3</v>
      </c>
    </row>
    <row r="16" spans="1:12" x14ac:dyDescent="0.25">
      <c r="A16" s="33" t="s">
        <v>5</v>
      </c>
      <c r="B16" s="13" t="s">
        <v>32</v>
      </c>
      <c r="C16" s="28">
        <f>FBiH!C16+RS!C16</f>
        <v>3</v>
      </c>
      <c r="D16" s="50">
        <f t="shared" si="0"/>
        <v>1.8723903559414068E-3</v>
      </c>
      <c r="E16" s="28">
        <f>FBiH!E16+RS!E16</f>
        <v>250570.06</v>
      </c>
      <c r="F16" s="47">
        <f t="shared" si="1"/>
        <v>6.6183460680020595E-2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254</v>
      </c>
      <c r="D17" s="50">
        <f t="shared" si="0"/>
        <v>0.15852905013637242</v>
      </c>
      <c r="E17" s="28">
        <f>FBiH!E17+RS!E17</f>
        <v>436885.53</v>
      </c>
      <c r="F17" s="47">
        <f t="shared" si="1"/>
        <v>0.1153952563064596</v>
      </c>
      <c r="G17" s="28">
        <f>FBiH!G17+RS!G17</f>
        <v>274</v>
      </c>
      <c r="H17" s="50">
        <f t="shared" si="2"/>
        <v>0.15708577227149467</v>
      </c>
      <c r="I17" s="28">
        <f>FBiH!I17+RS!I17</f>
        <v>325616.96000000002</v>
      </c>
      <c r="J17" s="47">
        <f t="shared" si="3"/>
        <v>7.822627716314895E-2</v>
      </c>
    </row>
    <row r="18" spans="1:10" x14ac:dyDescent="0.25">
      <c r="A18" s="33" t="s">
        <v>7</v>
      </c>
      <c r="B18" s="13" t="s">
        <v>34</v>
      </c>
      <c r="C18" s="28">
        <f>FBiH!C18+RS!C18</f>
        <v>3155</v>
      </c>
      <c r="D18" s="50">
        <f t="shared" si="0"/>
        <v>1.9691305243317125</v>
      </c>
      <c r="E18" s="28">
        <f>FBiH!E18+RS!E18</f>
        <v>16155837.140000001</v>
      </c>
      <c r="F18" s="47">
        <f t="shared" si="1"/>
        <v>4.2672664567666478</v>
      </c>
      <c r="G18" s="28">
        <f>FBiH!G18+RS!G18</f>
        <v>2871</v>
      </c>
      <c r="H18" s="50">
        <f t="shared" si="2"/>
        <v>1.6459607744213911</v>
      </c>
      <c r="I18" s="28">
        <f>FBiH!I18+RS!I18</f>
        <v>23878678.149999999</v>
      </c>
      <c r="J18" s="47">
        <f t="shared" si="3"/>
        <v>5.7366179429091435</v>
      </c>
    </row>
    <row r="19" spans="1:10" x14ac:dyDescent="0.25">
      <c r="A19" s="33" t="s">
        <v>8</v>
      </c>
      <c r="B19" s="13" t="s">
        <v>35</v>
      </c>
      <c r="C19" s="28">
        <f>FBiH!C19+RS!C19</f>
        <v>3199</v>
      </c>
      <c r="D19" s="50">
        <f t="shared" si="0"/>
        <v>1.9965922495521866</v>
      </c>
      <c r="E19" s="28">
        <f>FBiH!E19+RS!E19</f>
        <v>12229309.050000001</v>
      </c>
      <c r="F19" s="47">
        <f t="shared" si="1"/>
        <v>3.2301464694325217</v>
      </c>
      <c r="G19" s="28">
        <f>FBiH!G19+RS!G19</f>
        <v>3178</v>
      </c>
      <c r="H19" s="50">
        <f t="shared" si="2"/>
        <v>1.821965636054051</v>
      </c>
      <c r="I19" s="28">
        <f>FBiH!I19+RS!I19</f>
        <v>9764991.1099999994</v>
      </c>
      <c r="J19" s="47">
        <f t="shared" si="3"/>
        <v>2.3459432244148015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54226</v>
      </c>
      <c r="D20" s="50">
        <f t="shared" si="0"/>
        <v>33.844079813759571</v>
      </c>
      <c r="E20" s="28">
        <f>FBiH!E20+RS!E20</f>
        <v>160874916.16</v>
      </c>
      <c r="F20" s="47">
        <f t="shared" si="1"/>
        <v>42.492142469363536</v>
      </c>
      <c r="G20" s="28">
        <f>FBiH!G20+RS!G20</f>
        <v>58914</v>
      </c>
      <c r="H20" s="50">
        <f t="shared" si="2"/>
        <v>33.775734261324217</v>
      </c>
      <c r="I20" s="28">
        <f>FBiH!I20+RS!I20</f>
        <v>174926338.81</v>
      </c>
      <c r="J20" s="47">
        <f t="shared" si="3"/>
        <v>42.024335166343789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1</v>
      </c>
      <c r="D21" s="50">
        <f t="shared" si="0"/>
        <v>6.241301186471356E-4</v>
      </c>
      <c r="E21" s="28">
        <f>FBiH!E21+RS!E21</f>
        <v>33134.720000000001</v>
      </c>
      <c r="F21" s="47">
        <f t="shared" si="1"/>
        <v>8.7519252629922831E-3</v>
      </c>
      <c r="G21" s="28">
        <f>FBiH!G21+RS!G21</f>
        <v>1</v>
      </c>
      <c r="H21" s="50">
        <f t="shared" si="2"/>
        <v>5.7330573821713377E-4</v>
      </c>
      <c r="I21" s="28">
        <f>FBiH!I21+RS!I21</f>
        <v>815.7</v>
      </c>
      <c r="J21" s="47">
        <f t="shared" si="3"/>
        <v>1.9596391503065629E-4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0">
        <f t="shared" si="0"/>
        <v>0</v>
      </c>
      <c r="E22" s="28">
        <f>FBiH!E22+RS!E22</f>
        <v>825</v>
      </c>
      <c r="F22" s="47">
        <f t="shared" si="1"/>
        <v>2.1790853648283833E-4</v>
      </c>
      <c r="G22" s="28">
        <f>FBiH!G22+RS!G22</f>
        <v>0</v>
      </c>
      <c r="H22" s="50">
        <f t="shared" si="2"/>
        <v>0</v>
      </c>
      <c r="I22" s="28">
        <f>FBiH!I22+RS!I22</f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8">
        <f>FBiH!C23+RS!C23</f>
        <v>1388</v>
      </c>
      <c r="D23" s="50">
        <f t="shared" si="0"/>
        <v>0.86629260468222413</v>
      </c>
      <c r="E23" s="28">
        <f>FBiH!E23+RS!E23</f>
        <v>1682000.15</v>
      </c>
      <c r="F23" s="47">
        <f t="shared" si="1"/>
        <v>0.44426932248535095</v>
      </c>
      <c r="G23" s="28">
        <f>FBiH!G23+RS!G23</f>
        <v>1335</v>
      </c>
      <c r="H23" s="50">
        <f t="shared" si="2"/>
        <v>0.76536316051987363</v>
      </c>
      <c r="I23" s="28">
        <f>FBiH!I23+RS!I23</f>
        <v>2487204.0499999998</v>
      </c>
      <c r="J23" s="47">
        <f t="shared" si="3"/>
        <v>0.59752634929275972</v>
      </c>
    </row>
    <row r="24" spans="1:10" x14ac:dyDescent="0.25">
      <c r="A24" s="33" t="s">
        <v>13</v>
      </c>
      <c r="B24" s="13" t="s">
        <v>40</v>
      </c>
      <c r="C24" s="28">
        <f>FBiH!C24+RS!C24</f>
        <v>596</v>
      </c>
      <c r="D24" s="50">
        <f t="shared" si="0"/>
        <v>0.37198155071369282</v>
      </c>
      <c r="E24" s="28">
        <f>FBiH!E24+RS!E24</f>
        <v>2133395.31</v>
      </c>
      <c r="F24" s="47">
        <f t="shared" si="1"/>
        <v>0.5634970299896378</v>
      </c>
      <c r="G24" s="28">
        <f>FBiH!G24+RS!G24</f>
        <v>564</v>
      </c>
      <c r="H24" s="50">
        <f t="shared" si="2"/>
        <v>0.32334443635446347</v>
      </c>
      <c r="I24" s="28">
        <f>FBiH!I24+RS!I24</f>
        <v>3620874.2600000002</v>
      </c>
      <c r="J24" s="47">
        <f t="shared" si="3"/>
        <v>0.86987948488823141</v>
      </c>
    </row>
    <row r="25" spans="1:10" x14ac:dyDescent="0.25">
      <c r="A25" s="33" t="s">
        <v>14</v>
      </c>
      <c r="B25" s="13" t="s">
        <v>41</v>
      </c>
      <c r="C25" s="28">
        <f>FBiH!C25+RS!C25</f>
        <v>163</v>
      </c>
      <c r="D25" s="50">
        <f t="shared" si="0"/>
        <v>0.10173320933948309</v>
      </c>
      <c r="E25" s="28">
        <f>FBiH!E25+RS!E25</f>
        <v>245643</v>
      </c>
      <c r="F25" s="47">
        <f t="shared" si="1"/>
        <v>6.4882068639095583E-2</v>
      </c>
      <c r="G25" s="28">
        <f>FBiH!G25+RS!G25</f>
        <v>110</v>
      </c>
      <c r="H25" s="50">
        <f t="shared" si="2"/>
        <v>6.3063631203884724E-2</v>
      </c>
      <c r="I25" s="28">
        <f>FBiH!I25+RS!I25</f>
        <v>183598</v>
      </c>
      <c r="J25" s="47">
        <f t="shared" si="3"/>
        <v>4.4107616613704097E-2</v>
      </c>
    </row>
    <row r="26" spans="1:10" x14ac:dyDescent="0.25">
      <c r="A26" s="33" t="s">
        <v>15</v>
      </c>
      <c r="B26" s="13" t="s">
        <v>42</v>
      </c>
      <c r="C26" s="28">
        <f>FBiH!C26+RS!C26</f>
        <v>4062</v>
      </c>
      <c r="D26" s="50">
        <f t="shared" si="0"/>
        <v>2.5352165419446648</v>
      </c>
      <c r="E26" s="28">
        <f>FBiH!E26+RS!E26</f>
        <v>907285.4</v>
      </c>
      <c r="F26" s="47">
        <f t="shared" si="1"/>
        <v>0.23964270749848071</v>
      </c>
      <c r="G26" s="28">
        <f>FBiH!G26+RS!G26</f>
        <v>6523</v>
      </c>
      <c r="H26" s="50">
        <f t="shared" si="2"/>
        <v>3.7396733303903638</v>
      </c>
      <c r="I26" s="28">
        <f>FBiH!I26+RS!I26</f>
        <v>1538344.11</v>
      </c>
      <c r="J26" s="47">
        <f t="shared" si="3"/>
        <v>0.36957206627430494</v>
      </c>
    </row>
    <row r="27" spans="1:10" x14ac:dyDescent="0.25">
      <c r="A27" s="33" t="s">
        <v>16</v>
      </c>
      <c r="B27" s="13" t="s">
        <v>43</v>
      </c>
      <c r="C27" s="28">
        <f>FBiH!C27+RS!C27</f>
        <v>0</v>
      </c>
      <c r="D27" s="50">
        <f t="shared" si="0"/>
        <v>0</v>
      </c>
      <c r="E27" s="28">
        <f>FBiH!E27+RS!E27</f>
        <v>0</v>
      </c>
      <c r="F27" s="47">
        <f t="shared" si="1"/>
        <v>0</v>
      </c>
      <c r="G27" s="28">
        <f>FBiH!G27+RS!G27</f>
        <v>1</v>
      </c>
      <c r="H27" s="50">
        <f t="shared" si="2"/>
        <v>5.7330573821713377E-4</v>
      </c>
      <c r="I27" s="28">
        <f>FBiH!I27+RS!I27</f>
        <v>200</v>
      </c>
      <c r="J27" s="47">
        <f>I27/I$35*100</f>
        <v>4.8048036050179299E-5</v>
      </c>
    </row>
    <row r="28" spans="1:10" x14ac:dyDescent="0.25">
      <c r="A28" s="33" t="s">
        <v>17</v>
      </c>
      <c r="B28" s="13" t="s">
        <v>44</v>
      </c>
      <c r="C28" s="28">
        <f>FBiH!C28+RS!C28</f>
        <v>387</v>
      </c>
      <c r="D28" s="50">
        <f t="shared" si="0"/>
        <v>0.24153835591644146</v>
      </c>
      <c r="E28" s="28">
        <f>FBiH!E28+RS!E28</f>
        <v>278095.23</v>
      </c>
      <c r="F28" s="47">
        <f t="shared" si="1"/>
        <v>7.3453726754131282E-2</v>
      </c>
      <c r="G28" s="28">
        <f>FBiH!G28+RS!G28</f>
        <v>741</v>
      </c>
      <c r="H28" s="50">
        <f t="shared" si="2"/>
        <v>0.42481955201889621</v>
      </c>
      <c r="I28" s="28">
        <f>FBiH!I28+RS!I28</f>
        <v>479541.93</v>
      </c>
      <c r="J28" s="47">
        <f t="shared" si="3"/>
        <v>0.11520523970106279</v>
      </c>
    </row>
    <row r="29" spans="1:10" x14ac:dyDescent="0.25">
      <c r="A29" s="34" t="s">
        <v>23</v>
      </c>
      <c r="B29" s="7" t="s">
        <v>45</v>
      </c>
      <c r="C29" s="29">
        <f>SUM(C11:C28)</f>
        <v>142222</v>
      </c>
      <c r="D29" s="51">
        <f t="shared" si="0"/>
        <v>88.765033734232915</v>
      </c>
      <c r="E29" s="29">
        <f>SUM(E11:E28)</f>
        <v>283497668.11000001</v>
      </c>
      <c r="F29" s="48">
        <f t="shared" si="1"/>
        <v>74.880681156542465</v>
      </c>
      <c r="G29" s="29">
        <f>SUM(G11:G28)</f>
        <v>157433</v>
      </c>
      <c r="H29" s="51">
        <f t="shared" si="2"/>
        <v>90.257242284738027</v>
      </c>
      <c r="I29" s="29">
        <f>SUM(I11:I28)</f>
        <v>318244191.26999998</v>
      </c>
      <c r="J29" s="48">
        <f t="shared" si="3"/>
        <v>76.455041874505582</v>
      </c>
    </row>
    <row r="30" spans="1:10" x14ac:dyDescent="0.25">
      <c r="A30" s="35" t="s">
        <v>22</v>
      </c>
      <c r="B30" s="5" t="s">
        <v>46</v>
      </c>
      <c r="C30" s="28">
        <f>FBiH!C30+RS!C30</f>
        <v>15269</v>
      </c>
      <c r="D30" s="50">
        <f t="shared" si="0"/>
        <v>9.5298427816231133</v>
      </c>
      <c r="E30" s="28">
        <f>FBiH!E30+RS!E30</f>
        <v>91083609.430000007</v>
      </c>
      <c r="F30" s="47">
        <f t="shared" si="1"/>
        <v>24.058055792079703</v>
      </c>
      <c r="G30" s="28">
        <f>FBiH!G30+RS!G30</f>
        <v>14524</v>
      </c>
      <c r="H30" s="50">
        <f t="shared" si="2"/>
        <v>8.3266925418656523</v>
      </c>
      <c r="I30" s="28">
        <f>FBiH!I30+RS!I30</f>
        <v>93478100.659999996</v>
      </c>
      <c r="J30" s="47">
        <f>I30/I$35*100</f>
        <v>22.457195752069843</v>
      </c>
    </row>
    <row r="31" spans="1:10" x14ac:dyDescent="0.25">
      <c r="A31" s="35" t="s">
        <v>20</v>
      </c>
      <c r="B31" s="6" t="s">
        <v>47</v>
      </c>
      <c r="C31" s="28">
        <f>FBiH!C31+RS!C31</f>
        <v>32</v>
      </c>
      <c r="D31" s="50">
        <f t="shared" si="0"/>
        <v>1.9972163796708339E-2</v>
      </c>
      <c r="E31" s="28">
        <f>FBiH!E31+RS!E31</f>
        <v>261945.57</v>
      </c>
      <c r="F31" s="47">
        <f t="shared" si="1"/>
        <v>6.9188091874985314E-2</v>
      </c>
      <c r="G31" s="28">
        <f>FBiH!G31+RS!G31</f>
        <v>30</v>
      </c>
      <c r="H31" s="50">
        <f t="shared" si="2"/>
        <v>1.7199172146514015E-2</v>
      </c>
      <c r="I31" s="28">
        <f>FBiH!I31+RS!I31</f>
        <v>324889.67</v>
      </c>
      <c r="J31" s="47">
        <f t="shared" si="3"/>
        <v>7.8051552882454273E-2</v>
      </c>
    </row>
    <row r="32" spans="1:10" x14ac:dyDescent="0.25">
      <c r="A32" s="35" t="s">
        <v>21</v>
      </c>
      <c r="B32" s="16" t="s">
        <v>48</v>
      </c>
      <c r="C32" s="28">
        <f>FBiH!C32+RS!C32</f>
        <v>2700</v>
      </c>
      <c r="D32" s="50">
        <f t="shared" si="0"/>
        <v>1.6851513203472661</v>
      </c>
      <c r="E32" s="28">
        <f>FBiH!E32+RS!E32</f>
        <v>3755987.9699999997</v>
      </c>
      <c r="F32" s="47">
        <f t="shared" si="1"/>
        <v>0.99207495950284463</v>
      </c>
      <c r="G32" s="28">
        <f>FBiH!G32+RS!G32</f>
        <v>2440</v>
      </c>
      <c r="H32" s="50">
        <f t="shared" si="2"/>
        <v>1.3988660012498064</v>
      </c>
      <c r="I32" s="28">
        <f>FBiH!I32+RS!I32</f>
        <v>4202921.74</v>
      </c>
      <c r="J32" s="47">
        <f t="shared" si="3"/>
        <v>1.0097106763980115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50</v>
      </c>
      <c r="C34" s="30">
        <f>SUM(C30:C33)</f>
        <v>18001</v>
      </c>
      <c r="D34" s="2">
        <f t="shared" si="0"/>
        <v>11.234966265767087</v>
      </c>
      <c r="E34" s="31">
        <f>SUM(E30:E33)</f>
        <v>95101542.969999999</v>
      </c>
      <c r="F34" s="46">
        <f t="shared" si="1"/>
        <v>25.119318843457528</v>
      </c>
      <c r="G34" s="30">
        <f>SUM(G30:G33)</f>
        <v>16994</v>
      </c>
      <c r="H34" s="2">
        <f t="shared" si="2"/>
        <v>9.7427577152619715</v>
      </c>
      <c r="I34" s="31">
        <f>SUM(I30:I33)</f>
        <v>98005912.069999993</v>
      </c>
      <c r="J34" s="46">
        <f t="shared" si="3"/>
        <v>23.544957981350311</v>
      </c>
    </row>
    <row r="35" spans="1:10" x14ac:dyDescent="0.25">
      <c r="A35" s="17" t="s">
        <v>24</v>
      </c>
      <c r="B35" s="18" t="s">
        <v>51</v>
      </c>
      <c r="C35" s="59">
        <f>C29+C34</f>
        <v>160223</v>
      </c>
      <c r="D35" s="55">
        <f>D29+D34</f>
        <v>100</v>
      </c>
      <c r="E35" s="59">
        <f>E29+E34</f>
        <v>378599211.08000004</v>
      </c>
      <c r="F35" s="44">
        <f>(F29+F34)</f>
        <v>100</v>
      </c>
      <c r="G35" s="59">
        <f>G29+G34</f>
        <v>174427</v>
      </c>
      <c r="H35" s="55">
        <f>H29+H34</f>
        <v>100</v>
      </c>
      <c r="I35" s="59">
        <f>I29+I34+0.6</f>
        <v>416250103.94</v>
      </c>
      <c r="J35" s="44">
        <f>(J29+J34)</f>
        <v>99.99999985585589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2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10023</v>
      </c>
      <c r="D11" s="50">
        <f t="shared" ref="D11:D34" si="0">C11/C$35*100</f>
        <v>7.837755413235743</v>
      </c>
      <c r="E11" s="28">
        <v>14713113</v>
      </c>
      <c r="F11" s="49">
        <f>E11/E$35*100</f>
        <v>5.3244469901488429</v>
      </c>
      <c r="G11" s="28">
        <v>9682</v>
      </c>
      <c r="H11" s="50">
        <f t="shared" ref="H11:H34" si="1">G11/G$35*100</f>
        <v>6.9187783161114211</v>
      </c>
      <c r="I11" s="28">
        <v>12901873</v>
      </c>
      <c r="J11" s="49">
        <f>I11/I$35*100</f>
        <v>4.1629689515575645</v>
      </c>
    </row>
    <row r="12" spans="1:12" x14ac:dyDescent="0.25">
      <c r="A12" s="33" t="s">
        <v>1</v>
      </c>
      <c r="B12" s="13" t="s">
        <v>28</v>
      </c>
      <c r="C12" s="28">
        <v>32504</v>
      </c>
      <c r="D12" s="50">
        <f t="shared" si="0"/>
        <v>25.417380220673909</v>
      </c>
      <c r="E12" s="28">
        <v>6714265</v>
      </c>
      <c r="F12" s="47">
        <f t="shared" ref="F12" si="2">E12/E$35*100</f>
        <v>2.4297881808093038</v>
      </c>
      <c r="G12" s="28">
        <v>38053</v>
      </c>
      <c r="H12" s="50">
        <f t="shared" si="1"/>
        <v>27.192756792293732</v>
      </c>
      <c r="I12" s="28">
        <v>8103869</v>
      </c>
      <c r="J12" s="47">
        <f t="shared" ref="J12:J13" si="3">I12/I$35*100</f>
        <v>2.6148261600846525</v>
      </c>
      <c r="L12" s="1"/>
    </row>
    <row r="13" spans="1:12" x14ac:dyDescent="0.25">
      <c r="A13" s="33" t="s">
        <v>2</v>
      </c>
      <c r="B13" s="13" t="s">
        <v>29</v>
      </c>
      <c r="C13" s="28">
        <v>19991</v>
      </c>
      <c r="D13" s="50">
        <f t="shared" si="0"/>
        <v>15.632502091788458</v>
      </c>
      <c r="E13" s="28">
        <v>47729163</v>
      </c>
      <c r="F13" s="47">
        <f t="shared" ref="F13" si="4">E13/E$35*100</f>
        <v>17.272442499263992</v>
      </c>
      <c r="G13" s="28">
        <v>22073</v>
      </c>
      <c r="H13" s="50">
        <f t="shared" si="1"/>
        <v>15.773413940459346</v>
      </c>
      <c r="I13" s="28">
        <v>57593382</v>
      </c>
      <c r="J13" s="47">
        <f t="shared" si="3"/>
        <v>18.58330655410996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ref="F15" si="5">E15/E$35*100</f>
        <v>0</v>
      </c>
      <c r="G15" s="28">
        <v>2</v>
      </c>
      <c r="H15" s="50">
        <f t="shared" si="1"/>
        <v>1.4292043619317126E-3</v>
      </c>
      <c r="I15" s="28">
        <v>14115</v>
      </c>
      <c r="J15" s="47">
        <f t="shared" ref="J15:J17" si="6">I15/I$35*100</f>
        <v>4.5544012680356592E-3</v>
      </c>
    </row>
    <row r="16" spans="1:12" x14ac:dyDescent="0.25">
      <c r="A16" s="33" t="s">
        <v>5</v>
      </c>
      <c r="B16" s="13" t="s">
        <v>32</v>
      </c>
      <c r="C16" s="28">
        <v>2</v>
      </c>
      <c r="D16" s="50">
        <f t="shared" si="0"/>
        <v>1.5639539884736591E-3</v>
      </c>
      <c r="E16" s="28">
        <v>86857</v>
      </c>
      <c r="F16" s="47">
        <f t="shared" ref="F16" si="7">E16/E$35*100</f>
        <v>3.1432198761972265E-2</v>
      </c>
      <c r="G16" s="28">
        <v>0</v>
      </c>
      <c r="H16" s="50">
        <f t="shared" si="1"/>
        <v>0</v>
      </c>
      <c r="I16" s="28">
        <v>0</v>
      </c>
      <c r="J16" s="47">
        <f t="shared" si="6"/>
        <v>0</v>
      </c>
    </row>
    <row r="17" spans="1:10" x14ac:dyDescent="0.25">
      <c r="A17" s="33" t="s">
        <v>6</v>
      </c>
      <c r="B17" s="13" t="s">
        <v>33</v>
      </c>
      <c r="C17" s="28">
        <v>238</v>
      </c>
      <c r="D17" s="50">
        <f t="shared" si="0"/>
        <v>0.18611052462836544</v>
      </c>
      <c r="E17" s="28">
        <v>218451</v>
      </c>
      <c r="F17" s="47">
        <f t="shared" ref="F17" si="8">E17/E$35*100</f>
        <v>7.9054022724151227E-2</v>
      </c>
      <c r="G17" s="28">
        <v>267</v>
      </c>
      <c r="H17" s="50">
        <f t="shared" si="1"/>
        <v>0.19079878231788364</v>
      </c>
      <c r="I17" s="28">
        <v>323812</v>
      </c>
      <c r="J17" s="47">
        <f t="shared" si="6"/>
        <v>0.10448245011726268</v>
      </c>
    </row>
    <row r="18" spans="1:10" x14ac:dyDescent="0.25">
      <c r="A18" s="33" t="s">
        <v>7</v>
      </c>
      <c r="B18" s="13" t="s">
        <v>34</v>
      </c>
      <c r="C18" s="28">
        <v>2709</v>
      </c>
      <c r="D18" s="50">
        <f t="shared" si="0"/>
        <v>2.1183756773875713</v>
      </c>
      <c r="E18" s="28">
        <v>10309445</v>
      </c>
      <c r="F18" s="47">
        <f>E18/E$35*100</f>
        <v>3.7308279628080769</v>
      </c>
      <c r="G18" s="28">
        <v>2476</v>
      </c>
      <c r="H18" s="50">
        <f t="shared" si="1"/>
        <v>1.7693550000714602</v>
      </c>
      <c r="I18" s="28">
        <v>19738326</v>
      </c>
      <c r="J18" s="47">
        <f>I18/I$35*100</f>
        <v>6.3688456934680282</v>
      </c>
    </row>
    <row r="19" spans="1:10" x14ac:dyDescent="0.25">
      <c r="A19" s="33" t="s">
        <v>8</v>
      </c>
      <c r="B19" s="13" t="s">
        <v>35</v>
      </c>
      <c r="C19" s="28">
        <v>2239</v>
      </c>
      <c r="D19" s="50">
        <f t="shared" si="0"/>
        <v>1.7508464900962615</v>
      </c>
      <c r="E19" s="28">
        <v>6399258</v>
      </c>
      <c r="F19" s="47">
        <f t="shared" ref="F19" si="9">E19/E$35*100</f>
        <v>2.3157920419211013</v>
      </c>
      <c r="G19" s="28">
        <v>2183</v>
      </c>
      <c r="H19" s="50">
        <f t="shared" si="1"/>
        <v>1.5599765610484644</v>
      </c>
      <c r="I19" s="28">
        <v>7421471</v>
      </c>
      <c r="J19" s="47">
        <f t="shared" ref="J19:J22" si="10">I19/I$35*100</f>
        <v>2.3946409446043124</v>
      </c>
    </row>
    <row r="20" spans="1:10" s="19" customFormat="1" x14ac:dyDescent="0.25">
      <c r="A20" s="33" t="s">
        <v>9</v>
      </c>
      <c r="B20" s="13" t="s">
        <v>36</v>
      </c>
      <c r="C20" s="28">
        <v>38328</v>
      </c>
      <c r="D20" s="50">
        <f t="shared" si="0"/>
        <v>29.9716142351092</v>
      </c>
      <c r="E20" s="28">
        <v>105612703</v>
      </c>
      <c r="F20" s="47">
        <f t="shared" ref="F20" si="11">E20/E$35*100</f>
        <v>38.219596261500449</v>
      </c>
      <c r="G20" s="28">
        <v>41585</v>
      </c>
      <c r="H20" s="50">
        <f t="shared" si="1"/>
        <v>29.716731695465135</v>
      </c>
      <c r="I20" s="28">
        <v>114667630</v>
      </c>
      <c r="J20" s="47">
        <f t="shared" si="10"/>
        <v>36.999107295405153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ref="F21" si="12">E21/E$35*100</f>
        <v>0</v>
      </c>
      <c r="G21" s="28">
        <v>0</v>
      </c>
      <c r="H21" s="50">
        <f t="shared" si="1"/>
        <v>0</v>
      </c>
      <c r="I21" s="28">
        <v>0</v>
      </c>
      <c r="J21" s="47">
        <f t="shared" si="10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825</v>
      </c>
      <c r="F22" s="47">
        <f t="shared" ref="F22" si="13">E22/E$35*100</f>
        <v>2.9855468158728848E-4</v>
      </c>
      <c r="G22" s="28">
        <v>0</v>
      </c>
      <c r="H22" s="50">
        <f t="shared" si="1"/>
        <v>0</v>
      </c>
      <c r="I22" s="28">
        <v>0</v>
      </c>
      <c r="J22" s="47">
        <f t="shared" si="10"/>
        <v>0</v>
      </c>
    </row>
    <row r="23" spans="1:10" x14ac:dyDescent="0.25">
      <c r="A23" s="33" t="s">
        <v>12</v>
      </c>
      <c r="B23" s="13" t="s">
        <v>39</v>
      </c>
      <c r="C23" s="28">
        <v>1058</v>
      </c>
      <c r="D23" s="50">
        <f t="shared" si="0"/>
        <v>0.82733165990256563</v>
      </c>
      <c r="E23" s="28">
        <v>1253180</v>
      </c>
      <c r="F23" s="47">
        <f>E23/E$35*100</f>
        <v>0.45350637075340389</v>
      </c>
      <c r="G23" s="28">
        <v>1064</v>
      </c>
      <c r="H23" s="50">
        <f t="shared" si="1"/>
        <v>0.7603367205476711</v>
      </c>
      <c r="I23" s="28">
        <v>2061086</v>
      </c>
      <c r="J23" s="47">
        <f>I23/I$35*100</f>
        <v>0.66503809365430711</v>
      </c>
    </row>
    <row r="24" spans="1:10" x14ac:dyDescent="0.25">
      <c r="A24" s="33" t="s">
        <v>13</v>
      </c>
      <c r="B24" s="13" t="s">
        <v>40</v>
      </c>
      <c r="C24" s="28">
        <v>475</v>
      </c>
      <c r="D24" s="50">
        <f t="shared" si="0"/>
        <v>0.37143907226249406</v>
      </c>
      <c r="E24" s="28">
        <v>1525836</v>
      </c>
      <c r="F24" s="47">
        <f t="shared" ref="F24" si="14">E24/E$35*100</f>
        <v>0.55217634076899635</v>
      </c>
      <c r="G24" s="28">
        <v>430</v>
      </c>
      <c r="H24" s="50">
        <f t="shared" si="1"/>
        <v>0.30727893781531823</v>
      </c>
      <c r="I24" s="28">
        <v>1430348</v>
      </c>
      <c r="J24" s="47">
        <f t="shared" ref="J24:J25" si="15">I24/I$35*100</f>
        <v>0.46152169641744728</v>
      </c>
    </row>
    <row r="25" spans="1:10" x14ac:dyDescent="0.25">
      <c r="A25" s="33" t="s">
        <v>14</v>
      </c>
      <c r="B25" s="13" t="s">
        <v>41</v>
      </c>
      <c r="C25" s="28">
        <v>163</v>
      </c>
      <c r="D25" s="50">
        <f t="shared" si="0"/>
        <v>0.12746225006060322</v>
      </c>
      <c r="E25" s="28">
        <v>245643</v>
      </c>
      <c r="F25" s="47">
        <f t="shared" ref="F25" si="16">E25/E$35*100</f>
        <v>8.8894385029268247E-2</v>
      </c>
      <c r="G25" s="28">
        <v>110</v>
      </c>
      <c r="H25" s="50">
        <f t="shared" si="1"/>
        <v>7.8606239906244199E-2</v>
      </c>
      <c r="I25" s="28">
        <v>183598</v>
      </c>
      <c r="J25" s="47">
        <f t="shared" si="15"/>
        <v>5.9240450868495283E-2</v>
      </c>
    </row>
    <row r="26" spans="1:10" x14ac:dyDescent="0.25">
      <c r="A26" s="33" t="s">
        <v>15</v>
      </c>
      <c r="B26" s="13" t="s">
        <v>42</v>
      </c>
      <c r="C26" s="28">
        <v>3997</v>
      </c>
      <c r="D26" s="50">
        <f t="shared" si="0"/>
        <v>3.1255620459646076</v>
      </c>
      <c r="E26" s="28">
        <v>866396</v>
      </c>
      <c r="F26" s="47">
        <f>E26/E$35*100</f>
        <v>0.31353525079818234</v>
      </c>
      <c r="G26" s="28">
        <v>6436</v>
      </c>
      <c r="H26" s="50">
        <f t="shared" si="1"/>
        <v>4.5991796366962507</v>
      </c>
      <c r="I26" s="28">
        <v>1500567</v>
      </c>
      <c r="J26" s="47">
        <f>I26/I$35*100</f>
        <v>0.48417883440116644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ref="F27" si="17">E27/E$35*100</f>
        <v>0</v>
      </c>
      <c r="G27" s="28">
        <v>1</v>
      </c>
      <c r="H27" s="50">
        <f t="shared" si="1"/>
        <v>7.1460218096585629E-4</v>
      </c>
      <c r="I27" s="28">
        <v>200</v>
      </c>
      <c r="J27" s="47">
        <f t="shared" ref="J27:J28" si="18">I27/I$35*100</f>
        <v>6.4532784527604093E-5</v>
      </c>
    </row>
    <row r="28" spans="1:10" x14ac:dyDescent="0.25">
      <c r="A28" s="33" t="s">
        <v>17</v>
      </c>
      <c r="B28" s="13" t="s">
        <v>44</v>
      </c>
      <c r="C28" s="28">
        <v>357</v>
      </c>
      <c r="D28" s="50">
        <f t="shared" si="0"/>
        <v>0.27916578694254818</v>
      </c>
      <c r="E28" s="28">
        <v>269436</v>
      </c>
      <c r="F28" s="47">
        <f t="shared" ref="F28" si="19">E28/E$35*100</f>
        <v>9.7504702046245659E-2</v>
      </c>
      <c r="G28" s="28">
        <v>581</v>
      </c>
      <c r="H28" s="50">
        <f t="shared" si="1"/>
        <v>0.41518386714116245</v>
      </c>
      <c r="I28" s="28">
        <v>405654</v>
      </c>
      <c r="J28" s="47">
        <f t="shared" si="18"/>
        <v>0.13088991087380356</v>
      </c>
    </row>
    <row r="29" spans="1:10" x14ac:dyDescent="0.25">
      <c r="A29" s="34" t="s">
        <v>23</v>
      </c>
      <c r="B29" s="7" t="s">
        <v>45</v>
      </c>
      <c r="C29" s="29">
        <f>SUM(C11:C28)</f>
        <v>112084</v>
      </c>
      <c r="D29" s="51">
        <f t="shared" si="0"/>
        <v>87.647109422040799</v>
      </c>
      <c r="E29" s="29">
        <f>SUM(E11:E28)</f>
        <v>195944571</v>
      </c>
      <c r="F29" s="48">
        <f>E29/E$35*100</f>
        <v>70.909295762015574</v>
      </c>
      <c r="G29" s="29">
        <f>SUM(G11:G28)</f>
        <v>124943</v>
      </c>
      <c r="H29" s="51">
        <f t="shared" si="1"/>
        <v>89.284540296416978</v>
      </c>
      <c r="I29" s="29">
        <f>SUM(I11:I28)</f>
        <v>226345931</v>
      </c>
      <c r="J29" s="48">
        <f>I29/I$35*100</f>
        <v>73.033665969614717</v>
      </c>
    </row>
    <row r="30" spans="1:10" x14ac:dyDescent="0.25">
      <c r="A30" s="35" t="s">
        <v>22</v>
      </c>
      <c r="B30" s="5" t="s">
        <v>46</v>
      </c>
      <c r="C30" s="28">
        <v>13558</v>
      </c>
      <c r="D30" s="50">
        <f t="shared" si="0"/>
        <v>10.602044087862936</v>
      </c>
      <c r="E30" s="28">
        <v>77594335</v>
      </c>
      <c r="F30" s="47">
        <f>E30/E$35*100</f>
        <v>28.080184216851389</v>
      </c>
      <c r="G30" s="28">
        <v>12922</v>
      </c>
      <c r="H30" s="50">
        <f t="shared" si="1"/>
        <v>9.2340893824407946</v>
      </c>
      <c r="I30" s="28">
        <v>80338176</v>
      </c>
      <c r="J30" s="47">
        <f>I30/I$35*100</f>
        <v>25.922231005743672</v>
      </c>
    </row>
    <row r="31" spans="1:10" x14ac:dyDescent="0.25">
      <c r="A31" s="35" t="s">
        <v>20</v>
      </c>
      <c r="B31" s="6" t="s">
        <v>47</v>
      </c>
      <c r="C31" s="28">
        <v>30</v>
      </c>
      <c r="D31" s="50">
        <f t="shared" si="0"/>
        <v>2.3459309827104886E-2</v>
      </c>
      <c r="E31" s="28">
        <v>230042</v>
      </c>
      <c r="F31" s="47">
        <f t="shared" ref="F31" si="20">E31/E$35*100</f>
        <v>8.3248625529336998E-2</v>
      </c>
      <c r="G31" s="28">
        <v>28</v>
      </c>
      <c r="H31" s="50">
        <f t="shared" si="1"/>
        <v>2.0008861067043977E-2</v>
      </c>
      <c r="I31" s="28">
        <v>290873</v>
      </c>
      <c r="J31" s="47">
        <f t="shared" ref="J31:J33" si="21">I31/I$35*100</f>
        <v>9.3854223169488923E-2</v>
      </c>
    </row>
    <row r="32" spans="1:10" x14ac:dyDescent="0.25">
      <c r="A32" s="35" t="s">
        <v>21</v>
      </c>
      <c r="B32" s="16" t="s">
        <v>48</v>
      </c>
      <c r="C32" s="28">
        <v>2209</v>
      </c>
      <c r="D32" s="50">
        <f t="shared" si="0"/>
        <v>1.7273871802691565</v>
      </c>
      <c r="E32" s="28">
        <v>2562341</v>
      </c>
      <c r="F32" s="47">
        <f t="shared" ref="F32" si="22">E32/E$35*100</f>
        <v>0.92727139560370242</v>
      </c>
      <c r="G32" s="28">
        <v>2045</v>
      </c>
      <c r="H32" s="50">
        <f t="shared" si="1"/>
        <v>1.4613614600751761</v>
      </c>
      <c r="I32" s="28">
        <v>2945011</v>
      </c>
      <c r="J32" s="47">
        <f t="shared" si="21"/>
        <v>0.95024880147211932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8">
        <v>0</v>
      </c>
      <c r="F33" s="47">
        <f t="shared" ref="F33" si="23">E33/E$35*100</f>
        <v>0</v>
      </c>
      <c r="G33" s="28">
        <v>0</v>
      </c>
      <c r="H33" s="50">
        <f t="shared" si="1"/>
        <v>0</v>
      </c>
      <c r="I33" s="28">
        <v>0</v>
      </c>
      <c r="J33" s="47">
        <f t="shared" si="21"/>
        <v>0</v>
      </c>
    </row>
    <row r="34" spans="1:10" x14ac:dyDescent="0.25">
      <c r="A34" s="37" t="s">
        <v>18</v>
      </c>
      <c r="B34" s="8" t="s">
        <v>50</v>
      </c>
      <c r="C34" s="30">
        <f>SUM(C30:C33)</f>
        <v>15797</v>
      </c>
      <c r="D34" s="2">
        <f t="shared" si="0"/>
        <v>12.352890577959197</v>
      </c>
      <c r="E34" s="31">
        <f>SUM(E30:E33)</f>
        <v>80386718</v>
      </c>
      <c r="F34" s="46">
        <f>E34/E$35*100</f>
        <v>29.090704237984426</v>
      </c>
      <c r="G34" s="30">
        <f>SUM(G30:G33)</f>
        <v>14995</v>
      </c>
      <c r="H34" s="2">
        <f t="shared" si="1"/>
        <v>10.715459703583015</v>
      </c>
      <c r="I34" s="31">
        <f>SUM(I30:I33)</f>
        <v>83574060</v>
      </c>
      <c r="J34" s="46">
        <f>I34/I$35*100</f>
        <v>26.96633403038528</v>
      </c>
    </row>
    <row r="35" spans="1:10" x14ac:dyDescent="0.25">
      <c r="A35" s="17" t="s">
        <v>24</v>
      </c>
      <c r="B35" s="18" t="s">
        <v>51</v>
      </c>
      <c r="C35" s="59">
        <f>C29+C34</f>
        <v>127881</v>
      </c>
      <c r="D35" s="55">
        <f t="shared" ref="D35:J35" si="24">D29+D34</f>
        <v>100</v>
      </c>
      <c r="E35" s="59">
        <f>E29+E34</f>
        <v>276331289</v>
      </c>
      <c r="F35" s="56">
        <f t="shared" si="24"/>
        <v>100</v>
      </c>
      <c r="G35" s="59">
        <f>G29+G34</f>
        <v>139938</v>
      </c>
      <c r="H35" s="55">
        <f t="shared" si="24"/>
        <v>100</v>
      </c>
      <c r="I35" s="59">
        <f t="shared" si="24"/>
        <v>309919991</v>
      </c>
      <c r="J35" s="56">
        <f t="shared" si="24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2"/>
      <c r="C10" s="57" t="s">
        <v>61</v>
      </c>
      <c r="D10" s="57" t="s">
        <v>25</v>
      </c>
      <c r="E10" s="57" t="s">
        <v>61</v>
      </c>
      <c r="F10" s="57" t="s">
        <v>25</v>
      </c>
      <c r="G10" s="57" t="s">
        <v>62</v>
      </c>
      <c r="H10" s="57" t="s">
        <v>25</v>
      </c>
      <c r="I10" s="57" t="s">
        <v>62</v>
      </c>
      <c r="J10" s="58" t="s">
        <v>25</v>
      </c>
    </row>
    <row r="11" spans="1:12" x14ac:dyDescent="0.25">
      <c r="A11" s="33" t="s">
        <v>0</v>
      </c>
      <c r="B11" s="13" t="s">
        <v>27</v>
      </c>
      <c r="C11" s="28">
        <v>5792</v>
      </c>
      <c r="D11" s="50">
        <f>C11/C$35*100</f>
        <v>17.908601818069382</v>
      </c>
      <c r="E11" s="28">
        <v>6834007.71</v>
      </c>
      <c r="F11" s="47">
        <f>E11/E$35*100</f>
        <v>6.6824548411710527</v>
      </c>
      <c r="G11" s="28">
        <v>5843</v>
      </c>
      <c r="H11" s="50">
        <f>G11/G$35*100</f>
        <v>16.941633564324857</v>
      </c>
      <c r="I11" s="28">
        <v>6971748.8799999999</v>
      </c>
      <c r="J11" s="47">
        <f>I11/I$35*100</f>
        <v>6.5567022240764672</v>
      </c>
    </row>
    <row r="12" spans="1:12" x14ac:dyDescent="0.25">
      <c r="A12" s="33" t="s">
        <v>1</v>
      </c>
      <c r="B12" s="13" t="s">
        <v>28</v>
      </c>
      <c r="C12" s="28">
        <v>1021</v>
      </c>
      <c r="D12" s="50">
        <f>C12/C$35*100</f>
        <v>3.1568857831921342</v>
      </c>
      <c r="E12" s="28">
        <v>593484</v>
      </c>
      <c r="F12" s="47">
        <f>E12/E$35*100</f>
        <v>0.58032273261183664</v>
      </c>
      <c r="G12" s="28">
        <v>1232</v>
      </c>
      <c r="H12" s="50">
        <f>G12/G$35*100</f>
        <v>3.5721534402273187</v>
      </c>
      <c r="I12" s="28">
        <v>922272.09000000008</v>
      </c>
      <c r="J12" s="47">
        <f>I12/I$35*100</f>
        <v>0.86736679243482051</v>
      </c>
      <c r="L12" s="1"/>
    </row>
    <row r="13" spans="1:12" x14ac:dyDescent="0.25">
      <c r="A13" s="33" t="s">
        <v>2</v>
      </c>
      <c r="B13" s="13" t="s">
        <v>29</v>
      </c>
      <c r="C13" s="28">
        <v>5456</v>
      </c>
      <c r="D13" s="50">
        <f t="shared" ref="D13:D28" si="0">C13/C$35*100</f>
        <v>16.869705027518396</v>
      </c>
      <c r="E13" s="28">
        <v>11685138.650000002</v>
      </c>
      <c r="F13" s="47">
        <f t="shared" ref="F13:F28" si="1">E13/E$35*100</f>
        <v>11.426005742894821</v>
      </c>
      <c r="G13" s="28">
        <v>6034</v>
      </c>
      <c r="H13" s="50">
        <f t="shared" ref="H13:J28" si="2">G13/G$35*100</f>
        <v>17.495433326567891</v>
      </c>
      <c r="I13" s="28">
        <v>14530293.640000001</v>
      </c>
      <c r="J13" s="47">
        <f t="shared" si="2"/>
        <v>13.665266816935631</v>
      </c>
    </row>
    <row r="14" spans="1:12" x14ac:dyDescent="0.25">
      <c r="A14" s="33" t="s">
        <v>3</v>
      </c>
      <c r="B14" s="13" t="s">
        <v>30</v>
      </c>
      <c r="C14" s="28">
        <v>1</v>
      </c>
      <c r="D14" s="50">
        <f t="shared" si="0"/>
        <v>3.091954733782697E-3</v>
      </c>
      <c r="E14" s="28">
        <v>600</v>
      </c>
      <c r="F14" s="47">
        <f t="shared" si="1"/>
        <v>5.8669423197104222E-4</v>
      </c>
      <c r="G14" s="28">
        <v>2</v>
      </c>
      <c r="H14" s="50">
        <f t="shared" si="2"/>
        <v>5.7989503899794131E-3</v>
      </c>
      <c r="I14" s="28">
        <v>434.58</v>
      </c>
      <c r="J14" s="47">
        <f t="shared" si="2"/>
        <v>4.0870830283536424E-4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2"/>
        <v>0</v>
      </c>
    </row>
    <row r="16" spans="1:12" x14ac:dyDescent="0.25">
      <c r="A16" s="33" t="s">
        <v>5</v>
      </c>
      <c r="B16" s="13" t="s">
        <v>32</v>
      </c>
      <c r="C16" s="28">
        <v>1</v>
      </c>
      <c r="D16" s="50">
        <f t="shared" si="0"/>
        <v>3.091954733782697E-3</v>
      </c>
      <c r="E16" s="28">
        <v>163713.06</v>
      </c>
      <c r="F16" s="47">
        <f t="shared" si="1"/>
        <v>0.16008251333388193</v>
      </c>
      <c r="G16" s="28">
        <v>0</v>
      </c>
      <c r="H16" s="50">
        <f t="shared" si="2"/>
        <v>0</v>
      </c>
      <c r="I16" s="28">
        <v>0</v>
      </c>
      <c r="J16" s="47">
        <f t="shared" si="2"/>
        <v>0</v>
      </c>
    </row>
    <row r="17" spans="1:10" x14ac:dyDescent="0.25">
      <c r="A17" s="33" t="s">
        <v>6</v>
      </c>
      <c r="B17" s="13" t="s">
        <v>33</v>
      </c>
      <c r="C17" s="28">
        <v>16</v>
      </c>
      <c r="D17" s="50">
        <f t="shared" si="0"/>
        <v>4.9471275740523152E-2</v>
      </c>
      <c r="E17" s="28">
        <v>218434.53</v>
      </c>
      <c r="F17" s="47">
        <f t="shared" si="1"/>
        <v>0.2135904646905093</v>
      </c>
      <c r="G17" s="28">
        <v>7</v>
      </c>
      <c r="H17" s="50">
        <f t="shared" si="2"/>
        <v>2.0296326364927949E-2</v>
      </c>
      <c r="I17" s="28">
        <v>1804.96</v>
      </c>
      <c r="J17" s="47">
        <f t="shared" si="2"/>
        <v>1.6975059558325719E-3</v>
      </c>
    </row>
    <row r="18" spans="1:10" x14ac:dyDescent="0.25">
      <c r="A18" s="33" t="s">
        <v>7</v>
      </c>
      <c r="B18" s="13" t="s">
        <v>34</v>
      </c>
      <c r="C18" s="28">
        <v>446</v>
      </c>
      <c r="D18" s="50">
        <f t="shared" si="0"/>
        <v>1.3790118112670831</v>
      </c>
      <c r="E18" s="28">
        <v>5846392.1399999997</v>
      </c>
      <c r="F18" s="47">
        <f t="shared" si="1"/>
        <v>5.7167409106313967</v>
      </c>
      <c r="G18" s="28">
        <v>395</v>
      </c>
      <c r="H18" s="50">
        <f t="shared" si="2"/>
        <v>1.1452927020209343</v>
      </c>
      <c r="I18" s="28">
        <v>4140352.15</v>
      </c>
      <c r="J18" s="47">
        <f t="shared" si="2"/>
        <v>3.8938660324157839</v>
      </c>
    </row>
    <row r="19" spans="1:10" x14ac:dyDescent="0.25">
      <c r="A19" s="33" t="s">
        <v>8</v>
      </c>
      <c r="B19" s="13" t="s">
        <v>35</v>
      </c>
      <c r="C19" s="28">
        <v>960</v>
      </c>
      <c r="D19" s="50">
        <f t="shared" si="0"/>
        <v>2.9682765444313897</v>
      </c>
      <c r="E19" s="28">
        <v>5830051.0500000007</v>
      </c>
      <c r="F19" s="47">
        <f t="shared" si="1"/>
        <v>5.7007622052195313</v>
      </c>
      <c r="G19" s="28">
        <v>995</v>
      </c>
      <c r="H19" s="50">
        <f t="shared" si="2"/>
        <v>2.8849778190147584</v>
      </c>
      <c r="I19" s="28">
        <v>2343520.11</v>
      </c>
      <c r="J19" s="47">
        <f t="shared" si="2"/>
        <v>2.2040041576203371</v>
      </c>
    </row>
    <row r="20" spans="1:10" s="19" customFormat="1" x14ac:dyDescent="0.25">
      <c r="A20" s="33" t="s">
        <v>9</v>
      </c>
      <c r="B20" s="13" t="s">
        <v>36</v>
      </c>
      <c r="C20" s="28">
        <v>15898</v>
      </c>
      <c r="D20" s="50">
        <f t="shared" si="0"/>
        <v>49.155896357677328</v>
      </c>
      <c r="E20" s="28">
        <v>55262213.159999989</v>
      </c>
      <c r="F20" s="47">
        <f>E20/E$35*100</f>
        <v>54.036702844877027</v>
      </c>
      <c r="G20" s="28">
        <v>17329</v>
      </c>
      <c r="H20" s="50">
        <f t="shared" si="2"/>
        <v>50.245005653976627</v>
      </c>
      <c r="I20" s="28">
        <v>60258708.809999995</v>
      </c>
      <c r="J20" s="47">
        <f t="shared" si="2"/>
        <v>56.671348448583714</v>
      </c>
    </row>
    <row r="21" spans="1:10" s="19" customFormat="1" x14ac:dyDescent="0.25">
      <c r="A21" s="33" t="s">
        <v>10</v>
      </c>
      <c r="B21" s="13" t="s">
        <v>37</v>
      </c>
      <c r="C21" s="28">
        <v>1</v>
      </c>
      <c r="D21" s="50">
        <f t="shared" si="0"/>
        <v>3.091954733782697E-3</v>
      </c>
      <c r="E21" s="28">
        <v>33134.720000000001</v>
      </c>
      <c r="F21" s="47">
        <f t="shared" si="1"/>
        <v>3.2399915169959222E-2</v>
      </c>
      <c r="G21" s="28">
        <v>1</v>
      </c>
      <c r="H21" s="50">
        <f t="shared" si="2"/>
        <v>2.8994751949897066E-3</v>
      </c>
      <c r="I21" s="28">
        <v>815.7</v>
      </c>
      <c r="J21" s="47">
        <f t="shared" si="2"/>
        <v>7.6713922090939897E-4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2"/>
        <v>0</v>
      </c>
    </row>
    <row r="23" spans="1:10" x14ac:dyDescent="0.25">
      <c r="A23" s="33" t="s">
        <v>12</v>
      </c>
      <c r="B23" s="13" t="s">
        <v>39</v>
      </c>
      <c r="C23" s="28">
        <v>330</v>
      </c>
      <c r="D23" s="50">
        <f t="shared" si="0"/>
        <v>1.0203450621482901</v>
      </c>
      <c r="E23" s="28">
        <v>428820.14999999997</v>
      </c>
      <c r="F23" s="47">
        <f t="shared" si="1"/>
        <v>0.41931051426326182</v>
      </c>
      <c r="G23" s="28">
        <v>271</v>
      </c>
      <c r="H23" s="50">
        <f t="shared" si="2"/>
        <v>0.78575777784221057</v>
      </c>
      <c r="I23" s="28">
        <v>426118.05</v>
      </c>
      <c r="J23" s="47">
        <f t="shared" si="2"/>
        <v>0.40075011510657388</v>
      </c>
    </row>
    <row r="24" spans="1:10" x14ac:dyDescent="0.25">
      <c r="A24" s="33" t="s">
        <v>13</v>
      </c>
      <c r="B24" s="13" t="s">
        <v>40</v>
      </c>
      <c r="C24" s="28">
        <v>121</v>
      </c>
      <c r="D24" s="50">
        <f t="shared" si="0"/>
        <v>0.37412652278770636</v>
      </c>
      <c r="E24" s="28">
        <v>607559.31000000006</v>
      </c>
      <c r="F24" s="47">
        <f t="shared" si="1"/>
        <v>0.59408590459551069</v>
      </c>
      <c r="G24" s="28">
        <v>134</v>
      </c>
      <c r="H24" s="50">
        <f t="shared" si="2"/>
        <v>0.38852967612862072</v>
      </c>
      <c r="I24" s="28">
        <v>2190526.2600000002</v>
      </c>
      <c r="J24" s="47">
        <f t="shared" si="2"/>
        <v>2.0601184362853742</v>
      </c>
    </row>
    <row r="25" spans="1:10" x14ac:dyDescent="0.25">
      <c r="A25" s="33" t="s">
        <v>14</v>
      </c>
      <c r="B25" s="13" t="s">
        <v>41</v>
      </c>
      <c r="C25" s="28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2"/>
        <v>0</v>
      </c>
    </row>
    <row r="26" spans="1:10" x14ac:dyDescent="0.25">
      <c r="A26" s="33" t="s">
        <v>15</v>
      </c>
      <c r="B26" s="13" t="s">
        <v>42</v>
      </c>
      <c r="C26" s="28">
        <v>65</v>
      </c>
      <c r="D26" s="50">
        <f t="shared" si="0"/>
        <v>0.20097705769587534</v>
      </c>
      <c r="E26" s="28">
        <v>40889.4</v>
      </c>
      <c r="F26" s="47">
        <f t="shared" si="1"/>
        <v>3.9982625214594558E-2</v>
      </c>
      <c r="G26" s="28">
        <v>87</v>
      </c>
      <c r="H26" s="50">
        <f t="shared" si="2"/>
        <v>0.25225434196410451</v>
      </c>
      <c r="I26" s="28">
        <v>37777.11</v>
      </c>
      <c r="J26" s="47">
        <f t="shared" si="2"/>
        <v>3.5528138695119116E-2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2"/>
        <v>0</v>
      </c>
    </row>
    <row r="28" spans="1:10" x14ac:dyDescent="0.25">
      <c r="A28" s="33" t="s">
        <v>17</v>
      </c>
      <c r="B28" s="13" t="s">
        <v>44</v>
      </c>
      <c r="C28" s="28">
        <v>30</v>
      </c>
      <c r="D28" s="50">
        <f t="shared" si="0"/>
        <v>9.2758642013480927E-2</v>
      </c>
      <c r="E28" s="28">
        <v>8659.23</v>
      </c>
      <c r="F28" s="47">
        <f t="shared" si="1"/>
        <v>8.4672004905176797E-3</v>
      </c>
      <c r="G28" s="28">
        <v>160</v>
      </c>
      <c r="H28" s="50">
        <f t="shared" si="2"/>
        <v>0.46391603119835306</v>
      </c>
      <c r="I28" s="28">
        <v>73887.930000000008</v>
      </c>
      <c r="J28" s="47">
        <f t="shared" si="2"/>
        <v>6.9489186042427625E-2</v>
      </c>
    </row>
    <row r="29" spans="1:10" x14ac:dyDescent="0.25">
      <c r="A29" s="34" t="s">
        <v>23</v>
      </c>
      <c r="B29" s="7" t="s">
        <v>45</v>
      </c>
      <c r="C29" s="29">
        <f>SUM(C11:C28)</f>
        <v>30138</v>
      </c>
      <c r="D29" s="51">
        <f>C29/C$35*100</f>
        <v>93.185331766742934</v>
      </c>
      <c r="E29" s="23">
        <f>SUM(E11:E28)</f>
        <v>87553097.110000014</v>
      </c>
      <c r="F29" s="48">
        <f>E29/E$35*100</f>
        <v>85.611495109395889</v>
      </c>
      <c r="G29" s="29">
        <f>SUM(G11:G28)</f>
        <v>32490</v>
      </c>
      <c r="H29" s="51">
        <f>G29/G$35*100</f>
        <v>94.203949085215584</v>
      </c>
      <c r="I29" s="23">
        <f>SUM(I11:I28)+0.6</f>
        <v>91898260.870000005</v>
      </c>
      <c r="J29" s="48">
        <f>I29/I$35*100</f>
        <v>86.427314265956241</v>
      </c>
    </row>
    <row r="30" spans="1:10" x14ac:dyDescent="0.25">
      <c r="A30" s="35" t="s">
        <v>22</v>
      </c>
      <c r="B30" s="5" t="s">
        <v>46</v>
      </c>
      <c r="C30" s="28">
        <v>1711</v>
      </c>
      <c r="D30" s="50">
        <f>C30/C$35*100</f>
        <v>5.2903345495021954</v>
      </c>
      <c r="E30" s="28">
        <v>13489274.43</v>
      </c>
      <c r="F30" s="47">
        <f>E30/E$35*100</f>
        <v>13.190132502592448</v>
      </c>
      <c r="G30" s="28">
        <v>1602</v>
      </c>
      <c r="H30" s="50">
        <f>G30/G$35*100</f>
        <v>4.6449592623735105</v>
      </c>
      <c r="I30" s="28">
        <v>13139924.66</v>
      </c>
      <c r="J30" s="47">
        <f>I30/I$35*100</f>
        <v>12.357670180802501</v>
      </c>
    </row>
    <row r="31" spans="1:10" x14ac:dyDescent="0.25">
      <c r="A31" s="35" t="s">
        <v>20</v>
      </c>
      <c r="B31" s="6" t="s">
        <v>47</v>
      </c>
      <c r="C31" s="28">
        <v>2</v>
      </c>
      <c r="D31" s="50">
        <f>C31/C$35*100</f>
        <v>6.183909467565394E-3</v>
      </c>
      <c r="E31" s="28">
        <v>31903.57</v>
      </c>
      <c r="F31" s="47">
        <f>E31/E$35*100</f>
        <v>3.1196067497140642E-2</v>
      </c>
      <c r="G31" s="28">
        <v>2</v>
      </c>
      <c r="H31" s="50">
        <f>G31/G$35*100</f>
        <v>5.7989503899794131E-3</v>
      </c>
      <c r="I31" s="28">
        <v>34016.67</v>
      </c>
      <c r="J31" s="47">
        <f>I31/I$35*100</f>
        <v>3.1991567637283468E-2</v>
      </c>
    </row>
    <row r="32" spans="1:10" x14ac:dyDescent="0.25">
      <c r="A32" s="35" t="s">
        <v>21</v>
      </c>
      <c r="B32" s="16" t="s">
        <v>48</v>
      </c>
      <c r="C32" s="28">
        <v>491</v>
      </c>
      <c r="D32" s="50">
        <f t="shared" ref="D32:D33" si="3">C32/C$35*100</f>
        <v>1.5181497742873045</v>
      </c>
      <c r="E32" s="28">
        <v>1193646.97</v>
      </c>
      <c r="F32" s="47">
        <f t="shared" ref="F32:F33" si="4">E32/E$35*100</f>
        <v>1.1671763205145194</v>
      </c>
      <c r="G32" s="28">
        <v>395</v>
      </c>
      <c r="H32" s="50">
        <f t="shared" ref="H32:J33" si="5">G32/G$35*100</f>
        <v>1.1452927020209343</v>
      </c>
      <c r="I32" s="28">
        <v>1257910.74</v>
      </c>
      <c r="J32" s="47">
        <f t="shared" si="5"/>
        <v>1.1830239856039788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3"/>
        <v>0</v>
      </c>
      <c r="E33" s="28">
        <v>0</v>
      </c>
      <c r="F33" s="47">
        <f t="shared" si="4"/>
        <v>0</v>
      </c>
      <c r="G33" s="28">
        <v>0</v>
      </c>
      <c r="H33" s="50">
        <f t="shared" si="5"/>
        <v>0</v>
      </c>
      <c r="I33" s="28">
        <v>0</v>
      </c>
      <c r="J33" s="47">
        <f t="shared" si="5"/>
        <v>0</v>
      </c>
    </row>
    <row r="34" spans="1:10" x14ac:dyDescent="0.25">
      <c r="A34" s="37" t="s">
        <v>18</v>
      </c>
      <c r="B34" s="8" t="s">
        <v>50</v>
      </c>
      <c r="C34" s="30">
        <f>SUM(C30:C33)</f>
        <v>2204</v>
      </c>
      <c r="D34" s="51">
        <f>C34/C$35*100</f>
        <v>6.8146682332570654</v>
      </c>
      <c r="E34" s="31">
        <f>SUM(E30:E33)</f>
        <v>14714824.970000001</v>
      </c>
      <c r="F34" s="45">
        <f>E34/E$35*100</f>
        <v>14.388504890604109</v>
      </c>
      <c r="G34" s="30">
        <f>SUM(G30:G33)</f>
        <v>1999</v>
      </c>
      <c r="H34" s="2">
        <f>G34/G$35*100</f>
        <v>5.7960509147844235</v>
      </c>
      <c r="I34" s="31">
        <f>SUM(I30:I33)</f>
        <v>14431852.07</v>
      </c>
      <c r="J34" s="45">
        <f>I34/I$35*100</f>
        <v>13.572685734043763</v>
      </c>
    </row>
    <row r="35" spans="1:10" x14ac:dyDescent="0.25">
      <c r="A35" s="17" t="s">
        <v>24</v>
      </c>
      <c r="B35" s="18" t="s">
        <v>51</v>
      </c>
      <c r="C35" s="59">
        <f>C29+C34</f>
        <v>32342</v>
      </c>
      <c r="D35" s="55">
        <v>100</v>
      </c>
      <c r="E35" s="59">
        <f>E29+E34</f>
        <v>102267922.08000001</v>
      </c>
      <c r="F35" s="44">
        <v>100</v>
      </c>
      <c r="G35" s="59">
        <f>G29+G34</f>
        <v>34489</v>
      </c>
      <c r="H35" s="55">
        <v>100</v>
      </c>
      <c r="I35" s="59">
        <f>I29+I34</f>
        <v>106330112.94</v>
      </c>
      <c r="J35" s="54"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1:A28 A34" numberStoredAsText="1"/>
    <ignoredError sqref="A29:A30 A35" twoDigitTextYear="1" numberStoredAsText="1"/>
    <ignoredError sqref="E29 E34 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2025-02-03T08:46:54Z</dcterms:modified>
</cp:coreProperties>
</file>