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X/Jezici/BS EVLADA 30_0125/"/>
    </mc:Choice>
  </mc:AlternateContent>
  <xr:revisionPtr revIDLastSave="69" documentId="13_ncr:1_{FDF06F21-68E3-4197-B437-BCD0E4247B8C}" xr6:coauthVersionLast="47" xr6:coauthVersionMax="47" xr10:uidLastSave="{5C48F724-5818-4F38-B536-5E0FA455C882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23" l="1"/>
  <c r="K35" i="25"/>
  <c r="E35" i="25"/>
  <c r="E17" i="25" l="1"/>
  <c r="C17" i="25"/>
  <c r="G17" i="25" l="1"/>
  <c r="G12" i="23"/>
  <c r="G13" i="23"/>
  <c r="G14" i="23"/>
  <c r="G15" i="23"/>
  <c r="G16" i="23"/>
  <c r="G17" i="23"/>
  <c r="G18" i="23"/>
  <c r="G19" i="23"/>
  <c r="G20" i="23"/>
  <c r="G21" i="23"/>
  <c r="G11" i="23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I22" i="23" l="1"/>
  <c r="E22" i="23"/>
  <c r="F20" i="23" s="1"/>
  <c r="C22" i="23"/>
  <c r="D20" i="23" s="1"/>
  <c r="C25" i="24"/>
  <c r="D12" i="24" s="1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 l="1"/>
  <c r="F12" i="23"/>
  <c r="F15" i="23"/>
  <c r="D16" i="23"/>
  <c r="F18" i="23"/>
  <c r="F21" i="23"/>
  <c r="G22" i="23"/>
  <c r="H20" i="23" s="1"/>
  <c r="D13" i="23"/>
  <c r="D19" i="23"/>
  <c r="D15" i="23"/>
  <c r="D21" i="23"/>
  <c r="D12" i="23"/>
  <c r="D18" i="23"/>
  <c r="F13" i="23"/>
  <c r="F16" i="23"/>
  <c r="F19" i="23"/>
  <c r="D11" i="23"/>
  <c r="D14" i="23"/>
  <c r="D17" i="23"/>
  <c r="F11" i="23"/>
  <c r="F14" i="23"/>
  <c r="F17" i="23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J11" i="23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M25" i="24" l="1"/>
  <c r="N18" i="24" s="1"/>
  <c r="H18" i="23"/>
  <c r="H14" i="23"/>
  <c r="H19" i="23"/>
  <c r="H17" i="23"/>
  <c r="H11" i="23"/>
  <c r="H16" i="23"/>
  <c r="H21" i="23"/>
  <c r="H13" i="23"/>
  <c r="H12" i="23"/>
  <c r="H15" i="23"/>
  <c r="J21" i="23"/>
  <c r="J13" i="23"/>
  <c r="J14" i="23"/>
  <c r="J20" i="23"/>
  <c r="F22" i="23"/>
  <c r="D22" i="23"/>
  <c r="J15" i="23"/>
  <c r="J18" i="23"/>
  <c r="J12" i="23"/>
  <c r="J19" i="23"/>
  <c r="J13" i="24"/>
  <c r="J16" i="23"/>
  <c r="J17" i="23"/>
  <c r="N16" i="23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22" i="25"/>
  <c r="M18" i="25"/>
  <c r="M26" i="25"/>
  <c r="M16" i="25"/>
  <c r="M24" i="25"/>
  <c r="M30" i="25"/>
  <c r="M34" i="25"/>
  <c r="K36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5" i="25"/>
  <c r="E14" i="25"/>
  <c r="E13" i="25"/>
  <c r="E12" i="25"/>
  <c r="C35" i="25"/>
  <c r="G35" i="25" s="1"/>
  <c r="C33" i="25"/>
  <c r="C34" i="25"/>
  <c r="G34" i="25" s="1"/>
  <c r="C32" i="25"/>
  <c r="C31" i="25"/>
  <c r="G31" i="25" s="1"/>
  <c r="C30" i="25"/>
  <c r="G30" i="25" s="1"/>
  <c r="C29" i="25"/>
  <c r="C28" i="25"/>
  <c r="G28" i="25" s="1"/>
  <c r="C27" i="25"/>
  <c r="G27" i="25" s="1"/>
  <c r="C24" i="25"/>
  <c r="G24" i="25" s="1"/>
  <c r="C25" i="25"/>
  <c r="G25" i="25" s="1"/>
  <c r="C26" i="25"/>
  <c r="G26" i="25" s="1"/>
  <c r="C23" i="25"/>
  <c r="G23" i="25" s="1"/>
  <c r="C22" i="25"/>
  <c r="C21" i="25"/>
  <c r="C20" i="25"/>
  <c r="G20" i="25" s="1"/>
  <c r="C19" i="25"/>
  <c r="C18" i="25"/>
  <c r="G18" i="25" s="1"/>
  <c r="C15" i="25"/>
  <c r="C16" i="25"/>
  <c r="C14" i="25"/>
  <c r="G14" i="25" s="1"/>
  <c r="C13" i="25"/>
  <c r="G13" i="25" s="1"/>
  <c r="C12" i="25"/>
  <c r="G16" i="25" l="1"/>
  <c r="G33" i="25"/>
  <c r="G12" i="25"/>
  <c r="G32" i="25"/>
  <c r="G15" i="25"/>
  <c r="G19" i="25"/>
  <c r="G29" i="25"/>
  <c r="G22" i="25"/>
  <c r="L19" i="25"/>
  <c r="L11" i="25"/>
  <c r="G21" i="25"/>
  <c r="H22" i="23"/>
  <c r="J22" i="23"/>
  <c r="J11" i="25"/>
  <c r="J13" i="25"/>
  <c r="J20" i="25"/>
  <c r="J18" i="25"/>
  <c r="J34" i="25"/>
  <c r="J28" i="25"/>
  <c r="J35" i="25"/>
  <c r="J27" i="25"/>
  <c r="J25" i="25"/>
  <c r="D24" i="24"/>
  <c r="D21" i="24"/>
  <c r="D18" i="24"/>
  <c r="D15" i="24"/>
  <c r="D23" i="24"/>
  <c r="D20" i="24"/>
  <c r="D17" i="24"/>
  <c r="D14" i="24"/>
  <c r="D11" i="24"/>
  <c r="D22" i="24"/>
  <c r="D19" i="24"/>
  <c r="D16" i="24"/>
  <c r="D13" i="24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25" i="24"/>
  <c r="L22" i="25"/>
  <c r="L28" i="25"/>
  <c r="L34" i="25"/>
  <c r="L16" i="25"/>
  <c r="M36" i="25"/>
  <c r="N31" i="25" s="1"/>
  <c r="L21" i="25"/>
  <c r="J25" i="24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G36" i="25" l="1"/>
  <c r="N16" i="25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5" i="24"/>
  <c r="F16" i="24" l="1"/>
  <c r="F18" i="24"/>
  <c r="F19" i="24"/>
  <c r="F20" i="24"/>
  <c r="F21" i="24"/>
  <c r="F23" i="24"/>
  <c r="F24" i="24"/>
  <c r="F13" i="24"/>
  <c r="F15" i="24"/>
  <c r="F17" i="24"/>
  <c r="F22" i="24"/>
  <c r="F12" i="24"/>
  <c r="F14" i="24"/>
  <c r="F11" i="24"/>
  <c r="N36" i="25"/>
  <c r="F25" i="24" l="1"/>
  <c r="G25" i="24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C36" i="25" l="1"/>
  <c r="D11" i="25" s="1"/>
  <c r="E36" i="25"/>
  <c r="F11" i="25" s="1"/>
  <c r="H32" i="25" l="1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<sst xmlns="http://schemas.openxmlformats.org/spreadsheetml/2006/main" count="337" uniqueCount="92">
  <si>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</si>
  <si>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</si>
  <si>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</si>
  <si>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</si>
  <si>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</si>
  <si>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</si>
  <si>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</si>
  <si>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</si>
  <si>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</si>
  <si>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</si>
  <si>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</si>
  <si>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</si>
  <si>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</si>
  <si>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</si>
  <si>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</si>
  <si>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</si>
  <si>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</si>
  <si>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</si>
  <si>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</si>
  <si>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</si>
  <si>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</si>
  <si>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</si>
  <si>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</si>
  <si>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</si>
  <si>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</si>
  <si>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</si>
  <si>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</si>
  <si>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</si>
  <si>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</si>
  <si>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</si>
  <si>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</si>
  <si>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</si>
  <si>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</si>
  <si>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</si>
  <si>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</si>
  <si>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</si>
  <si>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</si>
  <si>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</si>
  <si>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</si>
  <si>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</si>
  <si>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</si>
  <si>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</si>
  <si>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</si>
  <si>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</si>
  <si>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</si>
  <si>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</si>
  <si>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</si>
  <si>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</si>
  <si>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</si>
  <si>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</si>
  <si>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</si>
  <si>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</si>
  <si>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</si>
  <si>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</si>
  <si>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</si>
  <si>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</si>
  <si>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</si>
  <si>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</si>
  <si>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</si>
  <si>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</si>
  <si>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</si>
  <si>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</si>
  <si>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</si>
  <si>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</si>
  <si>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</si>
  <si>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</si>
  <si>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</si>
  <si>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</si>
  <si>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</si>
  <si>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</si>
  <si>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</si>
  <si>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</si>
  <si>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</si>
  <si>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</si>
  <si>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</si>
  <si>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</si>
  <si>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</si>
  <si>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</si>
  <si>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</si>
  <si>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</si>
  <si>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</si>
  <si>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</si>
  <si>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</si>
  <si>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</si>
  <si>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</si>
  <si>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</si>
  <si>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</si>
  <si>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</si>
  <si>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</si>
  <si>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Central osiguranje d.d.***</t>
  </si>
  <si>
    <t>I-X-2023</t>
  </si>
  <si>
    <t>I-X-2024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</si>
</sst>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0">
    <xf numFmtId="0" fontId="0" fillId="0" borderId="0" xfId="0"/>
    <xf numFmtId="0" fontId="8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9" fillId="0" borderId="0" xfId="2" applyFont="1" applyAlignment="1">
      <alignment horizontal="left" vertical="center" indent="1"/>
    </xf>
    <xf numFmtId="169" fontId="11" fillId="0" borderId="0" xfId="0" applyNumberFormat="1" applyFont="1"/>
    <xf numFmtId="169" fontId="15" fillId="0" borderId="0" xfId="0" applyNumberFormat="1" applyFont="1"/>
    <xf numFmtId="0" fontId="15" fillId="0" borderId="0" xfId="0" applyFont="1"/>
    <xf numFmtId="169" fontId="18" fillId="0" borderId="0" xfId="1" applyNumberFormat="1" applyFont="1" applyAlignment="1">
      <alignment vertical="center" wrapText="1"/>
    </xf>
    <xf numFmtId="169" fontId="19" fillId="0" borderId="0" xfId="1" applyNumberFormat="1" applyFont="1" applyAlignment="1">
      <alignment vertical="center" wrapText="1"/>
    </xf>
    <xf numFmtId="169" fontId="20" fillId="0" borderId="0" xfId="1" applyNumberFormat="1" applyFont="1" applyAlignment="1">
      <alignment vertical="center" wrapText="1"/>
    </xf>
    <xf numFmtId="169" fontId="10" fillId="0" borderId="0" xfId="1" applyNumberFormat="1" applyFont="1" applyAlignment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Alignment="1">
      <alignment vertical="center" wrapText="1"/>
    </xf>
    <xf numFmtId="3" fontId="11" fillId="0" borderId="0" xfId="0" applyNumberFormat="1" applyFont="1"/>
    <xf numFmtId="3" fontId="24" fillId="0" borderId="0" xfId="1" applyNumberFormat="1" applyFont="1" applyAlignment="1">
      <alignment horizontal="right" vertical="center"/>
    </xf>
    <xf numFmtId="169" fontId="25" fillId="0" borderId="0" xfId="1" applyNumberFormat="1" applyFont="1" applyAlignment="1">
      <alignment vertical="center" wrapText="1"/>
    </xf>
    <xf numFmtId="0" fontId="14" fillId="0" borderId="0" xfId="4" applyFont="1" applyAlignment="1">
      <alignment horizontal="left" indent="1"/>
    </xf>
    <xf numFmtId="3" fontId="9" fillId="0" borderId="0" xfId="4" applyNumberFormat="1" applyFont="1" applyAlignment="1">
      <alignment horizontal="right" vertical="center"/>
    </xf>
    <xf numFmtId="0" fontId="26" fillId="0" borderId="0" xfId="0" applyFont="1"/>
    <xf numFmtId="0" fontId="14" fillId="0" borderId="0" xfId="2" applyFont="1" applyAlignment="1">
      <alignment horizontal="left" vertical="center" indent="1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3" fillId="0" borderId="5" xfId="1" applyFont="1" applyBorder="1" applyAlignment="1">
      <alignment horizontal="center" vertical="center"/>
    </xf>
    <xf numFmtId="3" fontId="13" fillId="0" borderId="0" xfId="4" applyNumberFormat="1" applyFont="1" applyAlignment="1">
      <alignment horizontal="right" vertical="center"/>
    </xf>
    <xf numFmtId="3" fontId="0" fillId="0" borderId="0" xfId="0" applyNumberFormat="1"/>
    <xf numFmtId="3" fontId="27" fillId="0" borderId="0" xfId="0" applyNumberFormat="1" applyFont="1"/>
    <xf numFmtId="3" fontId="28" fillId="0" borderId="0" xfId="1" applyNumberFormat="1" applyFont="1" applyAlignment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22" fillId="3" borderId="2" xfId="6" applyNumberFormat="1" applyFont="1" applyFill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>
      <c r="A1" s="64"/>
    </row>
    <row r="2" spans="1:14" ht="15" customHeight="1" x14ac:dyDescent="0.25">
      <c r="A2" s="64"/>
    </row>
    <row r="3" spans="1:14" ht="15" customHeight="1" x14ac:dyDescent="0.25">
      <c r="A3" s="64"/>
    </row>
    <row r="4" spans="1:14" ht="15" customHeight="1" x14ac:dyDescent="0.25">
      <c r="A4" s="64"/>
    </row>
    <row r="5" spans="1:14" ht="15" customHeight="1" x14ac:dyDescent="0.25">
      <c r="A5" s="64"/>
      <c r="C5" s="55" t="s">
        <v>58</v>
      </c>
      <c r="I5" s="55"/>
    </row>
    <row r="6" spans="1:14" ht="15" customHeight="1" x14ac:dyDescent="0.25">
      <c r="A6" s="64"/>
      <c r="C6" s="1"/>
      <c r="D6" s="1"/>
      <c r="I6" s="1"/>
      <c r="J6" s="1"/>
    </row>
    <row r="7" spans="1:14" ht="15" customHeight="1" thickBot="1" x14ac:dyDescent="0.3">
      <c r="A7" s="65"/>
      <c r="B7" s="63"/>
      <c r="C7" s="63"/>
      <c r="D7" s="63"/>
      <c r="E7" s="63"/>
      <c r="F7" s="63"/>
      <c r="G7" s="63"/>
      <c r="H7" s="63"/>
    </row>
    <row r="8" spans="1:14" ht="24.75" customHeight="1" x14ac:dyDescent="0.25">
      <c r="A8" s="69" t="s">
        <v>59</v>
      </c>
      <c r="B8" s="72" t="s">
        <v>10</v>
      </c>
      <c r="C8" s="68" t="s">
        <v>78</v>
      </c>
      <c r="D8" s="68"/>
      <c r="E8" s="68" t="s">
        <v>77</v>
      </c>
      <c r="F8" s="68"/>
      <c r="G8" s="68" t="s">
        <v>79</v>
      </c>
      <c r="H8" s="68"/>
      <c r="I8" s="68" t="s">
        <v>78</v>
      </c>
      <c r="J8" s="68"/>
      <c r="K8" s="68" t="s">
        <v>77</v>
      </c>
      <c r="L8" s="68"/>
      <c r="M8" s="68" t="s">
        <v>79</v>
      </c>
      <c r="N8" s="75"/>
    </row>
    <row r="9" spans="1:14" ht="21.75" customHeight="1" x14ac:dyDescent="0.25">
      <c r="A9" s="70"/>
      <c r="B9" s="73"/>
      <c r="C9" s="73" t="s">
        <v>90</v>
      </c>
      <c r="D9" s="73"/>
      <c r="E9" s="73" t="s">
        <v>90</v>
      </c>
      <c r="F9" s="73"/>
      <c r="G9" s="73" t="s">
        <v>90</v>
      </c>
      <c r="H9" s="73"/>
      <c r="I9" s="73" t="s">
        <v>91</v>
      </c>
      <c r="J9" s="73"/>
      <c r="K9" s="73" t="s">
        <v>91</v>
      </c>
      <c r="L9" s="73"/>
      <c r="M9" s="73" t="s">
        <v>91</v>
      </c>
      <c r="N9" s="76"/>
    </row>
    <row r="10" spans="1:14" ht="18.75" customHeight="1" thickBot="1" x14ac:dyDescent="0.3">
      <c r="A10" s="71"/>
      <c r="B10" s="74"/>
      <c r="C10" s="57" t="s">
        <v>26</v>
      </c>
      <c r="D10" s="43" t="s">
        <v>76</v>
      </c>
      <c r="E10" s="57" t="s">
        <v>26</v>
      </c>
      <c r="F10" s="43" t="s">
        <v>76</v>
      </c>
      <c r="G10" s="57" t="s">
        <v>26</v>
      </c>
      <c r="H10" s="43" t="s">
        <v>76</v>
      </c>
      <c r="I10" s="57" t="s">
        <v>26</v>
      </c>
      <c r="J10" s="43" t="s">
        <v>76</v>
      </c>
      <c r="K10" s="57" t="s">
        <v>26</v>
      </c>
      <c r="L10" s="43" t="s">
        <v>76</v>
      </c>
      <c r="M10" s="57" t="s">
        <v>26</v>
      </c>
      <c r="N10" s="56" t="s">
        <v>76</v>
      </c>
    </row>
    <row r="11" spans="1:14" x14ac:dyDescent="0.25">
      <c r="A11" s="14" t="s">
        <v>27</v>
      </c>
      <c r="B11" s="6" t="s">
        <v>63</v>
      </c>
      <c r="C11" s="53">
        <f>FBiH!C11</f>
        <v>73533803</v>
      </c>
      <c r="D11" s="59">
        <f>C11/C$36*100</f>
        <v>11.013184450140161</v>
      </c>
      <c r="E11" s="53">
        <f>FBiH!E11</f>
        <v>7507362</v>
      </c>
      <c r="F11" s="60">
        <f>E11/E$36*100</f>
        <v>4.5931998782752146</v>
      </c>
      <c r="G11" s="53">
        <f>C11+E11</f>
        <v>81041165</v>
      </c>
      <c r="H11" s="60">
        <f t="shared" ref="H11:H35" si="0">G11/G$36*100</f>
        <v>9.7506740590952994</v>
      </c>
      <c r="I11" s="53">
        <f>FBiH!I11</f>
        <v>86274200</v>
      </c>
      <c r="J11" s="59">
        <f t="shared" ref="J11:J35" si="1">I11/I$36*100</f>
        <v>11.55503797327194</v>
      </c>
      <c r="K11" s="53">
        <f>FBiH!K11</f>
        <v>6512767</v>
      </c>
      <c r="L11" s="60">
        <f>K11/K$36*100</f>
        <v>3.8397405676823126</v>
      </c>
      <c r="M11" s="53">
        <f t="shared" ref="M11:M35" si="2">I11+K11</f>
        <v>92786967</v>
      </c>
      <c r="N11" s="60">
        <f t="shared" ref="N11:N35" si="3">M11/M$36*100</f>
        <v>10.126797085096829</v>
      </c>
    </row>
    <row r="12" spans="1:14" x14ac:dyDescent="0.25">
      <c r="A12" s="14" t="s">
        <v>28</v>
      </c>
      <c r="B12" s="6" t="s">
        <v>84</v>
      </c>
      <c r="C12" s="53">
        <f>FBiH!C12</f>
        <v>92520398</v>
      </c>
      <c r="D12" s="59">
        <f t="shared" ref="D12:D27" si="4">C12/C$36*100</f>
        <v>13.856813696612139</v>
      </c>
      <c r="E12" s="53">
        <f>FBiH!E12</f>
        <v>0</v>
      </c>
      <c r="F12" s="60">
        <f t="shared" ref="F12:F35" si="5">E12/E$36*100</f>
        <v>0</v>
      </c>
      <c r="G12" s="53">
        <f>C12+E12</f>
        <v>92520398</v>
      </c>
      <c r="H12" s="60">
        <f t="shared" si="0"/>
        <v>11.131827198137794</v>
      </c>
      <c r="I12" s="53">
        <f>FBiH!I12</f>
        <v>108461961</v>
      </c>
      <c r="J12" s="59">
        <f t="shared" si="1"/>
        <v>14.526730795655482</v>
      </c>
      <c r="K12" s="53">
        <f>FBiH!K12</f>
        <v>0</v>
      </c>
      <c r="L12" s="60">
        <f t="shared" ref="L12:L35" si="6">K12/K$36*100</f>
        <v>0</v>
      </c>
      <c r="M12" s="53">
        <f t="shared" si="2"/>
        <v>108461961</v>
      </c>
      <c r="N12" s="60">
        <f t="shared" si="3"/>
        <v>11.837570577112258</v>
      </c>
    </row>
    <row r="13" spans="1:14" ht="14.25" customHeight="1" x14ac:dyDescent="0.25">
      <c r="A13" s="14" t="s">
        <v>29</v>
      </c>
      <c r="B13" s="6" t="s">
        <v>12</v>
      </c>
      <c r="C13" s="53">
        <f>RS!C11</f>
        <v>14751224.68</v>
      </c>
      <c r="D13" s="59">
        <f t="shared" si="4"/>
        <v>2.209296291479713</v>
      </c>
      <c r="E13" s="53">
        <f>RS!E11</f>
        <v>0</v>
      </c>
      <c r="F13" s="60">
        <f t="shared" si="5"/>
        <v>0</v>
      </c>
      <c r="G13" s="53">
        <f t="shared" ref="G13:G35" si="7">C13+E13</f>
        <v>14751224.68</v>
      </c>
      <c r="H13" s="60">
        <f t="shared" si="0"/>
        <v>1.7748311469505944</v>
      </c>
      <c r="I13" s="53">
        <f>RS!I11</f>
        <v>14962689.119999999</v>
      </c>
      <c r="J13" s="59">
        <f t="shared" si="1"/>
        <v>2.0040109437567994</v>
      </c>
      <c r="K13" s="53">
        <f>RS!K11</f>
        <v>0</v>
      </c>
      <c r="L13" s="60">
        <f t="shared" si="6"/>
        <v>0</v>
      </c>
      <c r="M13" s="53">
        <f t="shared" si="2"/>
        <v>14962689.119999999</v>
      </c>
      <c r="N13" s="60">
        <f t="shared" si="3"/>
        <v>1.6330323262492892</v>
      </c>
    </row>
    <row r="14" spans="1:14" ht="15.75" customHeight="1" x14ac:dyDescent="0.25">
      <c r="A14" s="14" t="s">
        <v>30</v>
      </c>
      <c r="B14" s="6" t="s">
        <v>1</v>
      </c>
      <c r="C14" s="53">
        <f>FBiH!C13</f>
        <v>20136981</v>
      </c>
      <c r="D14" s="59">
        <f t="shared" si="4"/>
        <v>3.0159229765658639</v>
      </c>
      <c r="E14" s="53">
        <f>FBiH!E13</f>
        <v>0</v>
      </c>
      <c r="F14" s="60">
        <f t="shared" si="5"/>
        <v>0</v>
      </c>
      <c r="G14" s="53">
        <f t="shared" si="7"/>
        <v>20136981</v>
      </c>
      <c r="H14" s="60">
        <f t="shared" si="0"/>
        <v>2.4228321281560419</v>
      </c>
      <c r="I14" s="53">
        <f>FBiH!I13</f>
        <v>25384941</v>
      </c>
      <c r="J14" s="59">
        <f t="shared" si="1"/>
        <v>3.3999035308848735</v>
      </c>
      <c r="K14" s="53">
        <f>FBiH!K13</f>
        <v>0</v>
      </c>
      <c r="L14" s="60">
        <f t="shared" si="6"/>
        <v>0</v>
      </c>
      <c r="M14" s="53">
        <f t="shared" si="2"/>
        <v>25384941</v>
      </c>
      <c r="N14" s="60">
        <f t="shared" si="3"/>
        <v>2.7705199861113576</v>
      </c>
    </row>
    <row r="15" spans="1:14" x14ac:dyDescent="0.25">
      <c r="A15" s="14" t="s">
        <v>31</v>
      </c>
      <c r="B15" s="6" t="s">
        <v>85</v>
      </c>
      <c r="C15" s="53">
        <f>FBiH!C14</f>
        <v>1994048</v>
      </c>
      <c r="D15" s="59">
        <f t="shared" si="4"/>
        <v>0.29864929502467169</v>
      </c>
      <c r="E15" s="53">
        <f>FBiH!E14</f>
        <v>0</v>
      </c>
      <c r="F15" s="60">
        <f t="shared" si="5"/>
        <v>0</v>
      </c>
      <c r="G15" s="53">
        <f t="shared" si="7"/>
        <v>1994048</v>
      </c>
      <c r="H15" s="60">
        <f t="shared" si="0"/>
        <v>0.23991896101432975</v>
      </c>
      <c r="I15" s="53">
        <f>FBiH!I14</f>
        <v>0</v>
      </c>
      <c r="J15" s="59">
        <f t="shared" si="1"/>
        <v>0</v>
      </c>
      <c r="K15" s="53">
        <f>FBiH!K14</f>
        <v>0</v>
      </c>
      <c r="L15" s="60">
        <f t="shared" si="6"/>
        <v>0</v>
      </c>
      <c r="M15" s="53">
        <f t="shared" si="2"/>
        <v>0</v>
      </c>
      <c r="N15" s="60">
        <f t="shared" si="3"/>
        <v>0</v>
      </c>
    </row>
    <row r="16" spans="1:14" ht="15" customHeight="1" x14ac:dyDescent="0.25">
      <c r="A16" s="14" t="s">
        <v>32</v>
      </c>
      <c r="B16" s="6" t="s">
        <v>2</v>
      </c>
      <c r="C16" s="53">
        <f>FBiH!C15</f>
        <v>34282945</v>
      </c>
      <c r="D16" s="59">
        <f t="shared" si="4"/>
        <v>5.1345691556169122</v>
      </c>
      <c r="E16" s="53">
        <f>FBiH!E15</f>
        <v>4159512</v>
      </c>
      <c r="F16" s="60">
        <f t="shared" si="5"/>
        <v>2.5448979298033447</v>
      </c>
      <c r="G16" s="53">
        <f t="shared" si="7"/>
        <v>38442457</v>
      </c>
      <c r="H16" s="60">
        <f t="shared" si="0"/>
        <v>4.6253020700996403</v>
      </c>
      <c r="I16" s="53">
        <f>FBiH!I15</f>
        <v>37121050</v>
      </c>
      <c r="J16" s="59">
        <f t="shared" si="1"/>
        <v>4.9717660941246207</v>
      </c>
      <c r="K16" s="53">
        <f>FBiH!K15</f>
        <v>8343731</v>
      </c>
      <c r="L16" s="60">
        <f t="shared" si="6"/>
        <v>4.9192244105352625</v>
      </c>
      <c r="M16" s="53">
        <f t="shared" si="2"/>
        <v>45464781</v>
      </c>
      <c r="N16" s="60">
        <f t="shared" si="3"/>
        <v>4.9620396763843537</v>
      </c>
    </row>
    <row r="17" spans="1:15" ht="15.75" customHeight="1" x14ac:dyDescent="0.25">
      <c r="A17" s="14" t="s">
        <v>33</v>
      </c>
      <c r="B17" s="6" t="s">
        <v>13</v>
      </c>
      <c r="C17" s="53">
        <f>RS!C12</f>
        <v>21897741.77</v>
      </c>
      <c r="D17" s="59">
        <f t="shared" si="4"/>
        <v>3.2796327582098357</v>
      </c>
      <c r="E17" s="53">
        <f>RS!E12</f>
        <v>0</v>
      </c>
      <c r="F17" s="60">
        <f t="shared" si="5"/>
        <v>0</v>
      </c>
      <c r="G17" s="53">
        <f t="shared" si="7"/>
        <v>21897741.77</v>
      </c>
      <c r="H17" s="60">
        <f t="shared" si="0"/>
        <v>2.6346825422549958</v>
      </c>
      <c r="I17" s="53">
        <f>RS!I12</f>
        <v>23167802.18</v>
      </c>
      <c r="J17" s="59">
        <f t="shared" si="1"/>
        <v>3.1029535359024183</v>
      </c>
      <c r="K17" s="53">
        <f>RS!K12</f>
        <v>0</v>
      </c>
      <c r="L17" s="60">
        <f t="shared" si="6"/>
        <v>0</v>
      </c>
      <c r="M17" s="53">
        <f t="shared" si="2"/>
        <v>23167802.18</v>
      </c>
      <c r="N17" s="60">
        <f t="shared" si="3"/>
        <v>2.5285407980252654</v>
      </c>
    </row>
    <row r="18" spans="1:15" x14ac:dyDescent="0.25">
      <c r="A18" s="14" t="s">
        <v>34</v>
      </c>
      <c r="B18" s="6" t="s">
        <v>14</v>
      </c>
      <c r="C18" s="53">
        <f>RS!C13</f>
        <v>26169097.130000003</v>
      </c>
      <c r="D18" s="59">
        <f t="shared" si="4"/>
        <v>3.9193552057456289</v>
      </c>
      <c r="E18" s="53">
        <f>RS!E13</f>
        <v>0</v>
      </c>
      <c r="F18" s="60">
        <f t="shared" si="5"/>
        <v>0</v>
      </c>
      <c r="G18" s="53">
        <f t="shared" si="7"/>
        <v>26169097.130000003</v>
      </c>
      <c r="H18" s="60">
        <f t="shared" si="0"/>
        <v>3.1486015352251697</v>
      </c>
      <c r="I18" s="53">
        <f>RS!I13</f>
        <v>27977254.939999998</v>
      </c>
      <c r="J18" s="59">
        <f t="shared" si="1"/>
        <v>3.7471021837305933</v>
      </c>
      <c r="K18" s="53">
        <f>RS!K13</f>
        <v>0</v>
      </c>
      <c r="L18" s="60">
        <f t="shared" si="6"/>
        <v>0</v>
      </c>
      <c r="M18" s="53">
        <f t="shared" si="2"/>
        <v>27977254.939999998</v>
      </c>
      <c r="N18" s="60">
        <f t="shared" si="3"/>
        <v>3.0534458980149966</v>
      </c>
    </row>
    <row r="19" spans="1:15" x14ac:dyDescent="0.25">
      <c r="A19" s="14" t="s">
        <v>35</v>
      </c>
      <c r="B19" s="6" t="s">
        <v>3</v>
      </c>
      <c r="C19" s="53">
        <f>FBiH!C16</f>
        <v>66325992</v>
      </c>
      <c r="D19" s="59">
        <f t="shared" si="4"/>
        <v>9.9336679721912482</v>
      </c>
      <c r="E19" s="53">
        <f>FBiH!E16</f>
        <v>0</v>
      </c>
      <c r="F19" s="60">
        <f t="shared" si="5"/>
        <v>0</v>
      </c>
      <c r="G19" s="53">
        <f t="shared" si="7"/>
        <v>66325992</v>
      </c>
      <c r="H19" s="60">
        <f t="shared" si="0"/>
        <v>7.9801805617942732</v>
      </c>
      <c r="I19" s="53">
        <f>FBiH!I16</f>
        <v>75734719</v>
      </c>
      <c r="J19" s="59">
        <f t="shared" si="1"/>
        <v>10.143444435765035</v>
      </c>
      <c r="K19" s="53">
        <f>FBiH!K16</f>
        <v>0</v>
      </c>
      <c r="L19" s="60">
        <f t="shared" si="6"/>
        <v>0</v>
      </c>
      <c r="M19" s="53">
        <f t="shared" si="2"/>
        <v>75734719</v>
      </c>
      <c r="N19" s="60">
        <f t="shared" si="3"/>
        <v>8.2657096832341495</v>
      </c>
    </row>
    <row r="20" spans="1:15" x14ac:dyDescent="0.25">
      <c r="A20" s="14" t="s">
        <v>36</v>
      </c>
      <c r="B20" s="6" t="s">
        <v>23</v>
      </c>
      <c r="C20" s="53">
        <f>RS!C14</f>
        <v>10182480.93</v>
      </c>
      <c r="D20" s="59">
        <f t="shared" si="4"/>
        <v>1.5250338764897651</v>
      </c>
      <c r="E20" s="53">
        <f>RS!E14</f>
        <v>0</v>
      </c>
      <c r="F20" s="60">
        <f t="shared" si="5"/>
        <v>0</v>
      </c>
      <c r="G20" s="53">
        <f t="shared" si="7"/>
        <v>10182480.93</v>
      </c>
      <c r="H20" s="60">
        <f t="shared" si="0"/>
        <v>1.2251311128286912</v>
      </c>
      <c r="I20" s="53">
        <f>RS!I14</f>
        <v>12590644.32</v>
      </c>
      <c r="J20" s="59">
        <f t="shared" si="1"/>
        <v>1.6863137905139733</v>
      </c>
      <c r="K20" s="53">
        <f>RS!K14</f>
        <v>0</v>
      </c>
      <c r="L20" s="60">
        <f t="shared" si="6"/>
        <v>0</v>
      </c>
      <c r="M20" s="53">
        <f t="shared" si="2"/>
        <v>12590644.32</v>
      </c>
      <c r="N20" s="60">
        <f t="shared" si="3"/>
        <v>1.3741466535840854</v>
      </c>
    </row>
    <row r="21" spans="1:15" x14ac:dyDescent="0.25">
      <c r="A21" s="14" t="s">
        <v>37</v>
      </c>
      <c r="B21" s="6" t="s">
        <v>16</v>
      </c>
      <c r="C21" s="53">
        <f>RS!C15</f>
        <v>10856064.560000001</v>
      </c>
      <c r="D21" s="59">
        <f t="shared" si="4"/>
        <v>1.625916742017405</v>
      </c>
      <c r="E21" s="53">
        <f>RS!E15</f>
        <v>19993029.429900002</v>
      </c>
      <c r="F21" s="60">
        <f t="shared" si="5"/>
        <v>12.2322568624997</v>
      </c>
      <c r="G21" s="53">
        <f t="shared" si="7"/>
        <v>30849093.9899</v>
      </c>
      <c r="H21" s="60">
        <f t="shared" si="0"/>
        <v>3.7116872704620012</v>
      </c>
      <c r="I21" s="53">
        <f>RS!I15</f>
        <v>12092602.43</v>
      </c>
      <c r="J21" s="59">
        <f t="shared" si="1"/>
        <v>1.6196091099579077</v>
      </c>
      <c r="K21" s="53">
        <f>RS!K15</f>
        <v>20716770.719999999</v>
      </c>
      <c r="L21" s="60">
        <f t="shared" si="6"/>
        <v>12.214013638896818</v>
      </c>
      <c r="M21" s="53">
        <f t="shared" si="2"/>
        <v>32809373.149999999</v>
      </c>
      <c r="N21" s="60">
        <f t="shared" si="3"/>
        <v>3.5808247119369057</v>
      </c>
    </row>
    <row r="22" spans="1:15" x14ac:dyDescent="0.25">
      <c r="A22" s="14" t="s">
        <v>38</v>
      </c>
      <c r="B22" s="6" t="s">
        <v>4</v>
      </c>
      <c r="C22" s="53">
        <f>FBiH!C17</f>
        <v>22130952</v>
      </c>
      <c r="D22" s="59">
        <f t="shared" si="4"/>
        <v>3.3145607392724985</v>
      </c>
      <c r="E22" s="53">
        <f>FBiH!E17</f>
        <v>25571835</v>
      </c>
      <c r="F22" s="60">
        <f t="shared" si="5"/>
        <v>15.645515616440752</v>
      </c>
      <c r="G22" s="53">
        <f t="shared" si="7"/>
        <v>47702787</v>
      </c>
      <c r="H22" s="60">
        <f t="shared" si="0"/>
        <v>5.7394822464293114</v>
      </c>
      <c r="I22" s="53">
        <f>FBiH!I17</f>
        <v>22128369</v>
      </c>
      <c r="J22" s="59">
        <f t="shared" si="1"/>
        <v>2.9637382216418535</v>
      </c>
      <c r="K22" s="53">
        <f>FBiH!K17</f>
        <v>26955968</v>
      </c>
      <c r="L22" s="60">
        <f t="shared" si="6"/>
        <v>15.892465348560183</v>
      </c>
      <c r="M22" s="53">
        <f t="shared" si="2"/>
        <v>49084337</v>
      </c>
      <c r="N22" s="60">
        <f t="shared" si="3"/>
        <v>5.3570790912425279</v>
      </c>
      <c r="O22" s="7"/>
    </row>
    <row r="23" spans="1:15" x14ac:dyDescent="0.25">
      <c r="A23" s="14" t="s">
        <v>39</v>
      </c>
      <c r="B23" s="6" t="s">
        <v>17</v>
      </c>
      <c r="C23" s="53">
        <f>RS!C16</f>
        <v>6529579.21</v>
      </c>
      <c r="D23" s="59">
        <f t="shared" si="4"/>
        <v>0.97793745580560376</v>
      </c>
      <c r="E23" s="53">
        <f>RS!E16</f>
        <v>0</v>
      </c>
      <c r="F23" s="60">
        <f t="shared" si="5"/>
        <v>0</v>
      </c>
      <c r="G23" s="53">
        <f t="shared" si="7"/>
        <v>6529579.21</v>
      </c>
      <c r="H23" s="60">
        <f t="shared" si="0"/>
        <v>0.78562294384286036</v>
      </c>
      <c r="I23" s="53">
        <f>RS!I16</f>
        <v>10665072.23</v>
      </c>
      <c r="J23" s="59">
        <f t="shared" si="1"/>
        <v>1.4284144576865163</v>
      </c>
      <c r="K23" s="53">
        <f>RS!K16</f>
        <v>0</v>
      </c>
      <c r="L23" s="60">
        <f t="shared" si="6"/>
        <v>0</v>
      </c>
      <c r="M23" s="53">
        <f t="shared" si="2"/>
        <v>10665072.23</v>
      </c>
      <c r="N23" s="60">
        <f t="shared" si="3"/>
        <v>1.1639891448452147</v>
      </c>
    </row>
    <row r="24" spans="1:15" x14ac:dyDescent="0.25">
      <c r="A24" s="14" t="s">
        <v>40</v>
      </c>
      <c r="B24" s="6" t="s">
        <v>18</v>
      </c>
      <c r="C24" s="53">
        <f>RS!C17</f>
        <v>17642201.120000001</v>
      </c>
      <c r="D24" s="59">
        <f t="shared" si="4"/>
        <v>2.642278885549131</v>
      </c>
      <c r="E24" s="53">
        <f>RS!E17</f>
        <v>0</v>
      </c>
      <c r="F24" s="60">
        <f t="shared" si="5"/>
        <v>0</v>
      </c>
      <c r="G24" s="53">
        <f t="shared" si="7"/>
        <v>17642201.120000001</v>
      </c>
      <c r="H24" s="60">
        <f t="shared" si="0"/>
        <v>2.122666336375175</v>
      </c>
      <c r="I24" s="53">
        <f>RS!I17</f>
        <v>20464086.16</v>
      </c>
      <c r="J24" s="59">
        <f t="shared" si="1"/>
        <v>2.7408343707285461</v>
      </c>
      <c r="K24" s="53">
        <f>RS!K17</f>
        <v>0</v>
      </c>
      <c r="L24" s="60">
        <f t="shared" si="6"/>
        <v>0</v>
      </c>
      <c r="M24" s="53">
        <f t="shared" si="2"/>
        <v>20464086.16</v>
      </c>
      <c r="N24" s="60">
        <f t="shared" si="3"/>
        <v>2.2334564300852553</v>
      </c>
    </row>
    <row r="25" spans="1:15" x14ac:dyDescent="0.25">
      <c r="A25" s="14" t="s">
        <v>41</v>
      </c>
      <c r="B25" s="6" t="s">
        <v>19</v>
      </c>
      <c r="C25" s="53">
        <f>RS!C18</f>
        <v>16052691.92</v>
      </c>
      <c r="D25" s="59">
        <f t="shared" si="4"/>
        <v>2.4042175138994861</v>
      </c>
      <c r="E25" s="53">
        <f>RS!E18</f>
        <v>0</v>
      </c>
      <c r="F25" s="60">
        <f t="shared" si="5"/>
        <v>0</v>
      </c>
      <c r="G25" s="53">
        <f t="shared" si="7"/>
        <v>16052691.92</v>
      </c>
      <c r="H25" s="60">
        <f t="shared" si="0"/>
        <v>1.9314204908455195</v>
      </c>
      <c r="I25" s="53">
        <f>RS!I18</f>
        <v>18089327.510000002</v>
      </c>
      <c r="J25" s="59">
        <f t="shared" si="1"/>
        <v>2.4227737410373296</v>
      </c>
      <c r="K25" s="53">
        <f>RS!K18</f>
        <v>0</v>
      </c>
      <c r="L25" s="60">
        <f t="shared" si="6"/>
        <v>0</v>
      </c>
      <c r="M25" s="53">
        <f t="shared" si="2"/>
        <v>18089327.510000002</v>
      </c>
      <c r="N25" s="60">
        <f t="shared" si="3"/>
        <v>1.9742745670265298</v>
      </c>
    </row>
    <row r="26" spans="1:15" x14ac:dyDescent="0.25">
      <c r="A26" s="14" t="s">
        <v>42</v>
      </c>
      <c r="B26" s="6" t="s">
        <v>11</v>
      </c>
      <c r="C26" s="53">
        <f>RS!C19</f>
        <v>27342853.379999999</v>
      </c>
      <c r="D26" s="59">
        <f t="shared" si="4"/>
        <v>4.0951491066914949</v>
      </c>
      <c r="E26" s="53">
        <f>RS!E19</f>
        <v>0</v>
      </c>
      <c r="F26" s="60">
        <f t="shared" si="5"/>
        <v>0</v>
      </c>
      <c r="G26" s="53">
        <f t="shared" si="7"/>
        <v>27342853.379999999</v>
      </c>
      <c r="H26" s="60">
        <f t="shared" si="0"/>
        <v>3.2898250062670273</v>
      </c>
      <c r="I26" s="53">
        <f>RS!I19</f>
        <v>28162784.099999998</v>
      </c>
      <c r="J26" s="59">
        <f t="shared" si="1"/>
        <v>3.7719508231726193</v>
      </c>
      <c r="K26" s="53">
        <f>RS!K19</f>
        <v>0</v>
      </c>
      <c r="L26" s="60">
        <f t="shared" si="6"/>
        <v>0</v>
      </c>
      <c r="M26" s="53">
        <f t="shared" si="2"/>
        <v>28162784.099999998</v>
      </c>
      <c r="N26" s="60">
        <f t="shared" si="3"/>
        <v>3.0736946055375571</v>
      </c>
    </row>
    <row r="27" spans="1:15" x14ac:dyDescent="0.25">
      <c r="A27" s="14" t="s">
        <v>43</v>
      </c>
      <c r="B27" s="6" t="s">
        <v>15</v>
      </c>
      <c r="C27" s="53">
        <f>RS!C20</f>
        <v>11400715.210000001</v>
      </c>
      <c r="D27" s="59">
        <f t="shared" si="4"/>
        <v>1.7074892681838914</v>
      </c>
      <c r="E27" s="53">
        <f>RS!E20</f>
        <v>0</v>
      </c>
      <c r="F27" s="60">
        <f t="shared" si="5"/>
        <v>0</v>
      </c>
      <c r="G27" s="53">
        <f t="shared" si="7"/>
        <v>11400715.210000001</v>
      </c>
      <c r="H27" s="60">
        <f t="shared" si="0"/>
        <v>1.3717060712698321</v>
      </c>
      <c r="I27" s="53">
        <f>RS!I20</f>
        <v>12607280.66</v>
      </c>
      <c r="J27" s="59">
        <f t="shared" si="1"/>
        <v>1.6885419600065479</v>
      </c>
      <c r="K27" s="53">
        <f>RS!K20</f>
        <v>0</v>
      </c>
      <c r="L27" s="60">
        <f t="shared" si="6"/>
        <v>0</v>
      </c>
      <c r="M27" s="53">
        <f t="shared" si="2"/>
        <v>12607280.66</v>
      </c>
      <c r="N27" s="60">
        <f t="shared" si="3"/>
        <v>1.375962348663532</v>
      </c>
    </row>
    <row r="28" spans="1:15" x14ac:dyDescent="0.25">
      <c r="A28" s="14" t="s">
        <v>44</v>
      </c>
      <c r="B28" s="6" t="s">
        <v>66</v>
      </c>
      <c r="C28" s="53">
        <f>RS!C21</f>
        <v>17520942.800000001</v>
      </c>
      <c r="D28" s="59">
        <f t="shared" ref="D28:D35" si="8">C28/C$36*100</f>
        <v>2.6241179828106431</v>
      </c>
      <c r="E28" s="53">
        <f>RS!E21</f>
        <v>0</v>
      </c>
      <c r="F28" s="60">
        <f t="shared" si="5"/>
        <v>0</v>
      </c>
      <c r="G28" s="53">
        <f t="shared" si="7"/>
        <v>17520942.800000001</v>
      </c>
      <c r="H28" s="60">
        <f t="shared" si="0"/>
        <v>2.108076832938576</v>
      </c>
      <c r="I28" s="53">
        <f>RS!I21</f>
        <v>24342132.890000001</v>
      </c>
      <c r="J28" s="59">
        <f t="shared" si="1"/>
        <v>3.2602361991694133</v>
      </c>
      <c r="K28" s="53">
        <f>RS!K21</f>
        <v>0</v>
      </c>
      <c r="L28" s="60">
        <f t="shared" si="6"/>
        <v>0</v>
      </c>
      <c r="M28" s="53">
        <f t="shared" si="2"/>
        <v>24342132.890000001</v>
      </c>
      <c r="N28" s="60">
        <f t="shared" si="3"/>
        <v>2.6567075998452636</v>
      </c>
    </row>
    <row r="29" spans="1:15" x14ac:dyDescent="0.25">
      <c r="A29" s="14" t="s">
        <v>45</v>
      </c>
      <c r="B29" s="6" t="s">
        <v>5</v>
      </c>
      <c r="C29" s="53">
        <f>FBiH!C18</f>
        <v>56582457</v>
      </c>
      <c r="D29" s="59">
        <f t="shared" si="8"/>
        <v>8.4743751874647941</v>
      </c>
      <c r="E29" s="53">
        <f>FBiH!E18</f>
        <v>3516237</v>
      </c>
      <c r="F29" s="60">
        <f t="shared" si="5"/>
        <v>2.1513255069339676</v>
      </c>
      <c r="G29" s="53">
        <f t="shared" si="7"/>
        <v>60098694</v>
      </c>
      <c r="H29" s="60">
        <f t="shared" si="0"/>
        <v>7.2309273511962253</v>
      </c>
      <c r="I29" s="53">
        <f>FBiH!I18</f>
        <v>62055127</v>
      </c>
      <c r="J29" s="59">
        <f t="shared" si="1"/>
        <v>8.3112836621053905</v>
      </c>
      <c r="K29" s="53">
        <f>FBiH!K18</f>
        <v>3407169</v>
      </c>
      <c r="L29" s="60">
        <f t="shared" si="6"/>
        <v>2.0087690885071701</v>
      </c>
      <c r="M29" s="53">
        <f t="shared" si="2"/>
        <v>65462296</v>
      </c>
      <c r="N29" s="60">
        <f t="shared" si="3"/>
        <v>7.1445743917520854</v>
      </c>
    </row>
    <row r="30" spans="1:15" x14ac:dyDescent="0.25">
      <c r="A30" s="14" t="s">
        <v>46</v>
      </c>
      <c r="B30" s="6" t="s">
        <v>22</v>
      </c>
      <c r="C30" s="53">
        <f>RS!C22</f>
        <v>3221343.04</v>
      </c>
      <c r="D30" s="59">
        <f t="shared" si="8"/>
        <v>0.48246172004316484</v>
      </c>
      <c r="E30" s="53">
        <f>RS!E22</f>
        <v>0</v>
      </c>
      <c r="F30" s="60">
        <f t="shared" si="5"/>
        <v>0</v>
      </c>
      <c r="G30" s="53">
        <f t="shared" si="7"/>
        <v>3221343.04</v>
      </c>
      <c r="H30" s="60">
        <f t="shared" si="0"/>
        <v>0.38758408785924037</v>
      </c>
      <c r="I30" s="53">
        <f>RS!I22</f>
        <v>3580707.57</v>
      </c>
      <c r="J30" s="59">
        <f t="shared" si="1"/>
        <v>0.47957804236414003</v>
      </c>
      <c r="K30" s="53">
        <f>RS!K22</f>
        <v>0</v>
      </c>
      <c r="L30" s="60">
        <f t="shared" si="6"/>
        <v>0</v>
      </c>
      <c r="M30" s="53">
        <f t="shared" si="2"/>
        <v>3580707.57</v>
      </c>
      <c r="N30" s="60">
        <f t="shared" si="3"/>
        <v>0.39079948569134876</v>
      </c>
    </row>
    <row r="31" spans="1:15" x14ac:dyDescent="0.25">
      <c r="A31" s="14" t="s">
        <v>47</v>
      </c>
      <c r="B31" s="6" t="s">
        <v>20</v>
      </c>
      <c r="C31" s="53">
        <f>RS!C23</f>
        <v>14636818.529999999</v>
      </c>
      <c r="D31" s="59">
        <f t="shared" si="8"/>
        <v>2.1921616407371092</v>
      </c>
      <c r="E31" s="53">
        <f>RS!E23</f>
        <v>0</v>
      </c>
      <c r="F31" s="60">
        <f t="shared" si="5"/>
        <v>0</v>
      </c>
      <c r="G31" s="53">
        <f t="shared" si="7"/>
        <v>14636818.529999999</v>
      </c>
      <c r="H31" s="60">
        <f t="shared" si="0"/>
        <v>1.7610660797898994</v>
      </c>
      <c r="I31" s="53">
        <f>RS!I23</f>
        <v>10227904.689999999</v>
      </c>
      <c r="J31" s="59">
        <f t="shared" si="1"/>
        <v>1.3698629147526857</v>
      </c>
      <c r="K31" s="53">
        <f>RS!K23</f>
        <v>0</v>
      </c>
      <c r="L31" s="60">
        <f t="shared" si="6"/>
        <v>0</v>
      </c>
      <c r="M31" s="53">
        <f t="shared" si="2"/>
        <v>10227904.689999999</v>
      </c>
      <c r="N31" s="60">
        <f t="shared" si="3"/>
        <v>1.1162765499312008</v>
      </c>
    </row>
    <row r="32" spans="1:15" x14ac:dyDescent="0.25">
      <c r="A32" s="14" t="s">
        <v>48</v>
      </c>
      <c r="B32" s="6" t="s">
        <v>6</v>
      </c>
      <c r="C32" s="53">
        <f>FBiH!C19</f>
        <v>39349022</v>
      </c>
      <c r="D32" s="59">
        <f t="shared" si="8"/>
        <v>5.893317352546326</v>
      </c>
      <c r="E32" s="53">
        <f>FBiH!E19</f>
        <v>24455998</v>
      </c>
      <c r="F32" s="60">
        <f t="shared" si="5"/>
        <v>14.962817436630724</v>
      </c>
      <c r="G32" s="53">
        <f t="shared" si="7"/>
        <v>63805020</v>
      </c>
      <c r="H32" s="60">
        <f t="shared" si="0"/>
        <v>7.6768633984229711</v>
      </c>
      <c r="I32" s="53">
        <f>FBiH!I19</f>
        <v>39963488</v>
      </c>
      <c r="J32" s="59">
        <f t="shared" si="1"/>
        <v>5.3524648317155936</v>
      </c>
      <c r="K32" s="53">
        <f>FBiH!K19</f>
        <v>27850775</v>
      </c>
      <c r="L32" s="60">
        <f t="shared" si="6"/>
        <v>16.420017883165844</v>
      </c>
      <c r="M32" s="53">
        <f t="shared" si="2"/>
        <v>67814263</v>
      </c>
      <c r="N32" s="60">
        <f t="shared" si="3"/>
        <v>7.4012687673732218</v>
      </c>
    </row>
    <row r="33" spans="1:14" x14ac:dyDescent="0.25">
      <c r="A33" s="14" t="s">
        <v>49</v>
      </c>
      <c r="B33" s="6" t="s">
        <v>7</v>
      </c>
      <c r="C33" s="53">
        <f>FBiH!C20</f>
        <v>29362740</v>
      </c>
      <c r="D33" s="59">
        <f t="shared" si="8"/>
        <v>4.3976682612418196</v>
      </c>
      <c r="E33" s="53">
        <f>FBiH!E20</f>
        <v>37231476</v>
      </c>
      <c r="F33" s="60">
        <f t="shared" si="5"/>
        <v>22.779188086468533</v>
      </c>
      <c r="G33" s="53">
        <f t="shared" si="7"/>
        <v>66594216</v>
      </c>
      <c r="H33" s="60">
        <f t="shared" si="0"/>
        <v>8.0124526151245377</v>
      </c>
      <c r="I33" s="53">
        <f>FBiH!I20</f>
        <v>31160078</v>
      </c>
      <c r="J33" s="59">
        <f t="shared" si="1"/>
        <v>4.1733900116154725</v>
      </c>
      <c r="K33" s="53">
        <f>FBiH!K20</f>
        <v>36958007</v>
      </c>
      <c r="L33" s="60">
        <f t="shared" si="6"/>
        <v>21.789380577961239</v>
      </c>
      <c r="M33" s="53">
        <f t="shared" si="2"/>
        <v>68118085</v>
      </c>
      <c r="N33" s="60">
        <f t="shared" si="3"/>
        <v>7.4344279905213213</v>
      </c>
    </row>
    <row r="34" spans="1:14" x14ac:dyDescent="0.25">
      <c r="A34" s="14" t="s">
        <v>50</v>
      </c>
      <c r="B34" s="6" t="s">
        <v>68</v>
      </c>
      <c r="C34" s="53">
        <f>FBiH!C21</f>
        <v>1465834</v>
      </c>
      <c r="D34" s="59">
        <f t="shared" si="8"/>
        <v>0.21953849191353197</v>
      </c>
      <c r="E34" s="53">
        <f>FBiH!E21</f>
        <v>38900440</v>
      </c>
      <c r="F34" s="60">
        <f t="shared" si="5"/>
        <v>23.800303791511894</v>
      </c>
      <c r="G34" s="53">
        <f t="shared" si="7"/>
        <v>40366274</v>
      </c>
      <c r="H34" s="60">
        <f t="shared" si="0"/>
        <v>4.8567710095743699</v>
      </c>
      <c r="I34" s="53">
        <f>FBiH!I21</f>
        <v>2270114</v>
      </c>
      <c r="J34" s="59">
        <f t="shared" si="1"/>
        <v>0.30404516615229416</v>
      </c>
      <c r="K34" s="53">
        <f>FBiH!K21</f>
        <v>36577850</v>
      </c>
      <c r="L34" s="60">
        <f t="shared" si="6"/>
        <v>21.565250917712621</v>
      </c>
      <c r="M34" s="53">
        <f t="shared" si="2"/>
        <v>38847964</v>
      </c>
      <c r="N34" s="60">
        <f t="shared" si="3"/>
        <v>4.2398783074474951</v>
      </c>
    </row>
    <row r="35" spans="1:14" x14ac:dyDescent="0.25">
      <c r="A35" s="14" t="s">
        <v>51</v>
      </c>
      <c r="B35" s="6" t="s">
        <v>25</v>
      </c>
      <c r="C35" s="53">
        <f>RS!C24</f>
        <v>31799909.159999996</v>
      </c>
      <c r="D35" s="59">
        <f t="shared" si="8"/>
        <v>4.7626839737471709</v>
      </c>
      <c r="E35" s="53">
        <f>RS!E24</f>
        <v>2109251.19</v>
      </c>
      <c r="F35" s="60">
        <f t="shared" si="5"/>
        <v>1.2904948914358803</v>
      </c>
      <c r="G35" s="53">
        <f t="shared" si="7"/>
        <v>33909160.349999994</v>
      </c>
      <c r="H35" s="60">
        <f t="shared" si="0"/>
        <v>4.0798669440456319</v>
      </c>
      <c r="I35" s="53">
        <f>RS!I24</f>
        <v>37152760.5</v>
      </c>
      <c r="J35" s="59">
        <f t="shared" si="1"/>
        <v>4.9760132042879306</v>
      </c>
      <c r="K35" s="53">
        <f>RS!K24</f>
        <v>2291728.83</v>
      </c>
      <c r="L35" s="60">
        <f t="shared" si="6"/>
        <v>1.3511375669785397</v>
      </c>
      <c r="M35" s="53">
        <f t="shared" si="2"/>
        <v>39444489.329999998</v>
      </c>
      <c r="N35" s="60">
        <f t="shared" si="3"/>
        <v>4.3049832588037598</v>
      </c>
    </row>
    <row r="36" spans="1:14" x14ac:dyDescent="0.25">
      <c r="A36" s="2"/>
      <c r="B36" s="3" t="s">
        <v>56</v>
      </c>
      <c r="C36" s="9">
        <f t="shared" ref="C36:L36" si="9">SUM(C11:C35)</f>
        <v>667688835.43999994</v>
      </c>
      <c r="D36" s="9">
        <f t="shared" si="9"/>
        <v>100.00000000000003</v>
      </c>
      <c r="E36" s="9">
        <f t="shared" si="9"/>
        <v>163445140.61989999</v>
      </c>
      <c r="F36" s="23">
        <f t="shared" si="9"/>
        <v>100.00000000000001</v>
      </c>
      <c r="G36" s="9">
        <f>SUM(G11:G35)</f>
        <v>831133976.05989993</v>
      </c>
      <c r="H36" s="23">
        <f t="shared" si="9"/>
        <v>100.00000000000001</v>
      </c>
      <c r="I36" s="9">
        <f t="shared" si="9"/>
        <v>746637096.30000019</v>
      </c>
      <c r="J36" s="9">
        <f t="shared" si="9"/>
        <v>99.999999999999972</v>
      </c>
      <c r="K36" s="9">
        <f t="shared" si="9"/>
        <v>169614766.55000001</v>
      </c>
      <c r="L36" s="23">
        <f t="shared" si="9"/>
        <v>99.999999999999986</v>
      </c>
      <c r="M36" s="9">
        <f>SUM(M11:M35)+0.6</f>
        <v>916251863.45000017</v>
      </c>
      <c r="N36" s="23">
        <f>SUM(N11:N35)</f>
        <v>99.999999934515785</v>
      </c>
    </row>
    <row r="37" spans="1:14" x14ac:dyDescent="0.25">
      <c r="C37" s="16"/>
      <c r="E37" s="44"/>
      <c r="G37" s="44"/>
      <c r="I37" s="16"/>
      <c r="K37" s="44"/>
      <c r="M37" s="44"/>
    </row>
    <row r="38" spans="1:14" x14ac:dyDescent="0.25">
      <c r="C38" s="52"/>
      <c r="D38" s="18"/>
      <c r="E38" s="52"/>
      <c r="G38" s="52"/>
      <c r="I38" s="52"/>
      <c r="J38" s="18"/>
      <c r="K38" s="52"/>
      <c r="M38" s="52"/>
    </row>
    <row r="39" spans="1:14" x14ac:dyDescent="0.25">
      <c r="A39" t="s">
        <v>82</v>
      </c>
      <c r="B39" s="41"/>
      <c r="C39" s="31"/>
      <c r="D39" s="18"/>
      <c r="E39" s="17"/>
      <c r="G39" s="17"/>
      <c r="I39" s="31"/>
      <c r="J39" s="18"/>
      <c r="K39" s="17"/>
      <c r="M39" s="17"/>
    </row>
    <row r="40" spans="1:14" x14ac:dyDescent="0.25">
      <c r="A40" t="s">
        <v>83</v>
      </c>
      <c r="B40" s="54"/>
      <c r="C40" s="19"/>
      <c r="D40" s="18"/>
      <c r="E40" s="18"/>
      <c r="G40" s="18"/>
      <c r="I40" s="19"/>
      <c r="J40" s="18"/>
      <c r="K40" s="18"/>
      <c r="M40" s="18"/>
    </row>
    <row r="41" spans="1:14" x14ac:dyDescent="0.25">
      <c r="B41" s="41"/>
      <c r="C41" s="34"/>
      <c r="D41" s="18"/>
      <c r="E41" s="18"/>
      <c r="G41" s="18"/>
      <c r="I41" s="34"/>
      <c r="J41" s="18"/>
      <c r="K41" s="18"/>
      <c r="M41" s="18"/>
    </row>
    <row r="42" spans="1:14" x14ac:dyDescent="0.25">
      <c r="B42" s="15"/>
      <c r="C42" s="47"/>
      <c r="D42" s="18"/>
      <c r="E42" s="17"/>
      <c r="G42" s="17"/>
      <c r="I42" s="47"/>
      <c r="J42" s="18"/>
      <c r="K42" s="17"/>
      <c r="M42" s="17"/>
    </row>
    <row r="43" spans="1:14" x14ac:dyDescent="0.25">
      <c r="B43" s="41"/>
      <c r="C43" s="10"/>
      <c r="I43" s="10"/>
    </row>
    <row r="44" spans="1:14" x14ac:dyDescent="0.25">
      <c r="B44" s="15"/>
      <c r="C44" s="22"/>
      <c r="I44" s="22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E11:E16 M11:M36 I11:I35 K11:K34 E18:E34" formula="1"/>
    <ignoredError sqref="J11:J36 L12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8" t="s">
        <v>62</v>
      </c>
      <c r="I5" s="58"/>
    </row>
    <row r="6" spans="1:14" ht="15" customHeight="1" x14ac:dyDescent="0.25">
      <c r="C6" s="1"/>
      <c r="D6" s="1"/>
      <c r="I6" s="1"/>
      <c r="J6" s="1"/>
    </row>
    <row r="7" spans="1:14" ht="15" customHeight="1" thickBot="1" x14ac:dyDescent="0.3"/>
    <row r="8" spans="1:14" ht="24.75" customHeight="1" x14ac:dyDescent="0.25">
      <c r="A8" s="69" t="s">
        <v>59</v>
      </c>
      <c r="B8" s="72" t="s">
        <v>10</v>
      </c>
      <c r="C8" s="68" t="s">
        <v>78</v>
      </c>
      <c r="D8" s="68"/>
      <c r="E8" s="68" t="s">
        <v>77</v>
      </c>
      <c r="F8" s="68"/>
      <c r="G8" s="68" t="s">
        <v>79</v>
      </c>
      <c r="H8" s="68"/>
      <c r="I8" s="68" t="s">
        <v>78</v>
      </c>
      <c r="J8" s="68"/>
      <c r="K8" s="68" t="s">
        <v>77</v>
      </c>
      <c r="L8" s="68"/>
      <c r="M8" s="68" t="s">
        <v>79</v>
      </c>
      <c r="N8" s="75"/>
    </row>
    <row r="9" spans="1:14" s="24" customFormat="1" ht="21.75" customHeight="1" x14ac:dyDescent="0.25">
      <c r="A9" s="70"/>
      <c r="B9" s="73"/>
      <c r="C9" s="73" t="s">
        <v>90</v>
      </c>
      <c r="D9" s="73"/>
      <c r="E9" s="73" t="s">
        <v>90</v>
      </c>
      <c r="F9" s="73"/>
      <c r="G9" s="73" t="s">
        <v>90</v>
      </c>
      <c r="H9" s="73"/>
      <c r="I9" s="73" t="s">
        <v>91</v>
      </c>
      <c r="J9" s="73"/>
      <c r="K9" s="73" t="s">
        <v>91</v>
      </c>
      <c r="L9" s="73"/>
      <c r="M9" s="73" t="s">
        <v>91</v>
      </c>
      <c r="N9" s="76"/>
    </row>
    <row r="10" spans="1:14" ht="18.75" customHeight="1" thickBot="1" x14ac:dyDescent="0.3">
      <c r="A10" s="71"/>
      <c r="B10" s="74"/>
      <c r="C10" s="57" t="s">
        <v>26</v>
      </c>
      <c r="D10" s="43" t="s">
        <v>76</v>
      </c>
      <c r="E10" s="57" t="s">
        <v>26</v>
      </c>
      <c r="F10" s="43" t="s">
        <v>76</v>
      </c>
      <c r="G10" s="57" t="s">
        <v>26</v>
      </c>
      <c r="H10" s="43" t="s">
        <v>76</v>
      </c>
      <c r="I10" s="57" t="s">
        <v>26</v>
      </c>
      <c r="J10" s="43" t="s">
        <v>76</v>
      </c>
      <c r="K10" s="57" t="s">
        <v>26</v>
      </c>
      <c r="L10" s="43" t="s">
        <v>76</v>
      </c>
      <c r="M10" s="57" t="s">
        <v>26</v>
      </c>
      <c r="N10" s="56" t="s">
        <v>76</v>
      </c>
    </row>
    <row r="11" spans="1:14" ht="16.5" customHeight="1" x14ac:dyDescent="0.25">
      <c r="A11" s="14" t="s">
        <v>27</v>
      </c>
      <c r="B11" s="6" t="s">
        <v>63</v>
      </c>
      <c r="C11" s="53">
        <v>73533803</v>
      </c>
      <c r="D11" s="61">
        <f>C11/C22*100</f>
        <v>16.800615534674773</v>
      </c>
      <c r="E11" s="53">
        <v>7507362</v>
      </c>
      <c r="F11" s="60">
        <f>E11/E22*100</f>
        <v>5.311454713736512</v>
      </c>
      <c r="G11" s="53">
        <f>C11+E11</f>
        <v>81041165</v>
      </c>
      <c r="H11" s="60">
        <f>G11/G22*100</f>
        <v>13.996069364738458</v>
      </c>
      <c r="I11" s="53">
        <v>86274200</v>
      </c>
      <c r="J11" s="61">
        <f>I11/I22*100</f>
        <v>17.587093721397835</v>
      </c>
      <c r="K11" s="53">
        <v>6512767</v>
      </c>
      <c r="L11" s="60">
        <f>K11/K22*100</f>
        <v>4.4423523859317697</v>
      </c>
      <c r="M11" s="53">
        <f>I11+K11</f>
        <v>92786967</v>
      </c>
      <c r="N11" s="60">
        <f>M11/M22*100</f>
        <v>14.562577879222669</v>
      </c>
    </row>
    <row r="12" spans="1:14" ht="16.5" customHeight="1" x14ac:dyDescent="0.25">
      <c r="A12" s="14" t="s">
        <v>28</v>
      </c>
      <c r="B12" s="6" t="s">
        <v>88</v>
      </c>
      <c r="C12" s="53">
        <v>92520398</v>
      </c>
      <c r="D12" s="61">
        <f>C12/C22*100</f>
        <v>21.138572635949384</v>
      </c>
      <c r="E12" s="53">
        <v>0</v>
      </c>
      <c r="F12" s="60">
        <f>E12/E22*100</f>
        <v>0</v>
      </c>
      <c r="G12" s="53">
        <f t="shared" ref="G12:G21" si="0">C12+E12</f>
        <v>92520398</v>
      </c>
      <c r="H12" s="60">
        <f>G12/G22*100</f>
        <v>15.978569756014851</v>
      </c>
      <c r="I12" s="53">
        <v>108461961</v>
      </c>
      <c r="J12" s="61">
        <f>I12/I22*100</f>
        <v>22.110094017836122</v>
      </c>
      <c r="K12" s="53">
        <v>0</v>
      </c>
      <c r="L12" s="60">
        <f>K12/K22*100</f>
        <v>0</v>
      </c>
      <c r="M12" s="53">
        <f>I12+K12+0.4</f>
        <v>108461961.40000001</v>
      </c>
      <c r="N12" s="60">
        <f>M12/M22*100</f>
        <v>17.022711388127849</v>
      </c>
    </row>
    <row r="13" spans="1:14" ht="16.5" customHeight="1" x14ac:dyDescent="0.25">
      <c r="A13" s="14" t="s">
        <v>29</v>
      </c>
      <c r="B13" s="6" t="s">
        <v>1</v>
      </c>
      <c r="C13" s="53">
        <v>20136981</v>
      </c>
      <c r="D13" s="61">
        <f>C13/C22*100</f>
        <v>4.6007912280839163</v>
      </c>
      <c r="E13" s="53">
        <v>0</v>
      </c>
      <c r="F13" s="60">
        <f>E13/E22*100</f>
        <v>0</v>
      </c>
      <c r="G13" s="53">
        <f t="shared" si="0"/>
        <v>20136981</v>
      </c>
      <c r="H13" s="60">
        <f>G13/G22*100</f>
        <v>3.4777212651424789</v>
      </c>
      <c r="I13" s="53">
        <v>25384941</v>
      </c>
      <c r="J13" s="61">
        <f>I13/I22*100</f>
        <v>5.1747490730618715</v>
      </c>
      <c r="K13" s="53">
        <v>0</v>
      </c>
      <c r="L13" s="60">
        <f>K13/K22*100</f>
        <v>0</v>
      </c>
      <c r="M13" s="53">
        <f t="shared" ref="M13:M21" si="1">I13+K13</f>
        <v>25384941</v>
      </c>
      <c r="N13" s="60">
        <f>M13/M22*100</f>
        <v>3.9840744042422744</v>
      </c>
    </row>
    <row r="14" spans="1:14" x14ac:dyDescent="0.25">
      <c r="A14" s="14" t="s">
        <v>30</v>
      </c>
      <c r="B14" s="6" t="s">
        <v>89</v>
      </c>
      <c r="C14" s="53">
        <v>1994048</v>
      </c>
      <c r="D14" s="61">
        <f>C14/C22*100</f>
        <v>0.45558957158365876</v>
      </c>
      <c r="E14" s="53">
        <v>0</v>
      </c>
      <c r="F14" s="60">
        <f>E14/E22*100</f>
        <v>0</v>
      </c>
      <c r="G14" s="53">
        <f t="shared" si="0"/>
        <v>1994048</v>
      </c>
      <c r="H14" s="60">
        <f>G14/G22*100</f>
        <v>0.34437849116085628</v>
      </c>
      <c r="I14" s="53">
        <v>0</v>
      </c>
      <c r="J14" s="61">
        <f>I14/I22*100</f>
        <v>0</v>
      </c>
      <c r="K14" s="53">
        <v>0</v>
      </c>
      <c r="L14" s="60">
        <f>K14/K22*100</f>
        <v>0</v>
      </c>
      <c r="M14" s="53">
        <f t="shared" si="1"/>
        <v>0</v>
      </c>
      <c r="N14" s="60">
        <f>M14/M22*100</f>
        <v>0</v>
      </c>
    </row>
    <row r="15" spans="1:14" ht="16.5" customHeight="1" x14ac:dyDescent="0.25">
      <c r="A15" s="14" t="s">
        <v>31</v>
      </c>
      <c r="B15" s="6" t="s">
        <v>2</v>
      </c>
      <c r="C15" s="53">
        <v>34282945</v>
      </c>
      <c r="D15" s="61">
        <f>C15/C22*100</f>
        <v>7.8327864851679276</v>
      </c>
      <c r="E15" s="53">
        <v>4159512</v>
      </c>
      <c r="F15" s="60">
        <f>E15/E22*100</f>
        <v>2.9428525784747812</v>
      </c>
      <c r="G15" s="53">
        <f t="shared" si="0"/>
        <v>38442457</v>
      </c>
      <c r="H15" s="60">
        <f>G15/G22*100</f>
        <v>6.6391357370414834</v>
      </c>
      <c r="I15" s="53">
        <v>37121050</v>
      </c>
      <c r="J15" s="61">
        <f>I15/I22*100</f>
        <v>7.5671682309044321</v>
      </c>
      <c r="K15" s="53">
        <v>8343731</v>
      </c>
      <c r="L15" s="60">
        <f>K15/K22*100</f>
        <v>5.6912512478064805</v>
      </c>
      <c r="M15" s="53">
        <f t="shared" si="1"/>
        <v>45464781</v>
      </c>
      <c r="N15" s="60">
        <f>M15/M22*100</f>
        <v>7.1355324511717582</v>
      </c>
    </row>
    <row r="16" spans="1:14" ht="16.5" customHeight="1" x14ac:dyDescent="0.25">
      <c r="A16" s="14" t="s">
        <v>32</v>
      </c>
      <c r="B16" s="6" t="s">
        <v>3</v>
      </c>
      <c r="C16" s="53">
        <v>66325992</v>
      </c>
      <c r="D16" s="61">
        <f>C16/C22*100</f>
        <v>15.153812887222964</v>
      </c>
      <c r="E16" s="53">
        <v>0</v>
      </c>
      <c r="F16" s="60">
        <f>E16/E22*100</f>
        <v>0</v>
      </c>
      <c r="G16" s="53">
        <f t="shared" si="0"/>
        <v>66325992</v>
      </c>
      <c r="H16" s="60">
        <f>G16/G22*100</f>
        <v>11.454711747012622</v>
      </c>
      <c r="I16" s="53">
        <v>75734719</v>
      </c>
      <c r="J16" s="61">
        <f>I16/I22*100</f>
        <v>15.438608541333673</v>
      </c>
      <c r="K16" s="53">
        <v>0</v>
      </c>
      <c r="L16" s="60">
        <f>K16/K22*100</f>
        <v>0</v>
      </c>
      <c r="M16" s="53">
        <f t="shared" si="1"/>
        <v>75734719</v>
      </c>
      <c r="N16" s="60">
        <f>M16/M22*100</f>
        <v>11.886289413884437</v>
      </c>
    </row>
    <row r="17" spans="1:14" ht="16.5" customHeight="1" x14ac:dyDescent="0.25">
      <c r="A17" s="14" t="s">
        <v>33</v>
      </c>
      <c r="B17" s="6" t="s">
        <v>4</v>
      </c>
      <c r="C17" s="53">
        <v>22130952</v>
      </c>
      <c r="D17" s="61">
        <f>C17/C22*100</f>
        <v>5.0563632071136277</v>
      </c>
      <c r="E17" s="53">
        <v>25571835</v>
      </c>
      <c r="F17" s="60">
        <f>E17/E22*100</f>
        <v>18.092059973881948</v>
      </c>
      <c r="G17" s="53">
        <f t="shared" si="0"/>
        <v>47702787</v>
      </c>
      <c r="H17" s="60">
        <f>G17/G22*100</f>
        <v>8.2384244567972829</v>
      </c>
      <c r="I17" s="53">
        <v>22128369</v>
      </c>
      <c r="J17" s="61">
        <f>I17/I22*100</f>
        <v>4.5108931697387469</v>
      </c>
      <c r="K17" s="53">
        <v>26955968</v>
      </c>
      <c r="L17" s="60">
        <f>K17/K22*100</f>
        <v>18.386641002188536</v>
      </c>
      <c r="M17" s="53">
        <f t="shared" si="1"/>
        <v>49084337</v>
      </c>
      <c r="N17" s="60">
        <f>M17/M22*100</f>
        <v>7.7036086351708288</v>
      </c>
    </row>
    <row r="18" spans="1:14" ht="16.5" customHeight="1" x14ac:dyDescent="0.25">
      <c r="A18" s="14" t="s">
        <v>34</v>
      </c>
      <c r="B18" s="6" t="s">
        <v>5</v>
      </c>
      <c r="C18" s="53">
        <v>56582457</v>
      </c>
      <c r="D18" s="61">
        <f>C18/C22*100</f>
        <v>12.927661392193565</v>
      </c>
      <c r="E18" s="53">
        <v>3516237</v>
      </c>
      <c r="F18" s="60">
        <f>E18/E22*100</f>
        <v>2.487735850258018</v>
      </c>
      <c r="G18" s="53">
        <f t="shared" si="0"/>
        <v>60098694</v>
      </c>
      <c r="H18" s="60">
        <f>G18/G22*100</f>
        <v>10.379237390703738</v>
      </c>
      <c r="I18" s="53">
        <v>62055127</v>
      </c>
      <c r="J18" s="61">
        <f>I18/I22*100</f>
        <v>12.650008165155347</v>
      </c>
      <c r="K18" s="53">
        <v>3407169</v>
      </c>
      <c r="L18" s="60">
        <f>K18/K22*100</f>
        <v>2.3240268439547678</v>
      </c>
      <c r="M18" s="53">
        <f t="shared" si="1"/>
        <v>65462296</v>
      </c>
      <c r="N18" s="60">
        <f>M18/M22*100</f>
        <v>10.274069887991129</v>
      </c>
    </row>
    <row r="19" spans="1:14" ht="16.5" customHeight="1" x14ac:dyDescent="0.25">
      <c r="A19" s="14" t="s">
        <v>35</v>
      </c>
      <c r="B19" s="6" t="s">
        <v>6</v>
      </c>
      <c r="C19" s="53">
        <v>39349022</v>
      </c>
      <c r="D19" s="61">
        <f>C19/C22*100</f>
        <v>8.9902570425666593</v>
      </c>
      <c r="E19" s="53">
        <v>24455998</v>
      </c>
      <c r="F19" s="60">
        <f>E19/E22*100</f>
        <v>17.302605876235987</v>
      </c>
      <c r="G19" s="53">
        <f t="shared" si="0"/>
        <v>63805020</v>
      </c>
      <c r="H19" s="60">
        <f>G19/G22*100</f>
        <v>11.019331789449531</v>
      </c>
      <c r="I19" s="53">
        <v>39963488</v>
      </c>
      <c r="J19" s="61">
        <f>I19/I22*100</f>
        <v>8.1466024476605732</v>
      </c>
      <c r="K19" s="53">
        <v>27850775</v>
      </c>
      <c r="L19" s="60">
        <f>K19/K22*100</f>
        <v>18.996988034624739</v>
      </c>
      <c r="M19" s="53">
        <f t="shared" si="1"/>
        <v>67814263</v>
      </c>
      <c r="N19" s="60">
        <f>M19/M22*100</f>
        <v>10.643202576710889</v>
      </c>
    </row>
    <row r="20" spans="1:14" ht="16.5" customHeight="1" x14ac:dyDescent="0.25">
      <c r="A20" s="14" t="s">
        <v>36</v>
      </c>
      <c r="B20" s="6" t="s">
        <v>7</v>
      </c>
      <c r="C20" s="53">
        <v>29362740</v>
      </c>
      <c r="D20" s="61">
        <f>C20/C22*100</f>
        <v>6.7086439930845998</v>
      </c>
      <c r="E20" s="53">
        <v>37231476</v>
      </c>
      <c r="F20" s="60">
        <f>E20/E22*100</f>
        <v>26.341249922351935</v>
      </c>
      <c r="G20" s="53">
        <f t="shared" si="0"/>
        <v>66594216</v>
      </c>
      <c r="H20" s="60">
        <f>G20/G22*100</f>
        <v>11.50103489290135</v>
      </c>
      <c r="I20" s="53">
        <v>31160078</v>
      </c>
      <c r="J20" s="61">
        <f>I20/I22*100</f>
        <v>6.3520173140065843</v>
      </c>
      <c r="K20" s="53">
        <v>36958007</v>
      </c>
      <c r="L20" s="60">
        <f>K20/K22*100</f>
        <v>25.209022612928273</v>
      </c>
      <c r="M20" s="53">
        <f t="shared" si="1"/>
        <v>68118085</v>
      </c>
      <c r="N20" s="60">
        <f>M20/M22*100</f>
        <v>10.69088633747463</v>
      </c>
    </row>
    <row r="21" spans="1:14" ht="16.5" customHeight="1" x14ac:dyDescent="0.25">
      <c r="A21" s="14" t="s">
        <v>37</v>
      </c>
      <c r="B21" s="6" t="s">
        <v>68</v>
      </c>
      <c r="C21" s="53">
        <v>1465834</v>
      </c>
      <c r="D21" s="61">
        <f>C21/C22*100</f>
        <v>0.33490602235892059</v>
      </c>
      <c r="E21" s="53">
        <v>38900440</v>
      </c>
      <c r="F21" s="60">
        <f>E21/E22*100</f>
        <v>27.52204108506082</v>
      </c>
      <c r="G21" s="53">
        <f t="shared" si="0"/>
        <v>40366274</v>
      </c>
      <c r="H21" s="60">
        <f>G21/G22*100</f>
        <v>6.9713851090373469</v>
      </c>
      <c r="I21" s="53">
        <v>2270114</v>
      </c>
      <c r="J21" s="61">
        <f>I21/I22*100</f>
        <v>0.46276531890480971</v>
      </c>
      <c r="K21" s="53">
        <v>36577850</v>
      </c>
      <c r="L21" s="60">
        <f>K21/K22*100</f>
        <v>24.949717872565433</v>
      </c>
      <c r="M21" s="53">
        <f t="shared" si="1"/>
        <v>38847964</v>
      </c>
      <c r="N21" s="60">
        <f>M21/M22*100</f>
        <v>6.0970470260035396</v>
      </c>
    </row>
    <row r="22" spans="1:14" ht="16.5" customHeight="1" x14ac:dyDescent="0.25">
      <c r="A22" s="2"/>
      <c r="B22" s="3" t="s">
        <v>56</v>
      </c>
      <c r="C22" s="9">
        <f t="shared" ref="C22:H22" si="2">SUM(C11:C21)</f>
        <v>437685172</v>
      </c>
      <c r="D22" s="9">
        <f t="shared" si="2"/>
        <v>100</v>
      </c>
      <c r="E22" s="9">
        <f t="shared" si="2"/>
        <v>141342860</v>
      </c>
      <c r="F22" s="23">
        <f t="shared" si="2"/>
        <v>100</v>
      </c>
      <c r="G22" s="9">
        <f t="shared" si="2"/>
        <v>579028032</v>
      </c>
      <c r="H22" s="23">
        <f t="shared" si="2"/>
        <v>99.999999999999986</v>
      </c>
      <c r="I22" s="9">
        <f>SUM(I11:I21)</f>
        <v>490554047</v>
      </c>
      <c r="J22" s="9">
        <f t="shared" ref="J22:N22" si="3">SUM(J11:J21)</f>
        <v>100</v>
      </c>
      <c r="K22" s="9">
        <f t="shared" si="3"/>
        <v>146606267</v>
      </c>
      <c r="L22" s="23">
        <f t="shared" si="3"/>
        <v>100</v>
      </c>
      <c r="M22" s="9">
        <f>SUM(M11:M21)</f>
        <v>637160314.39999998</v>
      </c>
      <c r="N22" s="23">
        <f t="shared" si="3"/>
        <v>100</v>
      </c>
    </row>
    <row r="23" spans="1:14" x14ac:dyDescent="0.25">
      <c r="C23" s="16"/>
      <c r="I23" s="16"/>
    </row>
    <row r="24" spans="1:14" x14ac:dyDescent="0.25">
      <c r="C24" s="17"/>
      <c r="D24" s="18"/>
      <c r="E24" s="17"/>
      <c r="G24" s="17"/>
      <c r="I24" s="17"/>
      <c r="J24" s="18"/>
      <c r="K24" s="17"/>
      <c r="M24" s="17"/>
    </row>
    <row r="25" spans="1:14" x14ac:dyDescent="0.25">
      <c r="B25" t="s">
        <v>81</v>
      </c>
      <c r="C25" s="20"/>
      <c r="D25" s="18"/>
      <c r="E25" s="17"/>
      <c r="G25" s="17"/>
      <c r="I25" s="20"/>
      <c r="J25" s="18"/>
      <c r="K25" s="17"/>
      <c r="M25" s="17"/>
    </row>
    <row r="26" spans="1:14" x14ac:dyDescent="0.25">
      <c r="B26" t="s">
        <v>86</v>
      </c>
      <c r="C26" s="8"/>
      <c r="D26" s="18"/>
      <c r="E26" s="8"/>
      <c r="G26" s="8"/>
      <c r="I26" s="8"/>
      <c r="J26" s="18"/>
      <c r="K26" s="8"/>
      <c r="M26" s="8"/>
    </row>
    <row r="27" spans="1:14" x14ac:dyDescent="0.25">
      <c r="B27" t="s">
        <v>87</v>
      </c>
      <c r="C27" s="21"/>
      <c r="D27" s="18"/>
      <c r="E27" s="18"/>
      <c r="G27" s="18"/>
      <c r="I27" s="21"/>
      <c r="J27" s="18"/>
      <c r="K27" s="18"/>
      <c r="M27" s="18"/>
    </row>
    <row r="28" spans="1:14" x14ac:dyDescent="0.25">
      <c r="B28" s="15"/>
      <c r="C28" s="8"/>
      <c r="D28" s="18"/>
      <c r="E28" s="17"/>
      <c r="G28" s="17"/>
      <c r="I28" s="8"/>
      <c r="J28" s="18"/>
      <c r="K28" s="17"/>
      <c r="M28" s="17"/>
    </row>
    <row r="29" spans="1:14" x14ac:dyDescent="0.25">
      <c r="B29" s="36"/>
      <c r="C29" s="46"/>
      <c r="I29" s="46"/>
    </row>
    <row r="30" spans="1:14" x14ac:dyDescent="0.25">
      <c r="B30" s="36"/>
    </row>
    <row r="31" spans="1:14" x14ac:dyDescent="0.25">
      <c r="B31" s="36"/>
    </row>
    <row r="32" spans="1:14" x14ac:dyDescent="0.25">
      <c r="B32" s="36"/>
    </row>
    <row r="33" spans="2:10" x14ac:dyDescent="0.25">
      <c r="B33" s="36"/>
    </row>
    <row r="34" spans="2:10" x14ac:dyDescent="0.25">
      <c r="B34" s="36"/>
    </row>
    <row r="35" spans="2:10" x14ac:dyDescent="0.25">
      <c r="B35" s="36"/>
    </row>
    <row r="42" spans="2:10" x14ac:dyDescent="0.25">
      <c r="B42" s="38"/>
      <c r="C42" s="5"/>
      <c r="D42" s="36"/>
      <c r="I42" s="5"/>
      <c r="J42" s="36"/>
    </row>
    <row r="43" spans="2:10" x14ac:dyDescent="0.25">
      <c r="B43" s="38"/>
      <c r="C43" s="5"/>
      <c r="D43" s="36"/>
      <c r="I43" s="5"/>
      <c r="J43" s="36"/>
    </row>
    <row r="44" spans="2:10" x14ac:dyDescent="0.25">
      <c r="B44" s="38"/>
      <c r="C44" s="5"/>
      <c r="D44" s="36"/>
      <c r="I44" s="5"/>
      <c r="J44" s="36"/>
    </row>
    <row r="45" spans="2:10" x14ac:dyDescent="0.25">
      <c r="B45" s="38"/>
      <c r="C45" s="5"/>
      <c r="D45" s="36"/>
      <c r="I45" s="5"/>
      <c r="J45" s="36"/>
    </row>
    <row r="46" spans="2:10" x14ac:dyDescent="0.25">
      <c r="B46" s="38"/>
      <c r="C46" s="5"/>
      <c r="D46" s="36"/>
      <c r="I46" s="5"/>
      <c r="J46" s="36"/>
    </row>
    <row r="47" spans="2:10" x14ac:dyDescent="0.25">
      <c r="B47" s="38"/>
      <c r="C47" s="5"/>
      <c r="D47" s="36"/>
      <c r="I47" s="5"/>
      <c r="J47" s="36"/>
    </row>
    <row r="48" spans="2:10" x14ac:dyDescent="0.25">
      <c r="B48" s="38"/>
      <c r="C48" s="5"/>
      <c r="D48" s="36"/>
      <c r="I48" s="5"/>
      <c r="J48" s="36"/>
    </row>
    <row r="49" spans="2:9" x14ac:dyDescent="0.25">
      <c r="B49" s="38"/>
      <c r="C49" s="5"/>
      <c r="I49" s="5"/>
    </row>
    <row r="50" spans="2:9" x14ac:dyDescent="0.25">
      <c r="B50" s="38"/>
      <c r="C50" s="5"/>
      <c r="I50" s="5"/>
    </row>
    <row r="51" spans="2:9" x14ac:dyDescent="0.25">
      <c r="B51" s="38"/>
      <c r="C51" s="5"/>
      <c r="I51" s="5"/>
    </row>
    <row r="52" spans="2:9" x14ac:dyDescent="0.25">
      <c r="B52" s="38"/>
      <c r="C52" s="5"/>
      <c r="I52" s="5"/>
    </row>
    <row r="53" spans="2:9" x14ac:dyDescent="0.25">
      <c r="B53" s="38"/>
      <c r="C53" s="5"/>
      <c r="I53" s="5"/>
    </row>
    <row r="54" spans="2:9" x14ac:dyDescent="0.25">
      <c r="B54" s="38"/>
      <c r="C54" s="5"/>
      <c r="I54" s="5"/>
    </row>
    <row r="55" spans="2:9" x14ac:dyDescent="0.25">
      <c r="B55" s="37"/>
    </row>
    <row r="56" spans="2:9" x14ac:dyDescent="0.25">
      <c r="B56" s="37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9:B35 I28:I29 G26 I42:I54 E26 D42:D48 I26 C28:C29 C42:C54 C26 M11:M21 M26 K11:K21 K26 J42:J48 I11:I21 C11:C21 E11:E21 G11:G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M11:M21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6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8" t="s">
        <v>62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69" t="s">
        <v>59</v>
      </c>
      <c r="B7" s="72" t="s">
        <v>10</v>
      </c>
      <c r="C7" s="68" t="s">
        <v>54</v>
      </c>
      <c r="D7" s="68"/>
      <c r="E7" s="68"/>
      <c r="F7" s="68"/>
      <c r="G7" s="68"/>
      <c r="H7" s="68" t="s">
        <v>55</v>
      </c>
      <c r="I7" s="68"/>
      <c r="J7" s="68"/>
      <c r="K7" s="68"/>
      <c r="L7" s="75"/>
    </row>
    <row r="8" spans="1:12" s="24" customFormat="1" ht="21.75" customHeight="1" x14ac:dyDescent="0.25">
      <c r="A8" s="70"/>
      <c r="B8" s="73"/>
      <c r="C8" s="77" t="s">
        <v>26</v>
      </c>
      <c r="D8" s="77"/>
      <c r="E8" s="78" t="s">
        <v>60</v>
      </c>
      <c r="F8" s="73" t="s">
        <v>57</v>
      </c>
      <c r="G8" s="73"/>
      <c r="H8" s="77" t="s">
        <v>26</v>
      </c>
      <c r="I8" s="77"/>
      <c r="J8" s="78" t="s">
        <v>61</v>
      </c>
      <c r="K8" s="73" t="s">
        <v>57</v>
      </c>
      <c r="L8" s="76"/>
    </row>
    <row r="9" spans="1:12" ht="19.5" customHeight="1" thickBot="1" x14ac:dyDescent="0.3">
      <c r="A9" s="71"/>
      <c r="B9" s="74"/>
      <c r="C9" s="43" t="s">
        <v>65</v>
      </c>
      <c r="D9" s="43" t="s">
        <v>74</v>
      </c>
      <c r="E9" s="79"/>
      <c r="F9" s="29" t="s">
        <v>67</v>
      </c>
      <c r="G9" s="29" t="s">
        <v>75</v>
      </c>
      <c r="H9" s="43" t="s">
        <v>65</v>
      </c>
      <c r="I9" s="43" t="s">
        <v>74</v>
      </c>
      <c r="J9" s="79"/>
      <c r="K9" s="29" t="s">
        <v>67</v>
      </c>
      <c r="L9" s="30" t="s">
        <v>75</v>
      </c>
    </row>
    <row r="10" spans="1:12" ht="16.5" customHeight="1" x14ac:dyDescent="0.25">
      <c r="A10" s="45" t="s">
        <v>27</v>
      </c>
      <c r="B10" s="6" t="s">
        <v>63</v>
      </c>
      <c r="C10" s="53">
        <v>28680802</v>
      </c>
      <c r="D10" s="53"/>
      <c r="E10" s="39">
        <f>IFERROR((D10-C10)/C10*100, "-")</f>
        <v>-100</v>
      </c>
      <c r="F10" s="39">
        <f t="shared" ref="F10:G17" si="0">C10/C$32*100</f>
        <v>13.598634192892019</v>
      </c>
      <c r="G10" s="39" t="e">
        <f t="shared" si="0"/>
        <v>#DIV/0!</v>
      </c>
      <c r="H10" s="53">
        <v>2177349</v>
      </c>
      <c r="I10" s="53"/>
      <c r="J10" s="11">
        <f t="shared" ref="J10:J31" si="1">IFERROR((I10-H10)/H10*100, "-")</f>
        <v>-100</v>
      </c>
      <c r="K10" s="11">
        <f t="shared" ref="K10:K31" si="2">H10/H$32*100</f>
        <v>3.8185164328602141</v>
      </c>
      <c r="L10" s="11" t="e">
        <f t="shared" ref="L10:L31" si="3">I10/I$32*100</f>
        <v>#DIV/0!</v>
      </c>
    </row>
    <row r="11" spans="1:12" ht="16.5" customHeight="1" x14ac:dyDescent="0.25">
      <c r="A11" s="45" t="s">
        <v>28</v>
      </c>
      <c r="B11" s="6" t="s">
        <v>0</v>
      </c>
      <c r="C11" s="53">
        <v>13266562</v>
      </c>
      <c r="D11" s="53"/>
      <c r="E11" s="39">
        <f>IFERROR((D11-C11)/C11*100, "-")</f>
        <v>-100</v>
      </c>
      <c r="F11" s="39">
        <f t="shared" si="0"/>
        <v>6.2901701157213772</v>
      </c>
      <c r="G11" s="39" t="e">
        <f t="shared" si="0"/>
        <v>#DIV/0!</v>
      </c>
      <c r="H11" s="53">
        <v>0</v>
      </c>
      <c r="I11" s="53"/>
      <c r="J11" s="11" t="str">
        <f>IFERROR((I11-H11)/H11*100, "-")</f>
        <v>-</v>
      </c>
      <c r="K11" s="11">
        <f t="shared" si="2"/>
        <v>0</v>
      </c>
      <c r="L11" s="11" t="e">
        <f t="shared" si="3"/>
        <v>#DIV/0!</v>
      </c>
    </row>
    <row r="12" spans="1:12" ht="16.5" customHeight="1" x14ac:dyDescent="0.25">
      <c r="A12" s="45" t="s">
        <v>29</v>
      </c>
      <c r="B12" s="6" t="s">
        <v>21</v>
      </c>
      <c r="C12" s="53">
        <v>2126555</v>
      </c>
      <c r="D12" s="53"/>
      <c r="E12" s="39">
        <f t="shared" ref="E12:E31" si="4">IFERROR((D12-C12)/C12*100, "-")</f>
        <v>-100</v>
      </c>
      <c r="F12" s="39">
        <f t="shared" si="0"/>
        <v>1.0082787620815306</v>
      </c>
      <c r="G12" s="39" t="e">
        <f t="shared" si="0"/>
        <v>#DIV/0!</v>
      </c>
      <c r="H12" s="53">
        <v>0</v>
      </c>
      <c r="I12" s="53"/>
      <c r="J12" s="11" t="str">
        <f>IFERROR((#REF!-I12)/I12*100, "-")</f>
        <v>-</v>
      </c>
      <c r="K12" s="11">
        <f t="shared" si="2"/>
        <v>0</v>
      </c>
      <c r="L12" s="11" t="e">
        <f t="shared" si="3"/>
        <v>#DIV/0!</v>
      </c>
    </row>
    <row r="13" spans="1:12" ht="16.5" customHeight="1" x14ac:dyDescent="0.25">
      <c r="A13" s="45" t="s">
        <v>30</v>
      </c>
      <c r="B13" s="6" t="s">
        <v>12</v>
      </c>
      <c r="C13" s="53">
        <v>2749392</v>
      </c>
      <c r="D13" s="53"/>
      <c r="E13" s="39">
        <f t="shared" si="4"/>
        <v>-100</v>
      </c>
      <c r="F13" s="39">
        <f t="shared" si="0"/>
        <v>1.3035889324456051</v>
      </c>
      <c r="G13" s="39" t="e">
        <f t="shared" si="0"/>
        <v>#DIV/0!</v>
      </c>
      <c r="H13" s="53">
        <v>0</v>
      </c>
      <c r="I13" s="53"/>
      <c r="J13" s="11" t="str">
        <f t="shared" si="1"/>
        <v>-</v>
      </c>
      <c r="K13" s="11">
        <f t="shared" si="2"/>
        <v>0</v>
      </c>
      <c r="L13" s="11" t="e">
        <f t="shared" si="3"/>
        <v>#DIV/0!</v>
      </c>
    </row>
    <row r="14" spans="1:12" ht="16.5" customHeight="1" x14ac:dyDescent="0.25">
      <c r="A14" s="45" t="s">
        <v>31</v>
      </c>
      <c r="B14" s="6" t="s">
        <v>1</v>
      </c>
      <c r="C14" s="53">
        <v>4439577</v>
      </c>
      <c r="D14" s="53"/>
      <c r="E14" s="39">
        <f t="shared" si="4"/>
        <v>-100</v>
      </c>
      <c r="F14" s="39">
        <f t="shared" si="0"/>
        <v>2.1049684591866353</v>
      </c>
      <c r="G14" s="39" t="e">
        <f t="shared" si="0"/>
        <v>#DIV/0!</v>
      </c>
      <c r="H14" s="53">
        <v>0</v>
      </c>
      <c r="I14" s="53"/>
      <c r="J14" s="11" t="str">
        <f t="shared" si="1"/>
        <v>-</v>
      </c>
      <c r="K14" s="11">
        <f t="shared" si="2"/>
        <v>0</v>
      </c>
      <c r="L14" s="11" t="e">
        <f t="shared" si="3"/>
        <v>#DIV/0!</v>
      </c>
    </row>
    <row r="15" spans="1:12" ht="16.5" customHeight="1" x14ac:dyDescent="0.25">
      <c r="A15" s="45" t="s">
        <v>32</v>
      </c>
      <c r="B15" s="6" t="s">
        <v>24</v>
      </c>
      <c r="C15" s="53">
        <v>16999983</v>
      </c>
      <c r="D15" s="53"/>
      <c r="E15" s="39">
        <f t="shared" si="4"/>
        <v>-100</v>
      </c>
      <c r="F15" s="39">
        <f t="shared" si="0"/>
        <v>8.0603237699693011</v>
      </c>
      <c r="G15" s="39" t="e">
        <f t="shared" si="0"/>
        <v>#DIV/0!</v>
      </c>
      <c r="H15" s="53">
        <v>0</v>
      </c>
      <c r="I15" s="53"/>
      <c r="J15" s="11" t="str">
        <f t="shared" si="1"/>
        <v>-</v>
      </c>
      <c r="K15" s="11">
        <f t="shared" si="2"/>
        <v>0</v>
      </c>
      <c r="L15" s="11" t="e">
        <f t="shared" si="3"/>
        <v>#DIV/0!</v>
      </c>
    </row>
    <row r="16" spans="1:12" ht="16.5" customHeight="1" x14ac:dyDescent="0.25">
      <c r="A16" s="45" t="s">
        <v>33</v>
      </c>
      <c r="B16" s="6" t="s">
        <v>2</v>
      </c>
      <c r="C16" s="53">
        <v>22196298</v>
      </c>
      <c r="D16" s="53"/>
      <c r="E16" s="39">
        <f t="shared" si="4"/>
        <v>-100</v>
      </c>
      <c r="F16" s="39">
        <f t="shared" si="0"/>
        <v>10.52408984024996</v>
      </c>
      <c r="G16" s="39" t="e">
        <f t="shared" si="0"/>
        <v>#DIV/0!</v>
      </c>
      <c r="H16" s="53">
        <v>4288086</v>
      </c>
      <c r="I16" s="53"/>
      <c r="J16" s="11">
        <f t="shared" si="1"/>
        <v>-100</v>
      </c>
      <c r="K16" s="11">
        <f t="shared" si="2"/>
        <v>7.5202123575585826</v>
      </c>
      <c r="L16" s="11" t="e">
        <f t="shared" si="3"/>
        <v>#DIV/0!</v>
      </c>
    </row>
    <row r="17" spans="1:12" ht="16.5" customHeight="1" x14ac:dyDescent="0.25">
      <c r="A17" s="45" t="s">
        <v>34</v>
      </c>
      <c r="B17" s="6" t="s">
        <v>13</v>
      </c>
      <c r="C17" s="53">
        <v>1522440</v>
      </c>
      <c r="D17" s="53"/>
      <c r="E17" s="39">
        <f t="shared" si="4"/>
        <v>-100</v>
      </c>
      <c r="F17" s="39">
        <f t="shared" si="0"/>
        <v>0.7218453877484502</v>
      </c>
      <c r="G17" s="39" t="e">
        <f t="shared" si="0"/>
        <v>#DIV/0!</v>
      </c>
      <c r="H17" s="53">
        <v>0</v>
      </c>
      <c r="I17" s="53"/>
      <c r="J17" s="11" t="str">
        <f t="shared" si="1"/>
        <v>-</v>
      </c>
      <c r="K17" s="11">
        <f t="shared" si="2"/>
        <v>0</v>
      </c>
      <c r="L17" s="11" t="e">
        <f t="shared" si="3"/>
        <v>#DIV/0!</v>
      </c>
    </row>
    <row r="18" spans="1:12" ht="16.5" customHeight="1" x14ac:dyDescent="0.25">
      <c r="A18" s="45" t="s">
        <v>35</v>
      </c>
      <c r="B18" s="6" t="s">
        <v>14</v>
      </c>
      <c r="C18" s="53">
        <v>3121970</v>
      </c>
      <c r="D18" s="53"/>
      <c r="E18" s="39">
        <f t="shared" ref="E18" si="5">IFERROR((D18-C18)/C18*100, "-")</f>
        <v>-100</v>
      </c>
      <c r="F18" s="39">
        <f t="shared" ref="F18" si="6">C18/C$32*100</f>
        <v>1.4802420096614837</v>
      </c>
      <c r="G18" s="39" t="e">
        <f t="shared" ref="G18" si="7">D18/D$32*100</f>
        <v>#DIV/0!</v>
      </c>
      <c r="H18" s="53">
        <v>0</v>
      </c>
      <c r="I18" s="53"/>
      <c r="J18" s="11" t="str">
        <f t="shared" si="1"/>
        <v>-</v>
      </c>
      <c r="K18" s="11">
        <f t="shared" si="2"/>
        <v>0</v>
      </c>
      <c r="L18" s="11" t="e">
        <f t="shared" si="3"/>
        <v>#DIV/0!</v>
      </c>
    </row>
    <row r="19" spans="1:12" ht="16.5" customHeight="1" x14ac:dyDescent="0.25">
      <c r="A19" s="45" t="s">
        <v>36</v>
      </c>
      <c r="B19" s="6" t="s">
        <v>3</v>
      </c>
      <c r="C19" s="53">
        <v>27208327</v>
      </c>
      <c r="D19" s="53"/>
      <c r="E19" s="39">
        <f t="shared" si="4"/>
        <v>-100</v>
      </c>
      <c r="F19" s="39">
        <f>C19/C$32*100</f>
        <v>12.900479068667156</v>
      </c>
      <c r="G19" s="39" t="e">
        <f>D19/D$32*100</f>
        <v>#DIV/0!</v>
      </c>
      <c r="H19" s="53">
        <v>0</v>
      </c>
      <c r="I19" s="53"/>
      <c r="J19" s="11" t="str">
        <f t="shared" si="1"/>
        <v>-</v>
      </c>
      <c r="K19" s="11">
        <f t="shared" si="2"/>
        <v>0</v>
      </c>
      <c r="L19" s="11" t="e">
        <f t="shared" si="3"/>
        <v>#DIV/0!</v>
      </c>
    </row>
    <row r="20" spans="1:12" ht="16.5" customHeight="1" x14ac:dyDescent="0.25">
      <c r="A20" s="45" t="s">
        <v>37</v>
      </c>
      <c r="B20" s="6" t="s">
        <v>23</v>
      </c>
      <c r="C20" s="53">
        <v>491396</v>
      </c>
      <c r="D20" s="53"/>
      <c r="E20" s="39">
        <f>IFERROR((D20-C20)/C20*100, "-")</f>
        <v>-100</v>
      </c>
      <c r="F20" s="39" t="s">
        <v>72</v>
      </c>
      <c r="G20" s="39" t="e">
        <f t="shared" ref="G20:G31" si="8">D20/D$32*100</f>
        <v>#DIV/0!</v>
      </c>
      <c r="H20" s="53">
        <v>0</v>
      </c>
      <c r="I20" s="53"/>
      <c r="J20" s="11" t="str">
        <f>IFERROR((I20-H20)/H20*100, "-")</f>
        <v>-</v>
      </c>
      <c r="K20" s="11">
        <f t="shared" si="2"/>
        <v>0</v>
      </c>
      <c r="L20" s="11" t="e">
        <f t="shared" si="3"/>
        <v>#DIV/0!</v>
      </c>
    </row>
    <row r="21" spans="1:12" ht="16.5" customHeight="1" x14ac:dyDescent="0.25">
      <c r="A21" s="45" t="s">
        <v>38</v>
      </c>
      <c r="B21" s="6" t="s">
        <v>4</v>
      </c>
      <c r="C21" s="53">
        <v>13237492</v>
      </c>
      <c r="D21" s="53"/>
      <c r="E21" s="39">
        <f t="shared" si="4"/>
        <v>-100</v>
      </c>
      <c r="F21" s="39">
        <f>C21/C$32*100</f>
        <v>6.276386948291564</v>
      </c>
      <c r="G21" s="39" t="e">
        <f t="shared" si="8"/>
        <v>#DIV/0!</v>
      </c>
      <c r="H21" s="53">
        <v>13619267</v>
      </c>
      <c r="I21" s="53"/>
      <c r="J21" s="11">
        <f t="shared" si="1"/>
        <v>-100</v>
      </c>
      <c r="K21" s="11">
        <f t="shared" si="2"/>
        <v>23.884730855278978</v>
      </c>
      <c r="L21" s="11" t="e">
        <f t="shared" si="3"/>
        <v>#DIV/0!</v>
      </c>
    </row>
    <row r="22" spans="1:12" ht="16.5" customHeight="1" x14ac:dyDescent="0.25">
      <c r="A22" s="45" t="s">
        <v>39</v>
      </c>
      <c r="B22" s="6" t="s">
        <v>18</v>
      </c>
      <c r="C22" s="53">
        <v>1806278</v>
      </c>
      <c r="D22" s="53"/>
      <c r="E22" s="39">
        <f>IFERROR((D22-C22)/C22*100, "-")</f>
        <v>-100</v>
      </c>
      <c r="F22" s="39">
        <f>C22/C$32*100</f>
        <v>0.85642353281015682</v>
      </c>
      <c r="G22" s="39" t="e">
        <f t="shared" si="8"/>
        <v>#DIV/0!</v>
      </c>
      <c r="H22" s="53">
        <v>0</v>
      </c>
      <c r="I22" s="53"/>
      <c r="J22" s="11" t="str">
        <f t="shared" si="1"/>
        <v>-</v>
      </c>
      <c r="K22" s="11">
        <f t="shared" si="2"/>
        <v>0</v>
      </c>
      <c r="L22" s="11" t="e">
        <f t="shared" si="3"/>
        <v>#DIV/0!</v>
      </c>
    </row>
    <row r="23" spans="1:12" ht="16.5" customHeight="1" x14ac:dyDescent="0.25">
      <c r="A23" s="45" t="s">
        <v>40</v>
      </c>
      <c r="B23" s="6" t="s">
        <v>11</v>
      </c>
      <c r="C23" s="53">
        <v>4279393</v>
      </c>
      <c r="D23" s="53"/>
      <c r="E23" s="39">
        <f>IFERROR((D23-C23)/C23*100, "-")</f>
        <v>-100</v>
      </c>
      <c r="F23" s="39">
        <f>C23/C$32*100</f>
        <v>2.0290192713098731</v>
      </c>
      <c r="G23" s="39" t="e">
        <f t="shared" si="8"/>
        <v>#DIV/0!</v>
      </c>
      <c r="H23" s="53">
        <v>0</v>
      </c>
      <c r="I23" s="53"/>
      <c r="J23" s="11" t="str">
        <f t="shared" si="1"/>
        <v>-</v>
      </c>
      <c r="K23" s="11">
        <f t="shared" si="2"/>
        <v>0</v>
      </c>
      <c r="L23" s="11" t="e">
        <f t="shared" si="3"/>
        <v>#DIV/0!</v>
      </c>
    </row>
    <row r="24" spans="1:12" ht="16.5" customHeight="1" x14ac:dyDescent="0.25">
      <c r="A24" s="45" t="s">
        <v>41</v>
      </c>
      <c r="B24" s="6" t="s">
        <v>66</v>
      </c>
      <c r="C24" s="53">
        <v>1763207</v>
      </c>
      <c r="D24" s="53"/>
      <c r="E24" s="39">
        <f>IFERROR((D24-C24)/C24*100, "-")</f>
        <v>-100</v>
      </c>
      <c r="F24" s="39" t="s">
        <v>72</v>
      </c>
      <c r="G24" s="39" t="e">
        <f t="shared" si="8"/>
        <v>#DIV/0!</v>
      </c>
      <c r="H24" s="53"/>
      <c r="I24" s="53"/>
      <c r="J24" s="11"/>
      <c r="K24" s="11">
        <f t="shared" si="2"/>
        <v>0</v>
      </c>
      <c r="L24" s="11" t="e">
        <f t="shared" si="3"/>
        <v>#DIV/0!</v>
      </c>
    </row>
    <row r="25" spans="1:12" ht="16.5" customHeight="1" x14ac:dyDescent="0.25">
      <c r="A25" s="45" t="s">
        <v>71</v>
      </c>
      <c r="B25" s="6" t="s">
        <v>5</v>
      </c>
      <c r="C25" s="53">
        <v>32253873</v>
      </c>
      <c r="D25" s="53"/>
      <c r="E25" s="39">
        <f t="shared" si="4"/>
        <v>-100</v>
      </c>
      <c r="F25" s="39">
        <f t="shared" ref="F25:F31" si="9">C25/C$32*100</f>
        <v>15.292759952493542</v>
      </c>
      <c r="G25" s="39" t="e">
        <f t="shared" si="8"/>
        <v>#DIV/0!</v>
      </c>
      <c r="H25" s="53">
        <v>2484413</v>
      </c>
      <c r="I25" s="53"/>
      <c r="J25" s="11">
        <f t="shared" si="1"/>
        <v>-100</v>
      </c>
      <c r="K25" s="11">
        <f t="shared" si="2"/>
        <v>4.3570286006108994</v>
      </c>
      <c r="L25" s="11" t="e">
        <f t="shared" si="3"/>
        <v>#DIV/0!</v>
      </c>
    </row>
    <row r="26" spans="1:12" ht="16.5" customHeight="1" x14ac:dyDescent="0.25">
      <c r="A26" s="45" t="s">
        <v>43</v>
      </c>
      <c r="B26" s="6" t="s">
        <v>6</v>
      </c>
      <c r="C26" s="53">
        <v>16874018</v>
      </c>
      <c r="D26" s="53"/>
      <c r="E26" s="39">
        <f t="shared" si="4"/>
        <v>-100</v>
      </c>
      <c r="F26" s="39">
        <f t="shared" si="9"/>
        <v>8.0005990817926023</v>
      </c>
      <c r="G26" s="39" t="e">
        <f t="shared" si="8"/>
        <v>#DIV/0!</v>
      </c>
      <c r="H26" s="53">
        <v>6435953</v>
      </c>
      <c r="I26" s="53"/>
      <c r="J26" s="11">
        <f t="shared" si="1"/>
        <v>-100</v>
      </c>
      <c r="K26" s="11">
        <f t="shared" si="2"/>
        <v>11.287024859871336</v>
      </c>
      <c r="L26" s="11" t="e">
        <f t="shared" si="3"/>
        <v>#DIV/0!</v>
      </c>
    </row>
    <row r="27" spans="1:12" ht="16.5" customHeight="1" x14ac:dyDescent="0.25">
      <c r="A27" s="45" t="s">
        <v>44</v>
      </c>
      <c r="B27" s="6" t="s">
        <v>7</v>
      </c>
      <c r="C27" s="53">
        <v>11620643</v>
      </c>
      <c r="D27" s="53"/>
      <c r="E27" s="39">
        <f t="shared" si="4"/>
        <v>-100</v>
      </c>
      <c r="F27" s="39">
        <f t="shared" si="9"/>
        <v>5.5097787447921185</v>
      </c>
      <c r="G27" s="39" t="e">
        <f t="shared" si="8"/>
        <v>#DIV/0!</v>
      </c>
      <c r="H27" s="53">
        <v>13704200</v>
      </c>
      <c r="I27" s="53"/>
      <c r="J27" s="11">
        <f t="shared" si="1"/>
        <v>-100</v>
      </c>
      <c r="K27" s="11">
        <f t="shared" si="2"/>
        <v>24.0336817382987</v>
      </c>
      <c r="L27" s="11" t="e">
        <f t="shared" si="3"/>
        <v>#DIV/0!</v>
      </c>
    </row>
    <row r="28" spans="1:12" ht="16.5" customHeight="1" x14ac:dyDescent="0.25">
      <c r="A28" s="45" t="s">
        <v>45</v>
      </c>
      <c r="B28" s="6" t="s">
        <v>8</v>
      </c>
      <c r="C28" s="53">
        <v>0</v>
      </c>
      <c r="D28" s="53"/>
      <c r="E28" s="39" t="str">
        <f t="shared" si="4"/>
        <v>-</v>
      </c>
      <c r="F28" s="39">
        <f t="shared" si="9"/>
        <v>0</v>
      </c>
      <c r="G28" s="39" t="e">
        <f t="shared" si="8"/>
        <v>#DIV/0!</v>
      </c>
      <c r="H28" s="53">
        <v>0</v>
      </c>
      <c r="I28" s="53"/>
      <c r="J28" s="11" t="str">
        <f t="shared" si="1"/>
        <v>-</v>
      </c>
      <c r="K28" s="11">
        <f t="shared" si="2"/>
        <v>0</v>
      </c>
      <c r="L28" s="11" t="e">
        <f t="shared" si="3"/>
        <v>#DIV/0!</v>
      </c>
    </row>
    <row r="29" spans="1:12" ht="16.5" customHeight="1" x14ac:dyDescent="0.25">
      <c r="A29" s="45" t="s">
        <v>46</v>
      </c>
      <c r="B29" s="6" t="s">
        <v>68</v>
      </c>
      <c r="C29" s="53">
        <v>103869</v>
      </c>
      <c r="D29" s="53"/>
      <c r="E29" s="39">
        <f>IFERROR((D29-C29)/C29*100, "-")</f>
        <v>-100</v>
      </c>
      <c r="F29" s="39">
        <f t="shared" si="9"/>
        <v>4.9248153345973419E-2</v>
      </c>
      <c r="G29" s="39" t="e">
        <f t="shared" si="8"/>
        <v>#DIV/0!</v>
      </c>
      <c r="H29" s="53">
        <v>13661450</v>
      </c>
      <c r="I29" s="53"/>
      <c r="J29" s="11">
        <f>IFERROR((I29-H29)/H29*100, "-")</f>
        <v>-100</v>
      </c>
      <c r="K29" s="11">
        <f t="shared" si="2"/>
        <v>23.958709109884619</v>
      </c>
      <c r="L29" s="11" t="e">
        <f t="shared" si="3"/>
        <v>#DIV/0!</v>
      </c>
    </row>
    <row r="30" spans="1:12" ht="16.5" customHeight="1" x14ac:dyDescent="0.25">
      <c r="A30" s="45" t="s">
        <v>47</v>
      </c>
      <c r="B30" s="6" t="s">
        <v>25</v>
      </c>
      <c r="C30" s="53">
        <v>6167356</v>
      </c>
      <c r="D30" s="53"/>
      <c r="E30" s="39">
        <f t="shared" si="4"/>
        <v>-100</v>
      </c>
      <c r="F30" s="39">
        <f t="shared" si="9"/>
        <v>2.924172698564627</v>
      </c>
      <c r="G30" s="39" t="e">
        <f t="shared" si="8"/>
        <v>#DIV/0!</v>
      </c>
      <c r="H30" s="53">
        <v>650092</v>
      </c>
      <c r="I30" s="53"/>
      <c r="J30" s="11">
        <f t="shared" si="1"/>
        <v>-100</v>
      </c>
      <c r="K30" s="11">
        <f t="shared" si="2"/>
        <v>1.1400960456366718</v>
      </c>
      <c r="L30" s="11" t="e">
        <f t="shared" si="3"/>
        <v>#DIV/0!</v>
      </c>
    </row>
    <row r="31" spans="1:12" ht="16.5" customHeight="1" x14ac:dyDescent="0.25">
      <c r="A31" s="45" t="s">
        <v>48</v>
      </c>
      <c r="B31" s="6" t="s">
        <v>9</v>
      </c>
      <c r="C31" s="53">
        <v>0</v>
      </c>
      <c r="D31" s="53"/>
      <c r="E31" s="39" t="str">
        <f t="shared" si="4"/>
        <v>-</v>
      </c>
      <c r="F31" s="39">
        <f t="shared" si="9"/>
        <v>0</v>
      </c>
      <c r="G31" s="39" t="e">
        <f t="shared" si="8"/>
        <v>#DIV/0!</v>
      </c>
      <c r="H31" s="53">
        <v>0</v>
      </c>
      <c r="I31" s="53"/>
      <c r="J31" s="11" t="str">
        <f t="shared" si="1"/>
        <v>-</v>
      </c>
      <c r="K31" s="11">
        <f t="shared" si="2"/>
        <v>0</v>
      </c>
      <c r="L31" s="11" t="e">
        <f t="shared" si="3"/>
        <v>#DIV/0!</v>
      </c>
    </row>
    <row r="32" spans="1:12" ht="16.5" customHeight="1" x14ac:dyDescent="0.25">
      <c r="A32" s="2"/>
      <c r="B32" s="3" t="s">
        <v>56</v>
      </c>
      <c r="C32" s="9">
        <f>SUM(C10:C31)</f>
        <v>210909431</v>
      </c>
      <c r="D32" s="9">
        <f>SUM(D10:D31)</f>
        <v>0</v>
      </c>
      <c r="E32" s="4">
        <f>(D32-C32)/C32*100</f>
        <v>-100</v>
      </c>
      <c r="F32" s="9">
        <f>SUM(F10:F31)</f>
        <v>98.931008922023977</v>
      </c>
      <c r="G32" s="9" t="e">
        <f>SUM(G10:G31)</f>
        <v>#DIV/0!</v>
      </c>
      <c r="H32" s="9">
        <f>SUM(H10:H31)</f>
        <v>57020810</v>
      </c>
      <c r="I32" s="9">
        <f>SUM(I10:I31)</f>
        <v>0</v>
      </c>
      <c r="J32" s="4">
        <f>(I32-H32)/H32*100</f>
        <v>-100</v>
      </c>
      <c r="K32" s="9">
        <f>SUM(K10:K31)</f>
        <v>100</v>
      </c>
      <c r="L32" s="23" t="e">
        <f>SUM(L10:L31)</f>
        <v>#DIV/0!</v>
      </c>
    </row>
    <row r="33" spans="2:9" x14ac:dyDescent="0.25">
      <c r="C33" s="16"/>
      <c r="D33" s="16"/>
    </row>
    <row r="34" spans="2:9" x14ac:dyDescent="0.25">
      <c r="C34" s="17"/>
      <c r="D34" s="17"/>
      <c r="E34" s="18"/>
      <c r="F34" s="18"/>
      <c r="G34" s="18"/>
      <c r="H34" s="17"/>
      <c r="I34" s="17"/>
    </row>
    <row r="35" spans="2:9" x14ac:dyDescent="0.25">
      <c r="B35" t="s">
        <v>69</v>
      </c>
      <c r="C35" s="12"/>
      <c r="D35" s="20"/>
      <c r="E35" s="18"/>
      <c r="F35" s="18"/>
      <c r="G35" s="18"/>
      <c r="H35" s="17"/>
      <c r="I35" s="17"/>
    </row>
    <row r="36" spans="2:9" x14ac:dyDescent="0.25">
      <c r="C36" s="8"/>
      <c r="D36" s="8"/>
      <c r="E36" s="5"/>
      <c r="F36" s="5"/>
      <c r="G36" s="18"/>
      <c r="H36" s="8"/>
      <c r="I36" s="8"/>
    </row>
    <row r="37" spans="2:9" x14ac:dyDescent="0.25">
      <c r="C37" s="19"/>
      <c r="D37" s="21"/>
      <c r="E37" s="13"/>
      <c r="F37" s="13"/>
      <c r="G37" s="18"/>
      <c r="H37" s="18"/>
      <c r="I37" s="18"/>
    </row>
    <row r="38" spans="2:9" x14ac:dyDescent="0.25">
      <c r="B38" s="15"/>
      <c r="C38" s="8"/>
      <c r="D38" s="8"/>
      <c r="E38" s="5"/>
      <c r="F38" s="5"/>
      <c r="G38" s="18"/>
      <c r="H38" s="17"/>
      <c r="I38" s="17"/>
    </row>
    <row r="39" spans="2:9" x14ac:dyDescent="0.25">
      <c r="B39" s="36"/>
    </row>
    <row r="40" spans="2:9" x14ac:dyDescent="0.25">
      <c r="B40" s="36"/>
    </row>
    <row r="41" spans="2:9" x14ac:dyDescent="0.25">
      <c r="B41" s="36"/>
    </row>
    <row r="42" spans="2:9" x14ac:dyDescent="0.25">
      <c r="B42" s="36"/>
    </row>
    <row r="43" spans="2:9" x14ac:dyDescent="0.25">
      <c r="B43" s="36"/>
      <c r="C43" s="36"/>
    </row>
    <row r="44" spans="2:9" x14ac:dyDescent="0.25">
      <c r="B44" s="36"/>
      <c r="C44" s="36"/>
    </row>
    <row r="45" spans="2:9" x14ac:dyDescent="0.25">
      <c r="B45" s="36"/>
      <c r="C45" s="36"/>
    </row>
    <row r="52" spans="2:7" x14ac:dyDescent="0.25">
      <c r="B52" s="38"/>
      <c r="C52" s="5"/>
      <c r="D52" s="5"/>
      <c r="E52" s="35"/>
      <c r="F52" s="36"/>
      <c r="G52" s="36"/>
    </row>
    <row r="53" spans="2:7" x14ac:dyDescent="0.25">
      <c r="B53" s="38"/>
      <c r="C53" s="5"/>
      <c r="D53" s="5"/>
      <c r="E53" s="35"/>
      <c r="F53" s="36"/>
      <c r="G53" s="36"/>
    </row>
    <row r="54" spans="2:7" x14ac:dyDescent="0.25">
      <c r="B54" s="38"/>
      <c r="C54" s="5"/>
      <c r="D54" s="5"/>
      <c r="E54" s="35"/>
      <c r="F54" s="36"/>
      <c r="G54" s="36"/>
    </row>
    <row r="55" spans="2:7" x14ac:dyDescent="0.25">
      <c r="B55" s="38"/>
      <c r="C55" s="5"/>
      <c r="D55" s="5"/>
      <c r="E55" s="35"/>
      <c r="F55" s="36"/>
      <c r="G55" s="36"/>
    </row>
    <row r="56" spans="2:7" x14ac:dyDescent="0.25">
      <c r="B56" s="38"/>
      <c r="C56" s="5"/>
      <c r="D56" s="5"/>
      <c r="E56" s="35"/>
      <c r="F56" s="36"/>
      <c r="G56" s="36"/>
    </row>
    <row r="57" spans="2:7" x14ac:dyDescent="0.25">
      <c r="B57" s="38"/>
      <c r="C57" s="5"/>
      <c r="D57" s="5"/>
      <c r="E57" s="35"/>
      <c r="F57" s="36"/>
      <c r="G57" s="36"/>
    </row>
    <row r="58" spans="2:7" x14ac:dyDescent="0.25">
      <c r="B58" s="38"/>
      <c r="C58" s="5"/>
      <c r="D58" s="5"/>
      <c r="E58" s="35"/>
      <c r="F58" s="36"/>
      <c r="G58" s="36"/>
    </row>
    <row r="59" spans="2:7" x14ac:dyDescent="0.25">
      <c r="B59" s="38"/>
      <c r="C59" s="5"/>
      <c r="D59" s="5"/>
      <c r="E59" s="37"/>
    </row>
    <row r="60" spans="2:7" x14ac:dyDescent="0.25">
      <c r="B60" s="38"/>
      <c r="C60" s="5"/>
      <c r="D60" s="5"/>
    </row>
    <row r="61" spans="2:7" x14ac:dyDescent="0.25">
      <c r="B61" s="38"/>
      <c r="C61" s="5"/>
      <c r="D61" s="5"/>
    </row>
    <row r="62" spans="2:7" x14ac:dyDescent="0.25">
      <c r="B62" s="38"/>
      <c r="C62" s="5"/>
      <c r="D62" s="5"/>
    </row>
    <row r="63" spans="2:7" x14ac:dyDescent="0.25">
      <c r="B63" s="38"/>
      <c r="C63" s="5"/>
      <c r="D63" s="5"/>
    </row>
    <row r="64" spans="2:7" x14ac:dyDescent="0.25">
      <c r="B64" s="38"/>
      <c r="C64" s="5"/>
      <c r="D64" s="5"/>
    </row>
    <row r="65" spans="2:2" x14ac:dyDescent="0.25">
      <c r="B65" s="37"/>
    </row>
    <row r="66" spans="2:2" x14ac:dyDescent="0.25">
      <c r="B66" s="3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5" t="s">
        <v>64</v>
      </c>
      <c r="I5" s="55"/>
    </row>
    <row r="6" spans="1:14" ht="15" customHeight="1" x14ac:dyDescent="0.25">
      <c r="C6" s="1"/>
      <c r="D6" s="1"/>
      <c r="I6" s="1"/>
      <c r="J6" s="1"/>
    </row>
    <row r="7" spans="1:14" ht="15" customHeight="1" thickBot="1" x14ac:dyDescent="0.3"/>
    <row r="8" spans="1:14" ht="24.75" customHeight="1" x14ac:dyDescent="0.25">
      <c r="A8" s="69" t="s">
        <v>59</v>
      </c>
      <c r="B8" s="72" t="s">
        <v>10</v>
      </c>
      <c r="C8" s="68" t="s">
        <v>78</v>
      </c>
      <c r="D8" s="68"/>
      <c r="E8" s="68" t="s">
        <v>77</v>
      </c>
      <c r="F8" s="68"/>
      <c r="G8" s="68" t="s">
        <v>79</v>
      </c>
      <c r="H8" s="68"/>
      <c r="I8" s="68" t="s">
        <v>78</v>
      </c>
      <c r="J8" s="68"/>
      <c r="K8" s="68" t="s">
        <v>77</v>
      </c>
      <c r="L8" s="68"/>
      <c r="M8" s="68" t="s">
        <v>79</v>
      </c>
      <c r="N8" s="75"/>
    </row>
    <row r="9" spans="1:14" ht="21.75" customHeight="1" x14ac:dyDescent="0.25">
      <c r="A9" s="70"/>
      <c r="B9" s="73"/>
      <c r="C9" s="73" t="s">
        <v>90</v>
      </c>
      <c r="D9" s="73"/>
      <c r="E9" s="73" t="s">
        <v>90</v>
      </c>
      <c r="F9" s="73"/>
      <c r="G9" s="73" t="s">
        <v>90</v>
      </c>
      <c r="H9" s="73"/>
      <c r="I9" s="73" t="s">
        <v>91</v>
      </c>
      <c r="J9" s="73"/>
      <c r="K9" s="73" t="s">
        <v>91</v>
      </c>
      <c r="L9" s="73"/>
      <c r="M9" s="73" t="s">
        <v>91</v>
      </c>
      <c r="N9" s="76"/>
    </row>
    <row r="10" spans="1:14" ht="18.75" customHeight="1" thickBot="1" x14ac:dyDescent="0.3">
      <c r="A10" s="71"/>
      <c r="B10" s="74"/>
      <c r="C10" s="57" t="s">
        <v>26</v>
      </c>
      <c r="D10" s="43" t="s">
        <v>76</v>
      </c>
      <c r="E10" s="57" t="s">
        <v>26</v>
      </c>
      <c r="F10" s="43" t="s">
        <v>76</v>
      </c>
      <c r="G10" s="57" t="s">
        <v>26</v>
      </c>
      <c r="H10" s="43" t="s">
        <v>76</v>
      </c>
      <c r="I10" s="57" t="s">
        <v>26</v>
      </c>
      <c r="J10" s="43" t="s">
        <v>76</v>
      </c>
      <c r="K10" s="57" t="s">
        <v>26</v>
      </c>
      <c r="L10" s="43" t="s">
        <v>76</v>
      </c>
      <c r="M10" s="57" t="s">
        <v>26</v>
      </c>
      <c r="N10" s="56" t="s">
        <v>76</v>
      </c>
    </row>
    <row r="11" spans="1:14" x14ac:dyDescent="0.25">
      <c r="A11" s="14" t="s">
        <v>27</v>
      </c>
      <c r="B11" s="6" t="s">
        <v>12</v>
      </c>
      <c r="C11" s="53">
        <v>14751224.68</v>
      </c>
      <c r="D11" s="61">
        <f t="shared" ref="D11:D24" si="0">C11/C$25*100</f>
        <v>6.4134737940154949</v>
      </c>
      <c r="E11" s="53">
        <v>0</v>
      </c>
      <c r="F11" s="62">
        <f t="shared" ref="F11:F24" si="1">E11/E$25*100</f>
        <v>0</v>
      </c>
      <c r="G11" s="53">
        <f t="shared" ref="G11:G24" si="2">C11+E11</f>
        <v>14751224.68</v>
      </c>
      <c r="H11" s="62">
        <f t="shared" ref="H11:H24" si="3">G11/G$25*100</f>
        <v>5.8512006668494614</v>
      </c>
      <c r="I11" s="53">
        <v>14962689.119999999</v>
      </c>
      <c r="J11" s="61">
        <f t="shared" ref="J11:J24" si="4">I11/I$25*100</f>
        <v>5.8429049329505922</v>
      </c>
      <c r="K11" s="53">
        <v>0</v>
      </c>
      <c r="L11" s="62">
        <f t="shared" ref="L11:L24" si="5">K11/K$25*100</f>
        <v>0</v>
      </c>
      <c r="M11" s="53">
        <f t="shared" ref="M11:M24" si="6">I11+K11</f>
        <v>14962689.119999999</v>
      </c>
      <c r="N11" s="62">
        <f t="shared" ref="N11:N24" si="7">M11/M$25*100</f>
        <v>5.3612118251713232</v>
      </c>
    </row>
    <row r="12" spans="1:14" x14ac:dyDescent="0.25">
      <c r="A12" s="14" t="s">
        <v>28</v>
      </c>
      <c r="B12" s="6" t="s">
        <v>13</v>
      </c>
      <c r="C12" s="53">
        <v>21897741.77</v>
      </c>
      <c r="D12" s="61">
        <f t="shared" si="0"/>
        <v>9.5206056470975984</v>
      </c>
      <c r="E12" s="53">
        <v>0</v>
      </c>
      <c r="F12" s="62">
        <f t="shared" si="1"/>
        <v>0</v>
      </c>
      <c r="G12" s="53">
        <f t="shared" si="2"/>
        <v>21897741.77</v>
      </c>
      <c r="H12" s="62">
        <f t="shared" si="3"/>
        <v>8.6859283908026885</v>
      </c>
      <c r="I12" s="53">
        <v>23167802.18</v>
      </c>
      <c r="J12" s="61">
        <f t="shared" si="4"/>
        <v>9.0469877812408566</v>
      </c>
      <c r="K12" s="53">
        <v>0</v>
      </c>
      <c r="L12" s="62">
        <f t="shared" si="5"/>
        <v>0</v>
      </c>
      <c r="M12" s="53">
        <f t="shared" si="6"/>
        <v>23167802.18</v>
      </c>
      <c r="N12" s="62">
        <f t="shared" si="7"/>
        <v>8.3011478761944613</v>
      </c>
    </row>
    <row r="13" spans="1:14" x14ac:dyDescent="0.25">
      <c r="A13" s="14" t="s">
        <v>29</v>
      </c>
      <c r="B13" s="6" t="s">
        <v>14</v>
      </c>
      <c r="C13" s="53">
        <v>26169097.130000003</v>
      </c>
      <c r="D13" s="61">
        <f t="shared" si="0"/>
        <v>11.377687093591279</v>
      </c>
      <c r="E13" s="53">
        <v>0</v>
      </c>
      <c r="F13" s="62">
        <f t="shared" si="1"/>
        <v>0</v>
      </c>
      <c r="G13" s="53">
        <f t="shared" si="2"/>
        <v>26169097.130000003</v>
      </c>
      <c r="H13" s="62">
        <f t="shared" si="3"/>
        <v>10.380198383494783</v>
      </c>
      <c r="I13" s="53">
        <v>27977254.939999998</v>
      </c>
      <c r="J13" s="61">
        <f t="shared" si="4"/>
        <v>10.925070994146429</v>
      </c>
      <c r="K13" s="53">
        <v>0</v>
      </c>
      <c r="L13" s="62">
        <f t="shared" si="5"/>
        <v>0</v>
      </c>
      <c r="M13" s="53">
        <f t="shared" si="6"/>
        <v>27977254.939999998</v>
      </c>
      <c r="N13" s="62">
        <f t="shared" si="7"/>
        <v>10.024400615239196</v>
      </c>
    </row>
    <row r="14" spans="1:14" x14ac:dyDescent="0.25">
      <c r="A14" s="14" t="s">
        <v>30</v>
      </c>
      <c r="B14" s="6" t="s">
        <v>23</v>
      </c>
      <c r="C14" s="53">
        <v>10182480.93</v>
      </c>
      <c r="D14" s="61">
        <f t="shared" si="0"/>
        <v>4.4270951069682658</v>
      </c>
      <c r="E14" s="53">
        <v>0</v>
      </c>
      <c r="F14" s="62">
        <f t="shared" si="1"/>
        <v>0</v>
      </c>
      <c r="G14" s="53">
        <f t="shared" si="2"/>
        <v>10182480.93</v>
      </c>
      <c r="H14" s="62">
        <f t="shared" si="3"/>
        <v>4.0389690008977563</v>
      </c>
      <c r="I14" s="53">
        <v>12590644.32</v>
      </c>
      <c r="J14" s="61">
        <f t="shared" si="4"/>
        <v>4.916625428514843</v>
      </c>
      <c r="K14" s="53">
        <v>0</v>
      </c>
      <c r="L14" s="62">
        <f t="shared" si="5"/>
        <v>0</v>
      </c>
      <c r="M14" s="53">
        <f t="shared" si="6"/>
        <v>12590644.32</v>
      </c>
      <c r="N14" s="62">
        <f t="shared" si="7"/>
        <v>4.5112954411840489</v>
      </c>
    </row>
    <row r="15" spans="1:14" x14ac:dyDescent="0.25">
      <c r="A15" s="14" t="s">
        <v>31</v>
      </c>
      <c r="B15" s="6" t="s">
        <v>16</v>
      </c>
      <c r="C15" s="53">
        <v>10856064.560000001</v>
      </c>
      <c r="D15" s="61">
        <f t="shared" si="0"/>
        <v>4.7199528901555832</v>
      </c>
      <c r="E15" s="53">
        <v>19993029.429900002</v>
      </c>
      <c r="F15" s="62">
        <f t="shared" si="1"/>
        <v>90.456861776965596</v>
      </c>
      <c r="G15" s="53">
        <f t="shared" si="2"/>
        <v>30849093.9899</v>
      </c>
      <c r="H15" s="62">
        <f t="shared" si="3"/>
        <v>12.236559556315061</v>
      </c>
      <c r="I15" s="53">
        <v>12092602.43</v>
      </c>
      <c r="J15" s="61">
        <f t="shared" si="4"/>
        <v>4.7221409082151222</v>
      </c>
      <c r="K15" s="53">
        <v>20716770.719999999</v>
      </c>
      <c r="L15" s="62">
        <f t="shared" si="5"/>
        <v>90.039642415535099</v>
      </c>
      <c r="M15" s="53">
        <f t="shared" si="6"/>
        <v>32809373.149999999</v>
      </c>
      <c r="N15" s="62">
        <f t="shared" si="7"/>
        <v>11.755774506677614</v>
      </c>
    </row>
    <row r="16" spans="1:14" x14ac:dyDescent="0.25">
      <c r="A16" s="14" t="s">
        <v>32</v>
      </c>
      <c r="B16" s="6" t="s">
        <v>17</v>
      </c>
      <c r="C16" s="53">
        <v>6529579.21</v>
      </c>
      <c r="D16" s="61">
        <f t="shared" si="0"/>
        <v>2.838902264573425</v>
      </c>
      <c r="E16" s="53">
        <v>0</v>
      </c>
      <c r="F16" s="62">
        <f t="shared" si="1"/>
        <v>0</v>
      </c>
      <c r="G16" s="53">
        <f t="shared" si="2"/>
        <v>6529579.21</v>
      </c>
      <c r="H16" s="62">
        <f t="shared" si="3"/>
        <v>2.5900139857268027</v>
      </c>
      <c r="I16" s="53">
        <v>10665072.23</v>
      </c>
      <c r="J16" s="61">
        <f t="shared" si="4"/>
        <v>4.164692766332192</v>
      </c>
      <c r="K16" s="53">
        <v>0</v>
      </c>
      <c r="L16" s="62">
        <f t="shared" si="5"/>
        <v>0</v>
      </c>
      <c r="M16" s="53">
        <f t="shared" si="6"/>
        <v>10665072.23</v>
      </c>
      <c r="N16" s="62">
        <f t="shared" si="7"/>
        <v>3.8213526256690891</v>
      </c>
    </row>
    <row r="17" spans="1:14" x14ac:dyDescent="0.25">
      <c r="A17" s="14" t="s">
        <v>33</v>
      </c>
      <c r="B17" s="6" t="s">
        <v>18</v>
      </c>
      <c r="C17" s="53">
        <v>17642201.120000001</v>
      </c>
      <c r="D17" s="61">
        <f t="shared" si="0"/>
        <v>7.6704000519549282</v>
      </c>
      <c r="E17" s="53">
        <v>0</v>
      </c>
      <c r="F17" s="62">
        <f t="shared" si="1"/>
        <v>0</v>
      </c>
      <c r="G17" s="53">
        <f t="shared" si="2"/>
        <v>17642201.120000001</v>
      </c>
      <c r="H17" s="62">
        <f t="shared" si="3"/>
        <v>6.9979314394143124</v>
      </c>
      <c r="I17" s="53">
        <v>20464086.16</v>
      </c>
      <c r="J17" s="61">
        <f t="shared" si="4"/>
        <v>7.9911912232919509</v>
      </c>
      <c r="K17" s="53">
        <v>0</v>
      </c>
      <c r="L17" s="62">
        <f t="shared" si="5"/>
        <v>0</v>
      </c>
      <c r="M17" s="53">
        <f t="shared" si="6"/>
        <v>20464086.16</v>
      </c>
      <c r="N17" s="62">
        <f t="shared" si="7"/>
        <v>7.3323919138083937</v>
      </c>
    </row>
    <row r="18" spans="1:14" x14ac:dyDescent="0.25">
      <c r="A18" s="14" t="s">
        <v>34</v>
      </c>
      <c r="B18" s="6" t="s">
        <v>19</v>
      </c>
      <c r="C18" s="53">
        <v>16052691.92</v>
      </c>
      <c r="D18" s="61">
        <f t="shared" si="0"/>
        <v>6.9793201029546168</v>
      </c>
      <c r="E18" s="53">
        <v>0</v>
      </c>
      <c r="F18" s="62">
        <f t="shared" si="1"/>
        <v>0</v>
      </c>
      <c r="G18" s="53">
        <f t="shared" si="2"/>
        <v>16052691.92</v>
      </c>
      <c r="H18" s="62">
        <f t="shared" si="3"/>
        <v>6.3674388875916001</v>
      </c>
      <c r="I18" s="53">
        <v>18089327.510000002</v>
      </c>
      <c r="J18" s="61">
        <f t="shared" si="4"/>
        <v>7.0638519649961085</v>
      </c>
      <c r="K18" s="53">
        <v>0</v>
      </c>
      <c r="L18" s="62">
        <f t="shared" si="5"/>
        <v>0</v>
      </c>
      <c r="M18" s="53">
        <f t="shared" si="6"/>
        <v>18089327.510000002</v>
      </c>
      <c r="N18" s="62">
        <f t="shared" si="7"/>
        <v>6.481503142799304</v>
      </c>
    </row>
    <row r="19" spans="1:14" x14ac:dyDescent="0.25">
      <c r="A19" s="14" t="s">
        <v>35</v>
      </c>
      <c r="B19" s="6" t="s">
        <v>11</v>
      </c>
      <c r="C19" s="53">
        <v>27342853.379999999</v>
      </c>
      <c r="D19" s="61">
        <f t="shared" si="0"/>
        <v>11.888007769551376</v>
      </c>
      <c r="E19" s="53">
        <v>0</v>
      </c>
      <c r="F19" s="62">
        <f t="shared" si="1"/>
        <v>0</v>
      </c>
      <c r="G19" s="53">
        <f t="shared" si="2"/>
        <v>27342853.379999999</v>
      </c>
      <c r="H19" s="62">
        <f t="shared" si="3"/>
        <v>10.845778937089788</v>
      </c>
      <c r="I19" s="53">
        <v>28162784.099999998</v>
      </c>
      <c r="J19" s="61">
        <f t="shared" si="4"/>
        <v>10.99751981905192</v>
      </c>
      <c r="K19" s="53">
        <v>0</v>
      </c>
      <c r="L19" s="62">
        <f t="shared" si="5"/>
        <v>0</v>
      </c>
      <c r="M19" s="53">
        <f t="shared" si="6"/>
        <v>28162784.099999998</v>
      </c>
      <c r="N19" s="62">
        <f t="shared" si="7"/>
        <v>10.090876709110356</v>
      </c>
    </row>
    <row r="20" spans="1:14" x14ac:dyDescent="0.25">
      <c r="A20" s="14" t="s">
        <v>36</v>
      </c>
      <c r="B20" s="6" t="s">
        <v>15</v>
      </c>
      <c r="C20" s="53">
        <v>11400715.210000001</v>
      </c>
      <c r="D20" s="61">
        <f t="shared" si="0"/>
        <v>4.9567537488262881</v>
      </c>
      <c r="E20" s="53">
        <v>0</v>
      </c>
      <c r="F20" s="62">
        <f t="shared" si="1"/>
        <v>0</v>
      </c>
      <c r="G20" s="53">
        <f t="shared" si="2"/>
        <v>11400715.210000001</v>
      </c>
      <c r="H20" s="62">
        <f t="shared" si="3"/>
        <v>4.5221921492224739</v>
      </c>
      <c r="I20" s="53">
        <v>12607280.66</v>
      </c>
      <c r="J20" s="61">
        <f t="shared" si="4"/>
        <v>4.9231218913012214</v>
      </c>
      <c r="K20" s="53">
        <v>0</v>
      </c>
      <c r="L20" s="62">
        <f t="shared" si="5"/>
        <v>0</v>
      </c>
      <c r="M20" s="53">
        <f t="shared" si="6"/>
        <v>12607280.66</v>
      </c>
      <c r="N20" s="62">
        <f t="shared" si="7"/>
        <v>4.5172563311029839</v>
      </c>
    </row>
    <row r="21" spans="1:14" x14ac:dyDescent="0.25">
      <c r="A21" s="14" t="s">
        <v>37</v>
      </c>
      <c r="B21" s="6" t="s">
        <v>66</v>
      </c>
      <c r="C21" s="53">
        <v>17520942.800000001</v>
      </c>
      <c r="D21" s="61">
        <f t="shared" si="0"/>
        <v>7.6176798829861276</v>
      </c>
      <c r="E21" s="53">
        <v>0</v>
      </c>
      <c r="F21" s="62">
        <f t="shared" si="1"/>
        <v>0</v>
      </c>
      <c r="G21" s="53">
        <f t="shared" si="2"/>
        <v>17520942.800000001</v>
      </c>
      <c r="H21" s="62">
        <f t="shared" si="3"/>
        <v>6.9498332795505409</v>
      </c>
      <c r="I21" s="53">
        <v>24342132.890000001</v>
      </c>
      <c r="J21" s="61">
        <f t="shared" si="4"/>
        <v>9.5055619481800662</v>
      </c>
      <c r="K21" s="53">
        <v>0</v>
      </c>
      <c r="L21" s="62">
        <f t="shared" si="5"/>
        <v>0</v>
      </c>
      <c r="M21" s="53">
        <f t="shared" si="6"/>
        <v>24342132.890000001</v>
      </c>
      <c r="N21" s="62">
        <f t="shared" si="7"/>
        <v>8.7219168729049841</v>
      </c>
    </row>
    <row r="22" spans="1:14" x14ac:dyDescent="0.25">
      <c r="A22" s="14" t="s">
        <v>38</v>
      </c>
      <c r="B22" s="6" t="s">
        <v>22</v>
      </c>
      <c r="C22" s="53">
        <v>3221343.04</v>
      </c>
      <c r="D22" s="61">
        <f t="shared" si="0"/>
        <v>1.4005616222892627</v>
      </c>
      <c r="E22" s="53">
        <v>0</v>
      </c>
      <c r="F22" s="62">
        <f t="shared" si="1"/>
        <v>0</v>
      </c>
      <c r="G22" s="53">
        <f t="shared" si="2"/>
        <v>3221343.04</v>
      </c>
      <c r="H22" s="62">
        <f t="shared" si="3"/>
        <v>1.2777735376340882</v>
      </c>
      <c r="I22" s="53">
        <v>3580707.57</v>
      </c>
      <c r="J22" s="61">
        <f t="shared" si="4"/>
        <v>1.3982602830557593</v>
      </c>
      <c r="K22" s="53">
        <v>0</v>
      </c>
      <c r="L22" s="62">
        <f t="shared" si="5"/>
        <v>0</v>
      </c>
      <c r="M22" s="53">
        <f t="shared" si="6"/>
        <v>3580707.57</v>
      </c>
      <c r="N22" s="62">
        <f t="shared" si="7"/>
        <v>1.2829867420759775</v>
      </c>
    </row>
    <row r="23" spans="1:14" x14ac:dyDescent="0.25">
      <c r="A23" s="14" t="s">
        <v>39</v>
      </c>
      <c r="B23" s="6" t="s">
        <v>20</v>
      </c>
      <c r="C23" s="53">
        <v>14636818.529999999</v>
      </c>
      <c r="D23" s="61">
        <f t="shared" si="0"/>
        <v>6.3637327819425087</v>
      </c>
      <c r="E23" s="53">
        <v>0</v>
      </c>
      <c r="F23" s="62">
        <f t="shared" si="1"/>
        <v>0</v>
      </c>
      <c r="G23" s="53">
        <f t="shared" si="2"/>
        <v>14636818.529999999</v>
      </c>
      <c r="H23" s="62">
        <f t="shared" si="3"/>
        <v>5.8058204793942947</v>
      </c>
      <c r="I23" s="53">
        <v>10227904.689999999</v>
      </c>
      <c r="J23" s="61">
        <f t="shared" si="4"/>
        <v>3.9939795773120701</v>
      </c>
      <c r="K23" s="53">
        <v>0</v>
      </c>
      <c r="L23" s="62">
        <f t="shared" si="5"/>
        <v>0</v>
      </c>
      <c r="M23" s="53">
        <f t="shared" si="6"/>
        <v>10227904.689999999</v>
      </c>
      <c r="N23" s="62">
        <f t="shared" si="7"/>
        <v>3.664713149554045</v>
      </c>
    </row>
    <row r="24" spans="1:14" x14ac:dyDescent="0.25">
      <c r="A24" s="14" t="s">
        <v>40</v>
      </c>
      <c r="B24" s="6" t="s">
        <v>25</v>
      </c>
      <c r="C24" s="53">
        <v>31799909.159999996</v>
      </c>
      <c r="D24" s="61">
        <f t="shared" si="0"/>
        <v>13.825827243093233</v>
      </c>
      <c r="E24" s="53">
        <v>2109251.19</v>
      </c>
      <c r="F24" s="62">
        <f t="shared" si="1"/>
        <v>9.5431382230343917</v>
      </c>
      <c r="G24" s="53">
        <f t="shared" si="2"/>
        <v>33909160.349999994</v>
      </c>
      <c r="H24" s="62">
        <f t="shared" si="3"/>
        <v>13.450361306016342</v>
      </c>
      <c r="I24" s="53">
        <v>37152760.5</v>
      </c>
      <c r="J24" s="61">
        <f t="shared" si="4"/>
        <v>14.508090481410868</v>
      </c>
      <c r="K24" s="53">
        <v>2291728.83</v>
      </c>
      <c r="L24" s="62">
        <f t="shared" si="5"/>
        <v>9.9603575844649122</v>
      </c>
      <c r="M24" s="53">
        <f t="shared" si="6"/>
        <v>39444489.329999998</v>
      </c>
      <c r="N24" s="62">
        <f t="shared" si="7"/>
        <v>14.133172248508236</v>
      </c>
    </row>
    <row r="25" spans="1:14" x14ac:dyDescent="0.25">
      <c r="A25" s="2"/>
      <c r="B25" s="3" t="s">
        <v>56</v>
      </c>
      <c r="C25" s="66">
        <f>SUM(C11:C24)</f>
        <v>230003663.44000003</v>
      </c>
      <c r="D25" s="67">
        <f t="shared" ref="D25:H25" si="8">SUM(D11:D24)</f>
        <v>99.999999999999972</v>
      </c>
      <c r="E25" s="66">
        <f t="shared" si="8"/>
        <v>22102280.619900003</v>
      </c>
      <c r="F25" s="26">
        <f>SUM(F11:F24)</f>
        <v>99.999999999999986</v>
      </c>
      <c r="G25" s="66">
        <f t="shared" si="8"/>
        <v>252105944.05990002</v>
      </c>
      <c r="H25" s="26">
        <f t="shared" si="8"/>
        <v>100.00000000000001</v>
      </c>
      <c r="I25" s="66">
        <f t="shared" ref="I25:N25" si="9">SUM(I11:I24)</f>
        <v>256083049.30000001</v>
      </c>
      <c r="J25" s="67">
        <f t="shared" si="9"/>
        <v>100</v>
      </c>
      <c r="K25" s="66">
        <f t="shared" si="9"/>
        <v>23008499.549999997</v>
      </c>
      <c r="L25" s="26">
        <f t="shared" si="9"/>
        <v>100.00000000000001</v>
      </c>
      <c r="M25" s="66">
        <f>SUM(M11:M24)</f>
        <v>279091548.84999996</v>
      </c>
      <c r="N25" s="26">
        <f t="shared" si="9"/>
        <v>100.00000000000001</v>
      </c>
    </row>
    <row r="26" spans="1:14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x14ac:dyDescent="0.25">
      <c r="D27" s="42"/>
      <c r="J27" s="42"/>
    </row>
    <row r="28" spans="1:14" x14ac:dyDescent="0.25">
      <c r="B28" t="s">
        <v>80</v>
      </c>
    </row>
    <row r="29" spans="1:14" x14ac:dyDescent="0.25">
      <c r="C29" s="8"/>
      <c r="E29" s="8"/>
      <c r="G29" s="8"/>
      <c r="I29" s="8"/>
      <c r="K29" s="8"/>
      <c r="M29" s="8"/>
    </row>
    <row r="30" spans="1:14" x14ac:dyDescent="0.25">
      <c r="C30" s="5"/>
      <c r="I30" s="5"/>
    </row>
    <row r="31" spans="1:14" x14ac:dyDescent="0.25">
      <c r="C31" s="32"/>
      <c r="I31" s="32"/>
    </row>
    <row r="32" spans="1:14" x14ac:dyDescent="0.25">
      <c r="C32" s="5"/>
      <c r="D32" s="5"/>
      <c r="I32" s="5"/>
      <c r="J32" s="5"/>
    </row>
    <row r="33" spans="2:9" x14ac:dyDescent="0.25">
      <c r="C33" s="33"/>
      <c r="I33" s="33"/>
    </row>
    <row r="35" spans="2:9" x14ac:dyDescent="0.25">
      <c r="C35" s="44"/>
      <c r="I35" s="44"/>
    </row>
    <row r="36" spans="2:9" x14ac:dyDescent="0.25">
      <c r="C36" s="44"/>
      <c r="I36" s="44"/>
    </row>
    <row r="42" spans="2:9" x14ac:dyDescent="0.25">
      <c r="B42" s="15"/>
    </row>
    <row r="43" spans="2:9" x14ac:dyDescent="0.25">
      <c r="B43" s="15"/>
    </row>
    <row r="44" spans="2:9" x14ac:dyDescent="0.25">
      <c r="B44" s="15"/>
    </row>
    <row r="45" spans="2:9" x14ac:dyDescent="0.25">
      <c r="B45" s="15"/>
    </row>
    <row r="46" spans="2:9" x14ac:dyDescent="0.25">
      <c r="B46" s="15"/>
    </row>
    <row r="47" spans="2:9" x14ac:dyDescent="0.25">
      <c r="B47" s="15"/>
    </row>
    <row r="48" spans="2:9" x14ac:dyDescent="0.25">
      <c r="B48" s="15"/>
    </row>
    <row r="49" spans="2:9" x14ac:dyDescent="0.25">
      <c r="B49" s="15"/>
    </row>
    <row r="50" spans="2:9" x14ac:dyDescent="0.25">
      <c r="B50" s="15"/>
    </row>
    <row r="51" spans="2:9" x14ac:dyDescent="0.25">
      <c r="B51" s="15"/>
    </row>
    <row r="52" spans="2:9" x14ac:dyDescent="0.25">
      <c r="B52" s="15"/>
    </row>
    <row r="53" spans="2:9" x14ac:dyDescent="0.25">
      <c r="B53" s="15"/>
    </row>
    <row r="54" spans="2:9" x14ac:dyDescent="0.25">
      <c r="B54" s="15"/>
    </row>
    <row r="55" spans="2:9" x14ac:dyDescent="0.25">
      <c r="C55" s="5"/>
      <c r="I55" s="5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E11:E14 C12 G11:G24 I12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31.10.2024.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7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8" t="s">
        <v>64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69" t="s">
        <v>59</v>
      </c>
      <c r="B7" s="72" t="s">
        <v>10</v>
      </c>
      <c r="C7" s="68" t="s">
        <v>54</v>
      </c>
      <c r="D7" s="68"/>
      <c r="E7" s="68"/>
      <c r="F7" s="68"/>
      <c r="G7" s="68"/>
      <c r="H7" s="68" t="s">
        <v>55</v>
      </c>
      <c r="I7" s="68"/>
      <c r="J7" s="68"/>
      <c r="K7" s="68"/>
      <c r="L7" s="75"/>
    </row>
    <row r="8" spans="1:12" ht="21" customHeight="1" x14ac:dyDescent="0.25">
      <c r="A8" s="70"/>
      <c r="B8" s="73"/>
      <c r="C8" s="77" t="s">
        <v>26</v>
      </c>
      <c r="D8" s="77"/>
      <c r="E8" s="78" t="s">
        <v>60</v>
      </c>
      <c r="F8" s="73" t="s">
        <v>57</v>
      </c>
      <c r="G8" s="73"/>
      <c r="H8" s="77" t="s">
        <v>26</v>
      </c>
      <c r="I8" s="77"/>
      <c r="J8" s="78" t="s">
        <v>61</v>
      </c>
      <c r="K8" s="73" t="s">
        <v>57</v>
      </c>
      <c r="L8" s="76"/>
    </row>
    <row r="9" spans="1:12" ht="18.75" customHeight="1" thickBot="1" x14ac:dyDescent="0.3">
      <c r="A9" s="71"/>
      <c r="B9" s="74"/>
      <c r="C9" s="43" t="s">
        <v>65</v>
      </c>
      <c r="D9" s="43" t="s">
        <v>74</v>
      </c>
      <c r="E9" s="79"/>
      <c r="F9" s="29" t="s">
        <v>67</v>
      </c>
      <c r="G9" s="29" t="s">
        <v>75</v>
      </c>
      <c r="H9" s="43" t="s">
        <v>65</v>
      </c>
      <c r="I9" s="43" t="s">
        <v>74</v>
      </c>
      <c r="J9" s="79"/>
      <c r="K9" s="29" t="s">
        <v>67</v>
      </c>
      <c r="L9" s="30" t="s">
        <v>75</v>
      </c>
    </row>
    <row r="10" spans="1:12" x14ac:dyDescent="0.25">
      <c r="A10" s="14" t="s">
        <v>27</v>
      </c>
      <c r="B10" s="6" t="s">
        <v>63</v>
      </c>
      <c r="C10" s="53">
        <v>3039678</v>
      </c>
      <c r="D10" s="53"/>
      <c r="E10" s="39">
        <f t="shared" ref="E10:E31" si="0">IFERROR((D10-C10)/C$37*100, "-")</f>
        <v>-2.5515316893388253</v>
      </c>
      <c r="F10" s="39">
        <f t="shared" ref="F10:F20" si="1">C10/C$37*100</f>
        <v>2.5515316893388253</v>
      </c>
      <c r="G10" s="40" t="e">
        <f t="shared" ref="G10:G20" si="2">D10/D$37*100</f>
        <v>#DIV/0!</v>
      </c>
      <c r="H10" s="53">
        <v>19190</v>
      </c>
      <c r="I10" s="53"/>
      <c r="J10" s="11">
        <f t="shared" ref="J10:J36" si="3">IFERROR((I10-H10)/H$37*100, "-")</f>
        <v>-9.4089077988813843E-2</v>
      </c>
      <c r="K10" s="11">
        <f t="shared" ref="K10:K36" si="4">H10/H$37*100</f>
        <v>9.4089077988813843E-2</v>
      </c>
      <c r="L10" s="25" t="e">
        <f t="shared" ref="L10:L36" si="5">I10/I$37*100</f>
        <v>#DIV/0!</v>
      </c>
    </row>
    <row r="11" spans="1:12" x14ac:dyDescent="0.25">
      <c r="A11" s="14" t="s">
        <v>28</v>
      </c>
      <c r="B11" s="6" t="s">
        <v>0</v>
      </c>
      <c r="C11" s="53">
        <v>3186682</v>
      </c>
      <c r="D11" s="53"/>
      <c r="E11" s="39">
        <f t="shared" si="0"/>
        <v>-2.6749281031890968</v>
      </c>
      <c r="F11" s="39">
        <f t="shared" si="1"/>
        <v>2.6749281031890968</v>
      </c>
      <c r="G11" s="40" t="e">
        <f t="shared" si="2"/>
        <v>#DIV/0!</v>
      </c>
      <c r="H11" s="53">
        <v>0</v>
      </c>
      <c r="I11" s="53"/>
      <c r="J11" s="11">
        <f t="shared" si="3"/>
        <v>0</v>
      </c>
      <c r="K11" s="11">
        <f t="shared" si="4"/>
        <v>0</v>
      </c>
      <c r="L11" s="25" t="e">
        <f t="shared" si="5"/>
        <v>#DIV/0!</v>
      </c>
    </row>
    <row r="12" spans="1:12" x14ac:dyDescent="0.25">
      <c r="A12" s="14" t="s">
        <v>29</v>
      </c>
      <c r="B12" s="6" t="s">
        <v>21</v>
      </c>
      <c r="C12" s="53">
        <v>8296822</v>
      </c>
      <c r="D12" s="53"/>
      <c r="E12" s="39">
        <f t="shared" si="0"/>
        <v>-6.9644232888495212</v>
      </c>
      <c r="F12" s="39">
        <f t="shared" si="1"/>
        <v>6.9644232888495212</v>
      </c>
      <c r="G12" s="40" t="e">
        <f t="shared" si="2"/>
        <v>#DIV/0!</v>
      </c>
      <c r="H12" s="53">
        <v>0</v>
      </c>
      <c r="I12" s="53"/>
      <c r="J12" s="11">
        <f t="shared" si="3"/>
        <v>0</v>
      </c>
      <c r="K12" s="11">
        <f t="shared" si="4"/>
        <v>0</v>
      </c>
      <c r="L12" s="25" t="e">
        <f t="shared" si="5"/>
        <v>#DIV/0!</v>
      </c>
    </row>
    <row r="13" spans="1:12" x14ac:dyDescent="0.25">
      <c r="A13" s="14" t="s">
        <v>30</v>
      </c>
      <c r="B13" s="6" t="s">
        <v>12</v>
      </c>
      <c r="C13" s="53">
        <v>8438781</v>
      </c>
      <c r="D13" s="53"/>
      <c r="E13" s="39">
        <f t="shared" si="0"/>
        <v>-7.0835848865867979</v>
      </c>
      <c r="F13" s="39">
        <f t="shared" si="1"/>
        <v>7.0835848865867979</v>
      </c>
      <c r="G13" s="40" t="e">
        <f t="shared" si="2"/>
        <v>#DIV/0!</v>
      </c>
      <c r="H13" s="53">
        <v>0</v>
      </c>
      <c r="I13" s="53"/>
      <c r="J13" s="11">
        <f t="shared" si="3"/>
        <v>0</v>
      </c>
      <c r="K13" s="11">
        <f t="shared" si="4"/>
        <v>0</v>
      </c>
      <c r="L13" s="25" t="e">
        <f t="shared" si="5"/>
        <v>#DIV/0!</v>
      </c>
    </row>
    <row r="14" spans="1:12" x14ac:dyDescent="0.25">
      <c r="A14" s="14" t="s">
        <v>31</v>
      </c>
      <c r="B14" s="6" t="s">
        <v>1</v>
      </c>
      <c r="C14" s="53">
        <v>271963</v>
      </c>
      <c r="D14" s="53"/>
      <c r="E14" s="39">
        <f t="shared" si="0"/>
        <v>-0.2282880663108576</v>
      </c>
      <c r="F14" s="39">
        <f t="shared" si="1"/>
        <v>0.2282880663108576</v>
      </c>
      <c r="G14" s="40" t="e">
        <f t="shared" si="2"/>
        <v>#DIV/0!</v>
      </c>
      <c r="H14" s="53">
        <v>0</v>
      </c>
      <c r="I14" s="53"/>
      <c r="J14" s="11">
        <f t="shared" si="3"/>
        <v>0</v>
      </c>
      <c r="K14" s="11">
        <f t="shared" si="4"/>
        <v>0</v>
      </c>
      <c r="L14" s="25" t="e">
        <f t="shared" si="5"/>
        <v>#DIV/0!</v>
      </c>
    </row>
    <row r="15" spans="1:12" x14ac:dyDescent="0.25">
      <c r="A15" s="14" t="s">
        <v>32</v>
      </c>
      <c r="B15" s="6" t="s">
        <v>24</v>
      </c>
      <c r="C15" s="53">
        <v>1249854</v>
      </c>
      <c r="D15" s="53"/>
      <c r="E15" s="39">
        <f t="shared" si="0"/>
        <v>-1.0491381284619254</v>
      </c>
      <c r="F15" s="39">
        <f t="shared" si="1"/>
        <v>1.0491381284619254</v>
      </c>
      <c r="G15" s="40" t="e">
        <f t="shared" si="2"/>
        <v>#DIV/0!</v>
      </c>
      <c r="H15" s="53">
        <v>0</v>
      </c>
      <c r="I15" s="53"/>
      <c r="J15" s="11">
        <f t="shared" si="3"/>
        <v>0</v>
      </c>
      <c r="K15" s="11">
        <f t="shared" si="4"/>
        <v>0</v>
      </c>
      <c r="L15" s="25" t="e">
        <f t="shared" si="5"/>
        <v>#DIV/0!</v>
      </c>
    </row>
    <row r="16" spans="1:12" x14ac:dyDescent="0.25">
      <c r="A16" s="14" t="s">
        <v>33</v>
      </c>
      <c r="B16" s="6" t="s">
        <v>2</v>
      </c>
      <c r="C16" s="53">
        <v>1272183</v>
      </c>
      <c r="D16" s="53"/>
      <c r="E16" s="39">
        <f t="shared" si="0"/>
        <v>-1.0678812818785857</v>
      </c>
      <c r="F16" s="39">
        <f t="shared" si="1"/>
        <v>1.0678812818785857</v>
      </c>
      <c r="G16" s="40" t="e">
        <f t="shared" si="2"/>
        <v>#DIV/0!</v>
      </c>
      <c r="H16" s="53">
        <v>81886</v>
      </c>
      <c r="I16" s="53"/>
      <c r="J16" s="11">
        <f t="shared" si="3"/>
        <v>-0.40148922564835904</v>
      </c>
      <c r="K16" s="11">
        <f t="shared" si="4"/>
        <v>0.40148922564835904</v>
      </c>
      <c r="L16" s="25" t="e">
        <f t="shared" si="5"/>
        <v>#DIV/0!</v>
      </c>
    </row>
    <row r="17" spans="1:12" x14ac:dyDescent="0.25">
      <c r="A17" s="14" t="s">
        <v>34</v>
      </c>
      <c r="B17" s="6" t="s">
        <v>13</v>
      </c>
      <c r="C17" s="53">
        <v>12058470</v>
      </c>
      <c r="D17" s="53"/>
      <c r="E17" s="39">
        <f t="shared" si="0"/>
        <v>-10.121982765918478</v>
      </c>
      <c r="F17" s="39">
        <f t="shared" si="1"/>
        <v>10.121982765918478</v>
      </c>
      <c r="G17" s="40" t="e">
        <f t="shared" si="2"/>
        <v>#DIV/0!</v>
      </c>
      <c r="H17" s="53">
        <v>0</v>
      </c>
      <c r="I17" s="53"/>
      <c r="J17" s="11">
        <f t="shared" si="3"/>
        <v>0</v>
      </c>
      <c r="K17" s="11">
        <f t="shared" si="4"/>
        <v>0</v>
      </c>
      <c r="L17" s="25" t="e">
        <f t="shared" si="5"/>
        <v>#DIV/0!</v>
      </c>
    </row>
    <row r="18" spans="1:12" x14ac:dyDescent="0.25">
      <c r="A18" s="14" t="s">
        <v>35</v>
      </c>
      <c r="B18" s="6" t="s">
        <v>14</v>
      </c>
      <c r="C18" s="53">
        <v>11961445</v>
      </c>
      <c r="D18" s="53"/>
      <c r="E18" s="39">
        <f t="shared" si="0"/>
        <v>-10.040539151773132</v>
      </c>
      <c r="F18" s="39">
        <f t="shared" si="1"/>
        <v>10.040539151773132</v>
      </c>
      <c r="G18" s="40" t="e">
        <f t="shared" si="2"/>
        <v>#DIV/0!</v>
      </c>
      <c r="H18" s="53">
        <v>339667</v>
      </c>
      <c r="I18" s="53"/>
      <c r="J18" s="11">
        <f t="shared" si="3"/>
        <v>-1.6653962925078911</v>
      </c>
      <c r="K18" s="11">
        <f t="shared" si="4"/>
        <v>1.6653962925078911</v>
      </c>
      <c r="L18" s="25" t="e">
        <f t="shared" si="5"/>
        <v>#DIV/0!</v>
      </c>
    </row>
    <row r="19" spans="1:12" x14ac:dyDescent="0.25">
      <c r="A19" s="14" t="s">
        <v>36</v>
      </c>
      <c r="B19" s="6" t="s">
        <v>3</v>
      </c>
      <c r="C19" s="53">
        <v>4011785</v>
      </c>
      <c r="D19" s="53"/>
      <c r="E19" s="39">
        <f t="shared" si="0"/>
        <v>-3.3675266124616363</v>
      </c>
      <c r="F19" s="39">
        <f t="shared" si="1"/>
        <v>3.3675266124616363</v>
      </c>
      <c r="G19" s="40" t="e">
        <f t="shared" si="2"/>
        <v>#DIV/0!</v>
      </c>
      <c r="H19" s="53">
        <v>0</v>
      </c>
      <c r="I19" s="53"/>
      <c r="J19" s="11">
        <f t="shared" si="3"/>
        <v>0</v>
      </c>
      <c r="K19" s="11">
        <f t="shared" si="4"/>
        <v>0</v>
      </c>
      <c r="L19" s="25" t="e">
        <f t="shared" si="5"/>
        <v>#DIV/0!</v>
      </c>
    </row>
    <row r="20" spans="1:12" x14ac:dyDescent="0.25">
      <c r="A20" s="14" t="s">
        <v>37</v>
      </c>
      <c r="B20" s="6" t="s">
        <v>23</v>
      </c>
      <c r="C20" s="53">
        <v>4551106</v>
      </c>
      <c r="D20" s="53"/>
      <c r="E20" s="39">
        <f t="shared" si="0"/>
        <v>-3.8202372687304593</v>
      </c>
      <c r="F20" s="39">
        <f t="shared" si="1"/>
        <v>3.8202372687304593</v>
      </c>
      <c r="G20" s="40" t="e">
        <f t="shared" si="2"/>
        <v>#DIV/0!</v>
      </c>
      <c r="H20" s="53">
        <v>0</v>
      </c>
      <c r="I20" s="53"/>
      <c r="J20" s="11">
        <f t="shared" si="3"/>
        <v>0</v>
      </c>
      <c r="K20" s="11">
        <f t="shared" si="4"/>
        <v>0</v>
      </c>
      <c r="L20" s="25" t="e">
        <f t="shared" si="5"/>
        <v>#DIV/0!</v>
      </c>
    </row>
    <row r="21" spans="1:12" x14ac:dyDescent="0.25">
      <c r="A21" s="14" t="s">
        <v>38</v>
      </c>
      <c r="B21" s="6" t="s">
        <v>4</v>
      </c>
      <c r="C21" s="53">
        <v>18948</v>
      </c>
      <c r="D21" s="53"/>
      <c r="E21" s="39">
        <f t="shared" si="0"/>
        <v>-1.5905113123690095E-2</v>
      </c>
      <c r="F21" s="39" t="s">
        <v>72</v>
      </c>
      <c r="G21" s="40" t="e">
        <f t="shared" ref="G21:G31" si="6">D21/D$37*100</f>
        <v>#DIV/0!</v>
      </c>
      <c r="H21" s="53">
        <v>0</v>
      </c>
      <c r="I21" s="53"/>
      <c r="J21" s="11">
        <f t="shared" si="3"/>
        <v>0</v>
      </c>
      <c r="K21" s="11">
        <f t="shared" si="4"/>
        <v>0</v>
      </c>
      <c r="L21" s="25" t="e">
        <f t="shared" si="5"/>
        <v>#DIV/0!</v>
      </c>
    </row>
    <row r="22" spans="1:12" x14ac:dyDescent="0.25">
      <c r="A22" s="14" t="s">
        <v>39</v>
      </c>
      <c r="B22" s="6" t="s">
        <v>16</v>
      </c>
      <c r="C22" s="53">
        <v>3379</v>
      </c>
      <c r="D22" s="53"/>
      <c r="E22" s="39">
        <f t="shared" si="0"/>
        <v>-2.8363614758786593E-3</v>
      </c>
      <c r="F22" s="39">
        <f t="shared" ref="F22:F27" si="7">C22/C$37*100</f>
        <v>2.8363614758786593E-3</v>
      </c>
      <c r="G22" s="40" t="e">
        <f t="shared" si="6"/>
        <v>#DIV/0!</v>
      </c>
      <c r="H22" s="53">
        <v>9059851</v>
      </c>
      <c r="I22" s="53"/>
      <c r="J22" s="11">
        <f t="shared" si="3"/>
        <v>-44.420689281189837</v>
      </c>
      <c r="K22" s="11">
        <f t="shared" si="4"/>
        <v>44.420689281189837</v>
      </c>
      <c r="L22" s="25" t="e">
        <f t="shared" si="5"/>
        <v>#DIV/0!</v>
      </c>
    </row>
    <row r="23" spans="1:12" x14ac:dyDescent="0.25">
      <c r="A23" s="14" t="s">
        <v>40</v>
      </c>
      <c r="B23" s="6" t="s">
        <v>17</v>
      </c>
      <c r="C23" s="53">
        <v>2000918</v>
      </c>
      <c r="D23" s="53"/>
      <c r="E23" s="39">
        <f t="shared" si="0"/>
        <v>-1.6795876684202946</v>
      </c>
      <c r="F23" s="39">
        <f t="shared" si="7"/>
        <v>1.6795876684202946</v>
      </c>
      <c r="G23" s="40" t="e">
        <f t="shared" si="6"/>
        <v>#DIV/0!</v>
      </c>
      <c r="H23" s="53">
        <v>0</v>
      </c>
      <c r="I23" s="53"/>
      <c r="J23" s="11">
        <f t="shared" si="3"/>
        <v>0</v>
      </c>
      <c r="K23" s="11">
        <f t="shared" si="4"/>
        <v>0</v>
      </c>
      <c r="L23" s="25" t="e">
        <f t="shared" si="5"/>
        <v>#DIV/0!</v>
      </c>
    </row>
    <row r="24" spans="1:12" x14ac:dyDescent="0.25">
      <c r="A24" s="14" t="s">
        <v>41</v>
      </c>
      <c r="B24" s="6" t="s">
        <v>18</v>
      </c>
      <c r="C24" s="53">
        <v>5584029</v>
      </c>
      <c r="D24" s="53"/>
      <c r="E24" s="39">
        <f t="shared" si="0"/>
        <v>-4.6872816619678108</v>
      </c>
      <c r="F24" s="39">
        <f t="shared" si="7"/>
        <v>4.6872816619678108</v>
      </c>
      <c r="G24" s="40" t="e">
        <f t="shared" si="6"/>
        <v>#DIV/0!</v>
      </c>
      <c r="H24" s="53">
        <v>0</v>
      </c>
      <c r="I24" s="53"/>
      <c r="J24" s="11">
        <f t="shared" si="3"/>
        <v>0</v>
      </c>
      <c r="K24" s="11">
        <f t="shared" si="4"/>
        <v>0</v>
      </c>
      <c r="L24" s="25" t="e">
        <f t="shared" si="5"/>
        <v>#DIV/0!</v>
      </c>
    </row>
    <row r="25" spans="1:12" x14ac:dyDescent="0.25">
      <c r="A25" s="14" t="s">
        <v>42</v>
      </c>
      <c r="B25" s="6" t="s">
        <v>19</v>
      </c>
      <c r="C25" s="53">
        <v>7953411</v>
      </c>
      <c r="D25" s="53"/>
      <c r="E25" s="39">
        <f t="shared" si="0"/>
        <v>-6.6761611607663713</v>
      </c>
      <c r="F25" s="39">
        <f t="shared" si="7"/>
        <v>6.6761611607663713</v>
      </c>
      <c r="G25" s="40" t="e">
        <f t="shared" si="6"/>
        <v>#DIV/0!</v>
      </c>
      <c r="H25" s="53">
        <v>0</v>
      </c>
      <c r="I25" s="53"/>
      <c r="J25" s="11">
        <f t="shared" si="3"/>
        <v>0</v>
      </c>
      <c r="K25" s="11">
        <f t="shared" si="4"/>
        <v>0</v>
      </c>
      <c r="L25" s="25" t="e">
        <f t="shared" si="5"/>
        <v>#DIV/0!</v>
      </c>
    </row>
    <row r="26" spans="1:12" x14ac:dyDescent="0.25">
      <c r="A26" s="14" t="s">
        <v>43</v>
      </c>
      <c r="B26" s="6" t="s">
        <v>11</v>
      </c>
      <c r="C26" s="53">
        <v>11088269</v>
      </c>
      <c r="D26" s="53"/>
      <c r="E26" s="39">
        <f t="shared" si="0"/>
        <v>-9.3075877554837501</v>
      </c>
      <c r="F26" s="39">
        <f t="shared" si="7"/>
        <v>9.3075877554837501</v>
      </c>
      <c r="G26" s="40" t="e">
        <f t="shared" si="6"/>
        <v>#DIV/0!</v>
      </c>
      <c r="H26" s="53">
        <v>0</v>
      </c>
      <c r="I26" s="53"/>
      <c r="J26" s="11">
        <f t="shared" si="3"/>
        <v>0</v>
      </c>
      <c r="K26" s="11">
        <f t="shared" si="4"/>
        <v>0</v>
      </c>
      <c r="L26" s="25" t="e">
        <f t="shared" si="5"/>
        <v>#DIV/0!</v>
      </c>
    </row>
    <row r="27" spans="1:12" x14ac:dyDescent="0.25">
      <c r="A27" s="14" t="s">
        <v>44</v>
      </c>
      <c r="B27" s="6" t="s">
        <v>15</v>
      </c>
      <c r="C27" s="53">
        <v>5068502</v>
      </c>
      <c r="D27" s="53"/>
      <c r="E27" s="39">
        <f t="shared" si="0"/>
        <v>-4.2545438926350805</v>
      </c>
      <c r="F27" s="39">
        <f t="shared" si="7"/>
        <v>4.2545438926350805</v>
      </c>
      <c r="G27" s="40" t="e">
        <f t="shared" si="6"/>
        <v>#DIV/0!</v>
      </c>
      <c r="H27" s="53">
        <v>0</v>
      </c>
      <c r="I27" s="53"/>
      <c r="J27" s="11">
        <f t="shared" si="3"/>
        <v>0</v>
      </c>
      <c r="K27" s="11">
        <f t="shared" si="4"/>
        <v>0</v>
      </c>
      <c r="L27" s="25" t="e">
        <f t="shared" si="5"/>
        <v>#DIV/0!</v>
      </c>
    </row>
    <row r="28" spans="1:12" x14ac:dyDescent="0.25">
      <c r="A28" s="14" t="s">
        <v>45</v>
      </c>
      <c r="B28" s="6" t="s">
        <v>66</v>
      </c>
      <c r="C28" s="53">
        <v>3457671</v>
      </c>
      <c r="D28" s="53"/>
      <c r="E28" s="39">
        <f t="shared" si="0"/>
        <v>-2.9023985855764547</v>
      </c>
      <c r="F28" s="39" t="s">
        <v>72</v>
      </c>
      <c r="G28" s="40" t="e">
        <f t="shared" si="6"/>
        <v>#DIV/0!</v>
      </c>
      <c r="H28" s="53">
        <v>0</v>
      </c>
      <c r="I28" s="53"/>
      <c r="J28" s="11">
        <f t="shared" si="3"/>
        <v>0</v>
      </c>
      <c r="K28" s="11">
        <f t="shared" si="4"/>
        <v>0</v>
      </c>
      <c r="L28" s="25" t="e">
        <f t="shared" si="5"/>
        <v>#DIV/0!</v>
      </c>
    </row>
    <row r="29" spans="1:12" x14ac:dyDescent="0.25">
      <c r="A29" s="14" t="s">
        <v>46</v>
      </c>
      <c r="B29" s="6" t="s">
        <v>22</v>
      </c>
      <c r="C29" s="53">
        <v>1858403</v>
      </c>
      <c r="D29" s="53"/>
      <c r="E29" s="39">
        <f t="shared" si="0"/>
        <v>-1.5599593595316155</v>
      </c>
      <c r="F29" s="39">
        <f>C29/C$37*100</f>
        <v>1.5599593595316155</v>
      </c>
      <c r="G29" s="40" t="e">
        <f t="shared" si="6"/>
        <v>#DIV/0!</v>
      </c>
      <c r="H29" s="53">
        <v>0</v>
      </c>
      <c r="I29" s="53"/>
      <c r="J29" s="11">
        <f t="shared" si="3"/>
        <v>0</v>
      </c>
      <c r="K29" s="11">
        <f t="shared" si="4"/>
        <v>0</v>
      </c>
      <c r="L29" s="25" t="e">
        <f t="shared" si="5"/>
        <v>#DIV/0!</v>
      </c>
    </row>
    <row r="30" spans="1:12" x14ac:dyDescent="0.25">
      <c r="A30" s="14" t="s">
        <v>47</v>
      </c>
      <c r="B30" s="6" t="s">
        <v>73</v>
      </c>
      <c r="C30" s="53">
        <v>1320766</v>
      </c>
      <c r="D30" s="53"/>
      <c r="E30" s="39">
        <f t="shared" si="0"/>
        <v>-1.1086622672537298</v>
      </c>
      <c r="F30" s="39">
        <f>C30/C$37*100</f>
        <v>1.1086622672537298</v>
      </c>
      <c r="G30" s="40" t="e">
        <f t="shared" si="6"/>
        <v>#DIV/0!</v>
      </c>
      <c r="H30" s="53">
        <v>0</v>
      </c>
      <c r="I30" s="53"/>
      <c r="J30" s="11">
        <f t="shared" si="3"/>
        <v>0</v>
      </c>
      <c r="K30" s="11">
        <f t="shared" si="4"/>
        <v>0</v>
      </c>
      <c r="L30" s="25" t="e">
        <f t="shared" si="5"/>
        <v>#DIV/0!</v>
      </c>
    </row>
    <row r="31" spans="1:12" x14ac:dyDescent="0.25">
      <c r="A31" s="14" t="s">
        <v>48</v>
      </c>
      <c r="B31" s="6" t="s">
        <v>20</v>
      </c>
      <c r="C31" s="53">
        <v>5541737</v>
      </c>
      <c r="D31" s="53"/>
      <c r="E31" s="39">
        <f t="shared" si="0"/>
        <v>-4.6517813957535878</v>
      </c>
      <c r="F31" s="39">
        <f>C31/C$37*100</f>
        <v>4.6517813957535878</v>
      </c>
      <c r="G31" s="40" t="e">
        <f t="shared" si="6"/>
        <v>#DIV/0!</v>
      </c>
      <c r="H31" s="53">
        <v>0</v>
      </c>
      <c r="I31" s="53"/>
      <c r="J31" s="11">
        <f t="shared" si="3"/>
        <v>0</v>
      </c>
      <c r="K31" s="11">
        <f t="shared" si="4"/>
        <v>0</v>
      </c>
      <c r="L31" s="25" t="e">
        <f t="shared" si="5"/>
        <v>#DIV/0!</v>
      </c>
    </row>
    <row r="32" spans="1:12" x14ac:dyDescent="0.25">
      <c r="A32" s="14" t="s">
        <v>49</v>
      </c>
      <c r="B32" s="6" t="s">
        <v>6</v>
      </c>
      <c r="C32" s="53">
        <v>0</v>
      </c>
      <c r="D32" s="53"/>
      <c r="E32" s="39"/>
      <c r="F32" s="39" t="s">
        <v>72</v>
      </c>
      <c r="G32" s="40" t="s">
        <v>72</v>
      </c>
      <c r="H32" s="53">
        <v>719841</v>
      </c>
      <c r="I32" s="53"/>
      <c r="J32" s="11">
        <f t="shared" si="3"/>
        <v>-3.5293994782983713</v>
      </c>
      <c r="K32" s="11">
        <f t="shared" si="4"/>
        <v>3.5293994782983713</v>
      </c>
      <c r="L32" s="25" t="e">
        <f t="shared" si="5"/>
        <v>#DIV/0!</v>
      </c>
    </row>
    <row r="33" spans="1:12" x14ac:dyDescent="0.25">
      <c r="A33" s="14" t="s">
        <v>50</v>
      </c>
      <c r="B33" s="6" t="s">
        <v>7</v>
      </c>
      <c r="C33" s="53">
        <v>2371787</v>
      </c>
      <c r="D33" s="53"/>
      <c r="E33" s="39">
        <f>IFERROR((D33-C33)/C$37*100, "-")</f>
        <v>-1.9908982763509375</v>
      </c>
      <c r="F33" s="39">
        <f>C33/C$37*100</f>
        <v>1.9908982763509375</v>
      </c>
      <c r="G33" s="40" t="e">
        <f>D33/D$37*100</f>
        <v>#DIV/0!</v>
      </c>
      <c r="H33" s="53">
        <v>4572198</v>
      </c>
      <c r="I33" s="53"/>
      <c r="J33" s="11">
        <f t="shared" si="3"/>
        <v>-22.417607827113013</v>
      </c>
      <c r="K33" s="11">
        <f t="shared" si="4"/>
        <v>22.417607827113013</v>
      </c>
      <c r="L33" s="25" t="e">
        <f t="shared" si="5"/>
        <v>#DIV/0!</v>
      </c>
    </row>
    <row r="34" spans="1:12" x14ac:dyDescent="0.25">
      <c r="A34" s="14" t="s">
        <v>51</v>
      </c>
      <c r="B34" s="6" t="s">
        <v>8</v>
      </c>
      <c r="C34" s="53">
        <v>0</v>
      </c>
      <c r="D34" s="53"/>
      <c r="E34" s="39">
        <f>IFERROR((D34-C34)/C$37*100, "-")</f>
        <v>0</v>
      </c>
      <c r="F34" s="39">
        <f>C34/C$37*100</f>
        <v>0</v>
      </c>
      <c r="G34" s="40" t="s">
        <v>72</v>
      </c>
      <c r="H34" s="53">
        <v>0</v>
      </c>
      <c r="I34" s="53"/>
      <c r="J34" s="11">
        <f t="shared" si="3"/>
        <v>0</v>
      </c>
      <c r="K34" s="11">
        <f t="shared" si="4"/>
        <v>0</v>
      </c>
      <c r="L34" s="25" t="e">
        <f t="shared" si="5"/>
        <v>#DIV/0!</v>
      </c>
    </row>
    <row r="35" spans="1:12" x14ac:dyDescent="0.25">
      <c r="A35" s="14" t="s">
        <v>52</v>
      </c>
      <c r="B35" s="6" t="s">
        <v>68</v>
      </c>
      <c r="C35" s="53">
        <v>77369</v>
      </c>
      <c r="D35" s="53"/>
      <c r="E35" s="39">
        <f>IFERROR((D35-C35)/C$37*100, "-")</f>
        <v>-6.4944199771309857E-2</v>
      </c>
      <c r="F35" s="39">
        <f>C35/C$37*100</f>
        <v>6.4944199771309857E-2</v>
      </c>
      <c r="G35" s="40" t="e">
        <f>D35/D$37*100</f>
        <v>#DIV/0!</v>
      </c>
      <c r="H35" s="53">
        <v>4223449</v>
      </c>
      <c r="I35" s="53"/>
      <c r="J35" s="11">
        <f t="shared" si="3"/>
        <v>-20.707682248190611</v>
      </c>
      <c r="K35" s="11">
        <f t="shared" si="4"/>
        <v>20.707682248190611</v>
      </c>
      <c r="L35" s="25" t="e">
        <f t="shared" si="5"/>
        <v>#DIV/0!</v>
      </c>
    </row>
    <row r="36" spans="1:12" x14ac:dyDescent="0.25">
      <c r="A36" s="14" t="s">
        <v>53</v>
      </c>
      <c r="B36" s="6" t="s">
        <v>25</v>
      </c>
      <c r="C36" s="53">
        <v>14447543</v>
      </c>
      <c r="D36" s="53"/>
      <c r="E36" s="39">
        <f>IFERROR((D36-C36)/C$37*100, "-")</f>
        <v>-12.127391058390174</v>
      </c>
      <c r="F36" s="39">
        <f>C36/C$37*100</f>
        <v>12.127391058390174</v>
      </c>
      <c r="G36" s="40" t="e">
        <f>D36/D$37*100</f>
        <v>#DIV/0!</v>
      </c>
      <c r="H36" s="53">
        <v>1379484</v>
      </c>
      <c r="I36" s="53"/>
      <c r="J36" s="11">
        <f t="shared" si="3"/>
        <v>-6.7636465690630994</v>
      </c>
      <c r="K36" s="11">
        <f t="shared" si="4"/>
        <v>6.7636465690630994</v>
      </c>
      <c r="L36" s="25" t="e">
        <f t="shared" si="5"/>
        <v>#DIV/0!</v>
      </c>
    </row>
    <row r="37" spans="1:12" x14ac:dyDescent="0.25">
      <c r="A37" s="2"/>
      <c r="B37" s="3" t="s">
        <v>56</v>
      </c>
      <c r="C37" s="9">
        <f>SUM(C10:C36)</f>
        <v>119131501</v>
      </c>
      <c r="D37" s="9">
        <f>SUM(D10:D36)</f>
        <v>0</v>
      </c>
      <c r="E37" s="4">
        <f>(D37-C37)/C37*100</f>
        <v>-100</v>
      </c>
      <c r="F37" s="50">
        <f>SUM(F10:F36)</f>
        <v>97.081696301299857</v>
      </c>
      <c r="G37" s="50" t="e">
        <f>SUM(G10:G36)</f>
        <v>#DIV/0!</v>
      </c>
      <c r="H37" s="9">
        <f>SUM(H10:H36)</f>
        <v>20395566</v>
      </c>
      <c r="I37" s="9">
        <f>SUM(I10:I36)</f>
        <v>0</v>
      </c>
      <c r="J37" s="4">
        <f>(I37-H37)/H37*100</f>
        <v>-100</v>
      </c>
      <c r="K37" s="50">
        <f>SUM(K10:K36)</f>
        <v>100</v>
      </c>
      <c r="L37" s="51" t="e">
        <f>SUM(L10:L36)</f>
        <v>#DIV/0!</v>
      </c>
    </row>
    <row r="38" spans="1:12" x14ac:dyDescent="0.25"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x14ac:dyDescent="0.25">
      <c r="G39" s="42"/>
    </row>
    <row r="40" spans="1:12" x14ac:dyDescent="0.25">
      <c r="B40" t="s">
        <v>70</v>
      </c>
    </row>
    <row r="41" spans="1:12" x14ac:dyDescent="0.25">
      <c r="C41" s="8"/>
      <c r="D41" s="8"/>
      <c r="E41" s="5"/>
      <c r="F41" s="5"/>
      <c r="H41" s="8"/>
      <c r="I41" s="8"/>
    </row>
    <row r="42" spans="1:12" x14ac:dyDescent="0.25">
      <c r="C42" s="5"/>
      <c r="D42" s="5"/>
      <c r="E42" s="5"/>
      <c r="F42" s="5"/>
      <c r="H42" s="5"/>
      <c r="I42" s="5"/>
    </row>
    <row r="43" spans="1:12" x14ac:dyDescent="0.25">
      <c r="C43" s="32"/>
      <c r="D43" s="32"/>
      <c r="E43" s="5"/>
      <c r="F43" s="5"/>
      <c r="G43" s="5"/>
      <c r="H43" s="32"/>
      <c r="I43" s="32"/>
    </row>
    <row r="44" spans="1:12" x14ac:dyDescent="0.25">
      <c r="C44" s="5"/>
      <c r="D44" s="49"/>
      <c r="E44" s="5"/>
      <c r="F44" s="32"/>
      <c r="G44" s="48"/>
      <c r="H44" s="5"/>
      <c r="I44" s="8"/>
    </row>
    <row r="45" spans="1:12" x14ac:dyDescent="0.25">
      <c r="C45" s="33"/>
      <c r="D45" s="33"/>
      <c r="E45" s="5"/>
      <c r="F45" s="5"/>
    </row>
    <row r="47" spans="1:12" x14ac:dyDescent="0.25">
      <c r="D47" s="44"/>
    </row>
    <row r="48" spans="1:12" x14ac:dyDescent="0.25">
      <c r="C48" s="44"/>
      <c r="D48" s="44"/>
    </row>
    <row r="67" spans="2:3" x14ac:dyDescent="0.25">
      <c r="B67" s="5"/>
      <c r="C67" s="5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2025-01-30T07:34:53Z</dcterms:modified>
</cp:coreProperties>
</file>