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/Jezici/BS EVLADA 30_0125/"/>
    </mc:Choice>
  </mc:AlternateContent>
  <xr:revisionPtr revIDLastSave="57" documentId="13_ncr:1_{4B2BC5BE-EEF5-45D0-B4A0-15FF8FEB0BB7}" xr6:coauthVersionLast="47" xr6:coauthVersionMax="47" xr10:uidLastSave="{5C7F2558-707F-47DC-9B51-EF47D496FF76}"/>
  <bookViews>
    <workbookView xWindow="-120" yWindow="-120" windowWidth="19440" windowHeight="14880" tabRatio="431" xr2:uid="{00000000-000D-0000-FFFF-FFFF00000000}"/>
  </bookViews>
  <sheets>
    <sheet name="BiH" sheetId="23" r:id="rId1"/>
    <sheet name="FBiH" sheetId="24" r:id="rId2"/>
    <sheet name="RS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25" l="1"/>
  <c r="E34" i="25" l="1"/>
  <c r="C34" i="25"/>
  <c r="E29" i="25"/>
  <c r="I29" i="25"/>
  <c r="C35" i="25" l="1"/>
  <c r="D34" i="25" s="1"/>
  <c r="E35" i="25"/>
  <c r="F29" i="25" s="1"/>
  <c r="E33" i="23"/>
  <c r="E32" i="23"/>
  <c r="E31" i="23"/>
  <c r="E30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C33" i="23"/>
  <c r="C32" i="23"/>
  <c r="C31" i="23"/>
  <c r="C30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G11" i="23"/>
  <c r="E34" i="24"/>
  <c r="E29" i="24"/>
  <c r="C34" i="24"/>
  <c r="C29" i="24"/>
  <c r="D29" i="25" l="1"/>
  <c r="F34" i="25"/>
  <c r="F23" i="25"/>
  <c r="F33" i="25"/>
  <c r="F28" i="25"/>
  <c r="F22" i="25"/>
  <c r="F16" i="25"/>
  <c r="F17" i="25"/>
  <c r="F32" i="25"/>
  <c r="F27" i="25"/>
  <c r="F21" i="25"/>
  <c r="F15" i="25"/>
  <c r="F13" i="25"/>
  <c r="F18" i="25"/>
  <c r="F12" i="25"/>
  <c r="F11" i="25"/>
  <c r="F31" i="25"/>
  <c r="F26" i="25"/>
  <c r="F20" i="25"/>
  <c r="F14" i="25"/>
  <c r="F30" i="25"/>
  <c r="F25" i="25"/>
  <c r="F19" i="25"/>
  <c r="F24" i="25"/>
  <c r="D24" i="25"/>
  <c r="D12" i="25"/>
  <c r="D17" i="25"/>
  <c r="D23" i="25"/>
  <c r="D11" i="25"/>
  <c r="D33" i="25"/>
  <c r="D28" i="25"/>
  <c r="D22" i="25"/>
  <c r="D16" i="25"/>
  <c r="D32" i="25"/>
  <c r="D27" i="25"/>
  <c r="D21" i="25"/>
  <c r="D15" i="25"/>
  <c r="D25" i="25"/>
  <c r="D13" i="25"/>
  <c r="D18" i="25"/>
  <c r="D31" i="25"/>
  <c r="D26" i="25"/>
  <c r="D20" i="25"/>
  <c r="D14" i="25"/>
  <c r="D30" i="25"/>
  <c r="D19" i="25"/>
  <c r="E35" i="24"/>
  <c r="C35" i="24"/>
  <c r="E34" i="23"/>
  <c r="C34" i="23"/>
  <c r="C29" i="23"/>
  <c r="E29" i="23"/>
  <c r="I34" i="24"/>
  <c r="G34" i="24"/>
  <c r="G29" i="24"/>
  <c r="I29" i="24"/>
  <c r="G35" i="24" l="1"/>
  <c r="E35" i="23"/>
  <c r="C35" i="23"/>
  <c r="I34" i="25"/>
  <c r="I31" i="23"/>
  <c r="I32" i="23"/>
  <c r="I33" i="23"/>
  <c r="I30" i="23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11" i="23"/>
  <c r="G31" i="23"/>
  <c r="G32" i="23"/>
  <c r="G33" i="23"/>
  <c r="G30" i="23"/>
  <c r="G12" i="23"/>
  <c r="G13" i="23"/>
  <c r="G14" i="23"/>
  <c r="G15" i="23"/>
  <c r="G16" i="23"/>
  <c r="G17" i="23"/>
  <c r="G18" i="23"/>
  <c r="G19" i="23"/>
  <c r="G20" i="23"/>
  <c r="G21" i="23"/>
  <c r="G22" i="23"/>
  <c r="G23" i="23"/>
  <c r="G24" i="23"/>
  <c r="G25" i="23"/>
  <c r="G26" i="23"/>
  <c r="G27" i="23"/>
  <c r="G28" i="23"/>
  <c r="G34" i="25"/>
  <c r="G29" i="25"/>
  <c r="I35" i="25" l="1"/>
  <c r="J29" i="25" s="1"/>
  <c r="H23" i="24"/>
  <c r="G35" i="25"/>
  <c r="G34" i="23"/>
  <c r="I35" i="24"/>
  <c r="J34" i="24" s="1"/>
  <c r="I34" i="23"/>
  <c r="I29" i="23"/>
  <c r="G29" i="23"/>
  <c r="I35" i="23" l="1"/>
  <c r="J27" i="23" s="1"/>
  <c r="H34" i="25"/>
  <c r="H22" i="25"/>
  <c r="H33" i="25"/>
  <c r="H21" i="25"/>
  <c r="H32" i="25"/>
  <c r="H20" i="25"/>
  <c r="H31" i="25"/>
  <c r="H19" i="25"/>
  <c r="H17" i="25"/>
  <c r="H30" i="25"/>
  <c r="H18" i="25"/>
  <c r="H28" i="25"/>
  <c r="H16" i="25"/>
  <c r="H14" i="25"/>
  <c r="H27" i="25"/>
  <c r="H15" i="25"/>
  <c r="H26" i="25"/>
  <c r="H24" i="25"/>
  <c r="H12" i="25"/>
  <c r="H13" i="25"/>
  <c r="H23" i="25"/>
  <c r="H11" i="25"/>
  <c r="H25" i="25"/>
  <c r="H29" i="25"/>
  <c r="J34" i="25"/>
  <c r="J15" i="25"/>
  <c r="J11" i="25"/>
  <c r="J16" i="25"/>
  <c r="J28" i="25"/>
  <c r="J14" i="25"/>
  <c r="J17" i="25"/>
  <c r="J12" i="25"/>
  <c r="J30" i="25"/>
  <c r="J24" i="25"/>
  <c r="J18" i="25"/>
  <c r="J19" i="25"/>
  <c r="J31" i="25"/>
  <c r="J20" i="25"/>
  <c r="J32" i="25"/>
  <c r="J21" i="25"/>
  <c r="J22" i="25"/>
  <c r="J23" i="25"/>
  <c r="J25" i="25"/>
  <c r="J33" i="25"/>
  <c r="J13" i="25"/>
  <c r="J26" i="25"/>
  <c r="J27" i="25"/>
  <c r="H28" i="24"/>
  <c r="H30" i="24"/>
  <c r="H16" i="24"/>
  <c r="H24" i="24"/>
  <c r="H22" i="24"/>
  <c r="H19" i="24"/>
  <c r="H26" i="24"/>
  <c r="H14" i="24"/>
  <c r="H32" i="24"/>
  <c r="H17" i="24"/>
  <c r="H27" i="24"/>
  <c r="H11" i="24"/>
  <c r="H21" i="24"/>
  <c r="H34" i="24"/>
  <c r="H25" i="24"/>
  <c r="H15" i="24"/>
  <c r="H18" i="24"/>
  <c r="H13" i="24"/>
  <c r="H31" i="24"/>
  <c r="H29" i="24"/>
  <c r="H33" i="24"/>
  <c r="H20" i="24"/>
  <c r="H12" i="24"/>
  <c r="J29" i="24"/>
  <c r="J35" i="24" s="1"/>
  <c r="J23" i="24"/>
  <c r="J17" i="24"/>
  <c r="J11" i="24"/>
  <c r="J33" i="24"/>
  <c r="J28" i="24"/>
  <c r="J22" i="24"/>
  <c r="J16" i="24"/>
  <c r="J30" i="24"/>
  <c r="J19" i="24"/>
  <c r="J12" i="24"/>
  <c r="J20" i="24"/>
  <c r="J25" i="24"/>
  <c r="J32" i="24"/>
  <c r="J27" i="24"/>
  <c r="J21" i="24"/>
  <c r="J15" i="24"/>
  <c r="J31" i="24"/>
  <c r="J26" i="24"/>
  <c r="J14" i="24"/>
  <c r="J13" i="24"/>
  <c r="J24" i="24"/>
  <c r="J18" i="24"/>
  <c r="G35" i="23"/>
  <c r="J29" i="23" l="1"/>
  <c r="J30" i="23"/>
  <c r="J33" i="23"/>
  <c r="J12" i="23"/>
  <c r="J11" i="23"/>
  <c r="H35" i="24"/>
  <c r="H33" i="23"/>
  <c r="H34" i="23"/>
  <c r="H32" i="23"/>
  <c r="H14" i="23"/>
  <c r="H12" i="23"/>
  <c r="H20" i="23"/>
  <c r="H16" i="23"/>
  <c r="H18" i="23"/>
  <c r="H26" i="23"/>
  <c r="H22" i="23"/>
  <c r="H24" i="23"/>
  <c r="H28" i="23"/>
  <c r="H31" i="23"/>
  <c r="H17" i="23"/>
  <c r="H23" i="23"/>
  <c r="H30" i="23"/>
  <c r="H27" i="23"/>
  <c r="H25" i="23"/>
  <c r="H11" i="23"/>
  <c r="H13" i="23"/>
  <c r="H19" i="23"/>
  <c r="H15" i="23"/>
  <c r="H21" i="23"/>
  <c r="H29" i="23"/>
  <c r="J31" i="23"/>
  <c r="J25" i="23"/>
  <c r="J22" i="23"/>
  <c r="J19" i="23"/>
  <c r="J13" i="23"/>
  <c r="J16" i="23"/>
  <c r="J28" i="23"/>
  <c r="J23" i="23"/>
  <c r="J21" i="23"/>
  <c r="J15" i="23"/>
  <c r="J34" i="23"/>
  <c r="J32" i="23"/>
  <c r="J26" i="23"/>
  <c r="J18" i="23"/>
  <c r="J24" i="23"/>
  <c r="J14" i="23"/>
  <c r="J20" i="23"/>
  <c r="J17" i="23"/>
  <c r="J35" i="23" l="1"/>
  <c r="H35" i="23"/>
  <c r="D11" i="24" l="1"/>
  <c r="D33" i="24" l="1"/>
  <c r="D28" i="24"/>
  <c r="D16" i="24"/>
  <c r="D34" i="24"/>
  <c r="D30" i="24"/>
  <c r="D22" i="24"/>
  <c r="F34" i="24"/>
  <c r="F26" i="24"/>
  <c r="F18" i="24"/>
  <c r="F11" i="24"/>
  <c r="F23" i="24"/>
  <c r="F14" i="24"/>
  <c r="F29" i="24"/>
  <c r="F33" i="24"/>
  <c r="F31" i="24"/>
  <c r="F27" i="24"/>
  <c r="F25" i="24"/>
  <c r="F21" i="24"/>
  <c r="F19" i="24"/>
  <c r="F17" i="24"/>
  <c r="F15" i="24"/>
  <c r="F13" i="24"/>
  <c r="F30" i="24"/>
  <c r="F24" i="24"/>
  <c r="F20" i="24"/>
  <c r="F16" i="24"/>
  <c r="F12" i="24"/>
  <c r="F32" i="24"/>
  <c r="F28" i="24"/>
  <c r="F22" i="24"/>
  <c r="D31" i="24"/>
  <c r="D29" i="24"/>
  <c r="D27" i="24"/>
  <c r="D25" i="24"/>
  <c r="D23" i="24"/>
  <c r="D21" i="24"/>
  <c r="D19" i="24"/>
  <c r="D17" i="24"/>
  <c r="D15" i="24"/>
  <c r="D13" i="24"/>
  <c r="D32" i="24"/>
  <c r="D26" i="24"/>
  <c r="D24" i="24"/>
  <c r="D20" i="24"/>
  <c r="D18" i="24"/>
  <c r="D14" i="24"/>
  <c r="D12" i="24"/>
  <c r="F29" i="23"/>
  <c r="D35" i="24" l="1"/>
  <c r="F33" i="23"/>
  <c r="F34" i="23"/>
  <c r="F35" i="23" s="1"/>
  <c r="F31" i="23"/>
  <c r="F30" i="23"/>
  <c r="F14" i="23"/>
  <c r="F11" i="23"/>
  <c r="F22" i="23"/>
  <c r="D26" i="23"/>
  <c r="D11" i="23"/>
  <c r="D29" i="23"/>
  <c r="D20" i="23"/>
  <c r="F35" i="24"/>
  <c r="F28" i="23"/>
  <c r="F26" i="23"/>
  <c r="F20" i="23"/>
  <c r="F16" i="23"/>
  <c r="F23" i="23"/>
  <c r="F21" i="23"/>
  <c r="F17" i="23"/>
  <c r="F15" i="23"/>
  <c r="F27" i="23"/>
  <c r="F24" i="23"/>
  <c r="F18" i="23"/>
  <c r="F12" i="23"/>
  <c r="F25" i="23"/>
  <c r="F19" i="23"/>
  <c r="F13" i="23"/>
  <c r="F32" i="23"/>
  <c r="D33" i="23"/>
  <c r="D31" i="23"/>
  <c r="D28" i="23"/>
  <c r="D24" i="23"/>
  <c r="D22" i="23"/>
  <c r="D18" i="23"/>
  <c r="D16" i="23"/>
  <c r="D12" i="23"/>
  <c r="D34" i="23"/>
  <c r="D32" i="23"/>
  <c r="D30" i="23"/>
  <c r="D27" i="23"/>
  <c r="D25" i="23"/>
  <c r="D23" i="23"/>
  <c r="D21" i="23"/>
  <c r="D19" i="23"/>
  <c r="D17" i="23"/>
  <c r="D15" i="23"/>
  <c r="D13" i="23"/>
  <c r="D14" i="23"/>
  <c r="D35" i="23" l="1"/>
</calcChain>
</file>

<file path=xl/sharedStrings.xml><?xml version="1.0" encoding="utf-8"?>
<sst xmlns="http://schemas.openxmlformats.org/spreadsheetml/2006/main" count="209" uniqueCount="63">
  <si>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</si>
  <si>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</si>
  <si>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</si>
  <si>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</si>
  <si>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</si>
  <si>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</si>
  <si>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</si>
  <si>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</si>
  <si>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</si>
  <si>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</si>
  <si>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</si>
  <si>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</si>
  <si>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</si>
  <si>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</si>
  <si>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</si>
  <si>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</si>
  <si>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</si>
  <si>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</si>
  <si>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</si>
  <si>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</si>
  <si>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</si>
  <si>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</si>
  <si>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</si>
  <si>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</si>
  <si>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</si>
  <si>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</si>
  <si>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>Vrsta osiguranja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</si>
  <si>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</si>
  <si>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</si>
  <si>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</si>
  <si>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</si>
  <si>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</si>
  <si>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</si>
  <si>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</si>
  <si>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</si>
  <si>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</si>
  <si>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</si>
  <si>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</si>
  <si>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</si>
  <si>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</si>
  <si>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</si>
  <si>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</si>
  <si>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</si>
  <si>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</si>
  <si>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</si>
  <si>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</si>
  <si>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</si>
  <si>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</si>
  <si>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</si>
  <si>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</si>
  <si>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</si>
  <si>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</si>
  <si>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Šifra</t>
  </si>
  <si>
    <t>Udio</t>
  </si>
  <si>
    <t>Broj isplaćenih šteta</t>
  </si>
  <si>
    <t>Vrijednost isplaćenih šteta</t>
  </si>
  <si>
    <t>BROJ I VRIJEDNOST ISPLAĆENIH ŠTETA PO VRSTAMA OSIGURANJA U BOSNI I HERCEGOVINI</t>
  </si>
  <si>
    <t>BROJ I VRIJEDNOST ISPLAĆENIH ŠTETA PO VRSTAMA OSIGURANJA U FEDERACIJI BOSNE I HERCEGOVINE*</t>
  </si>
  <si>
    <t>*Podaci su dati na osnovu nerevidiranih izvještaja društava za sjedištem u Federaciji Bosne i Hercegovine.</t>
  </si>
  <si>
    <t>*Podaci su dati na osnovu nerevidiranih izvještaja društava za sjedištem u Republici Srpskoj.</t>
  </si>
  <si>
    <t>BROJ I VRIJEDNOST ISPLAĆENIH ŠTETA PO VRSTAMA OSIGURANJA U REPUBLICI SRPSKOJ*</t>
  </si>
  <si>
    <t>I-X-2023</t>
  </si>
  <si>
    <t>I-X-2024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</si>
</sst>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6" fillId="0" borderId="0"/>
    <xf numFmtId="0" fontId="12" fillId="0" borderId="0"/>
  </cellStyleXfs>
  <cellXfs count="63">
    <xf numFmtId="0" fontId="0" fillId="0" borderId="0" xfId="0"/>
    <xf numFmtId="4" fontId="4" fillId="2" borderId="0" xfId="0" applyNumberFormat="1" applyFont="1" applyFill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7" xfId="0" applyFont="1" applyFill="1" applyBorder="1"/>
    <xf numFmtId="0" fontId="4" fillId="0" borderId="0" xfId="0" applyFont="1"/>
    <xf numFmtId="0" fontId="4" fillId="0" borderId="1" xfId="2" applyFont="1" applyBorder="1" applyAlignment="1">
      <alignment vertical="center" wrapText="1" shrinkToFit="1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0" fillId="0" borderId="0" xfId="0" applyNumberFormat="1"/>
    <xf numFmtId="0" fontId="10" fillId="0" borderId="0" xfId="0" applyFont="1"/>
    <xf numFmtId="3" fontId="0" fillId="0" borderId="0" xfId="0" applyNumberFormat="1"/>
    <xf numFmtId="3" fontId="4" fillId="2" borderId="2" xfId="0" applyNumberFormat="1" applyFont="1" applyFill="1" applyBorder="1"/>
    <xf numFmtId="4" fontId="11" fillId="0" borderId="0" xfId="0" applyNumberFormat="1" applyFont="1"/>
    <xf numFmtId="3" fontId="4" fillId="0" borderId="0" xfId="0" applyNumberFormat="1" applyFont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/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4" fillId="0" borderId="15" xfId="2" applyNumberFormat="1" applyFont="1" applyBorder="1" applyAlignment="1">
      <alignment horizontal="center" vertical="center" shrinkToFit="1"/>
    </xf>
    <xf numFmtId="49" fontId="4" fillId="0" borderId="15" xfId="0" applyNumberFormat="1" applyFont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7" xfId="0" applyFont="1" applyFill="1" applyBorder="1"/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right" vertical="center"/>
    </xf>
    <xf numFmtId="4" fontId="4" fillId="2" borderId="3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0" borderId="22" xfId="0" applyNumberFormat="1" applyFont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 wrapText="1"/>
    </xf>
    <xf numFmtId="2" fontId="4" fillId="2" borderId="2" xfId="0" applyNumberFormat="1" applyFont="1" applyFill="1" applyBorder="1" applyAlignment="1">
      <alignment horizontal="right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right" vertical="center"/>
    </xf>
    <xf numFmtId="1" fontId="5" fillId="3" borderId="5" xfId="0" applyNumberFormat="1" applyFont="1" applyFill="1" applyBorder="1" applyAlignment="1">
      <alignment horizontal="right" vertical="center"/>
    </xf>
    <xf numFmtId="1" fontId="5" fillId="3" borderId="6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3" fontId="0" fillId="0" borderId="27" xfId="0" applyNumberFormat="1" applyBorder="1"/>
    <xf numFmtId="3" fontId="5" fillId="3" borderId="5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</cellXfs>
  <cellStyles count="12">
    <cellStyle name="Normal 2" xfId="9" xr:uid="{00000000-0005-0000-0000-000001000000}"/>
    <cellStyle name="Normal 2 2" xfId="11" xr:uid="{00000000-0005-0000-0000-000002000000}"/>
    <cellStyle name="Normal 3" xfId="10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6" xr:uid="{00000000-0005-0000-0000-000006000000}"/>
    <cellStyle name="Obično 2" xfId="2" xr:uid="{00000000-0005-0000-0000-000007000000}"/>
    <cellStyle name="Obično 2 2" xfId="3" xr:uid="{00000000-0005-0000-0000-000008000000}"/>
    <cellStyle name="Obično 3" xfId="7" xr:uid="{00000000-0005-0000-0000-000009000000}"/>
    <cellStyle name="Obično 4" xfId="4" xr:uid="{00000000-0005-0000-0000-00000A000000}"/>
    <cellStyle name="Obično 4 2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showRuler="0" view="pageLayout" zoomScale="70" zoomScaleNormal="70" zoomScalePageLayoutView="70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56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13"/>
      <c r="B8" s="57" t="s">
        <v>26</v>
      </c>
      <c r="C8" s="57"/>
      <c r="D8" s="57"/>
      <c r="E8" s="57"/>
      <c r="F8" s="57"/>
      <c r="G8" s="57"/>
      <c r="H8" s="57"/>
      <c r="I8" s="57"/>
      <c r="J8" s="60"/>
    </row>
    <row r="9" spans="1:10" ht="38.25" customHeight="1" x14ac:dyDescent="0.25">
      <c r="A9" s="10" t="s">
        <v>52</v>
      </c>
      <c r="B9" s="58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49" t="s">
        <v>53</v>
      </c>
    </row>
    <row r="10" spans="1:10" ht="31.5" customHeight="1" thickBot="1" x14ac:dyDescent="0.3">
      <c r="A10" s="9"/>
      <c r="B10" s="59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8" t="s">
        <v>0</v>
      </c>
      <c r="B11" s="12" t="s">
        <v>27</v>
      </c>
      <c r="C11" s="24">
        <f>FBiH!C11+RS!C11</f>
        <v>14234</v>
      </c>
      <c r="D11" s="46">
        <f t="shared" ref="D11:D34" si="0">C11/C$35*100</f>
        <v>9.8654708520179373</v>
      </c>
      <c r="E11" s="24">
        <f>FBiH!E11+RS!E11</f>
        <v>19683007.100000001</v>
      </c>
      <c r="F11" s="43">
        <f t="shared" ref="F11:F34" si="1">E11/E$35*100</f>
        <v>5.8047746128275497</v>
      </c>
      <c r="G11" s="24">
        <f>FBiH!G11+RS!G11</f>
        <v>14140</v>
      </c>
      <c r="H11" s="46">
        <f t="shared" ref="H11:H34" si="2">G11/G$35*100</f>
        <v>9.0692185335317355</v>
      </c>
      <c r="I11" s="24">
        <f>FBiH!I11+RS!I11</f>
        <v>17951939.170000002</v>
      </c>
      <c r="J11" s="43">
        <f>I11/I$35*100</f>
        <v>4.7703022558716901</v>
      </c>
    </row>
    <row r="12" spans="1:10" x14ac:dyDescent="0.25">
      <c r="A12" s="29" t="s">
        <v>1</v>
      </c>
      <c r="B12" s="12" t="s">
        <v>28</v>
      </c>
      <c r="C12" s="24">
        <f>FBiH!C12+RS!C12</f>
        <v>30431</v>
      </c>
      <c r="D12" s="46">
        <f t="shared" si="0"/>
        <v>21.091481206811707</v>
      </c>
      <c r="E12" s="24">
        <f>FBiH!E12+RS!E12</f>
        <v>6652194.9900000002</v>
      </c>
      <c r="F12" s="43">
        <f t="shared" si="1"/>
        <v>1.9618187607893824</v>
      </c>
      <c r="G12" s="24">
        <f>FBiH!G12+RS!G12</f>
        <v>34267</v>
      </c>
      <c r="H12" s="46">
        <f t="shared" si="2"/>
        <v>21.978423726204525</v>
      </c>
      <c r="I12" s="24">
        <f>FBiH!I12+RS!I12</f>
        <v>7828770.4199999999</v>
      </c>
      <c r="J12" s="43">
        <f>I12/I$35*100</f>
        <v>2.0803101459722444</v>
      </c>
    </row>
    <row r="13" spans="1:10" x14ac:dyDescent="0.25">
      <c r="A13" s="29" t="s">
        <v>2</v>
      </c>
      <c r="B13" s="12" t="s">
        <v>29</v>
      </c>
      <c r="C13" s="24">
        <f>FBiH!C13+RS!C13</f>
        <v>22984</v>
      </c>
      <c r="D13" s="46">
        <f t="shared" si="0"/>
        <v>15.930025436474656</v>
      </c>
      <c r="E13" s="24">
        <f>FBiH!E13+RS!E13</f>
        <v>53785982.960000001</v>
      </c>
      <c r="F13" s="43">
        <f t="shared" si="1"/>
        <v>15.862185428576264</v>
      </c>
      <c r="G13" s="24">
        <f>FBiH!G13+RS!G13</f>
        <v>25446</v>
      </c>
      <c r="H13" s="46">
        <f t="shared" si="2"/>
        <v>16.32074503566114</v>
      </c>
      <c r="I13" s="24">
        <f>FBiH!I13+RS!I13</f>
        <v>64931584.329999998</v>
      </c>
      <c r="J13" s="43">
        <f t="shared" ref="J13:J34" si="3">I13/I$35*100</f>
        <v>17.254029231802587</v>
      </c>
    </row>
    <row r="14" spans="1:10" x14ac:dyDescent="0.25">
      <c r="A14" s="29" t="s">
        <v>3</v>
      </c>
      <c r="B14" s="12" t="s">
        <v>30</v>
      </c>
      <c r="C14" s="24">
        <f>FBiH!C14+RS!C14</f>
        <v>1</v>
      </c>
      <c r="D14" s="46">
        <f t="shared" si="0"/>
        <v>6.9309195250933948E-4</v>
      </c>
      <c r="E14" s="24">
        <f>FBiH!E14+RS!E14</f>
        <v>600</v>
      </c>
      <c r="F14" s="43">
        <f t="shared" si="1"/>
        <v>1.769477981693422E-4</v>
      </c>
      <c r="G14" s="24">
        <f>FBiH!G14+RS!G14</f>
        <v>2</v>
      </c>
      <c r="H14" s="46">
        <f t="shared" si="2"/>
        <v>1.2827748986607829E-3</v>
      </c>
      <c r="I14" s="24">
        <f>FBiH!I14+RS!I14</f>
        <v>434.58</v>
      </c>
      <c r="J14" s="43">
        <f t="shared" si="3"/>
        <v>1.1547933260720373E-4</v>
      </c>
    </row>
    <row r="15" spans="1:10" x14ac:dyDescent="0.25">
      <c r="A15" s="29" t="s">
        <v>4</v>
      </c>
      <c r="B15" s="12" t="s">
        <v>31</v>
      </c>
      <c r="C15" s="24">
        <f>FBiH!C15+RS!C15</f>
        <v>0</v>
      </c>
      <c r="D15" s="46">
        <f t="shared" si="0"/>
        <v>0</v>
      </c>
      <c r="E15" s="24">
        <f>FBiH!E15+RS!E15</f>
        <v>0</v>
      </c>
      <c r="F15" s="43">
        <f t="shared" si="1"/>
        <v>0</v>
      </c>
      <c r="G15" s="24">
        <f>FBiH!G15+RS!G15</f>
        <v>2</v>
      </c>
      <c r="H15" s="46">
        <f t="shared" si="2"/>
        <v>1.2827748986607829E-3</v>
      </c>
      <c r="I15" s="24">
        <f>FBiH!I15+RS!I15</f>
        <v>14115</v>
      </c>
      <c r="J15" s="43">
        <f t="shared" si="3"/>
        <v>3.7507266320370948E-3</v>
      </c>
    </row>
    <row r="16" spans="1:10" x14ac:dyDescent="0.25">
      <c r="A16" s="29" t="s">
        <v>5</v>
      </c>
      <c r="B16" s="12" t="s">
        <v>32</v>
      </c>
      <c r="C16" s="24">
        <f>FBiH!C16+RS!C16</f>
        <v>3</v>
      </c>
      <c r="D16" s="46">
        <f t="shared" si="0"/>
        <v>2.0792758575280184E-3</v>
      </c>
      <c r="E16" s="24">
        <f>FBiH!E16+RS!E16</f>
        <v>250570.06</v>
      </c>
      <c r="F16" s="43">
        <f t="shared" si="1"/>
        <v>7.3896367340266611E-2</v>
      </c>
      <c r="G16" s="24">
        <f>FBiH!G16+RS!G16</f>
        <v>0</v>
      </c>
      <c r="H16" s="46">
        <f t="shared" si="2"/>
        <v>0</v>
      </c>
      <c r="I16" s="24">
        <f>FBiH!I16+RS!I16</f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4">
        <f>FBiH!C17+RS!C17</f>
        <v>236</v>
      </c>
      <c r="D17" s="46">
        <f t="shared" si="0"/>
        <v>0.16356970079220409</v>
      </c>
      <c r="E17" s="24">
        <f>FBiH!E17+RS!E17</f>
        <v>429624.53</v>
      </c>
      <c r="F17" s="43">
        <f t="shared" si="1"/>
        <v>0.12670185770506417</v>
      </c>
      <c r="G17" s="24">
        <f>FBiH!G17+RS!G17</f>
        <v>235</v>
      </c>
      <c r="H17" s="46">
        <f t="shared" si="2"/>
        <v>0.15072605059264199</v>
      </c>
      <c r="I17" s="24">
        <f>FBiH!I17+RS!I17</f>
        <v>299431.96000000002</v>
      </c>
      <c r="J17" s="43">
        <f t="shared" si="3"/>
        <v>7.9566944871063847E-2</v>
      </c>
    </row>
    <row r="18" spans="1:10" x14ac:dyDescent="0.25">
      <c r="A18" s="29" t="s">
        <v>7</v>
      </c>
      <c r="B18" s="12" t="s">
        <v>34</v>
      </c>
      <c r="C18" s="24">
        <f>FBiH!C18+RS!C18</f>
        <v>2736</v>
      </c>
      <c r="D18" s="46">
        <f t="shared" si="0"/>
        <v>1.8962995820655526</v>
      </c>
      <c r="E18" s="24">
        <f>FBiH!E18+RS!E18</f>
        <v>14293170.119999999</v>
      </c>
      <c r="F18" s="43">
        <f t="shared" si="1"/>
        <v>4.2152416359897211</v>
      </c>
      <c r="G18" s="24">
        <f>FBiH!G18+RS!G18</f>
        <v>2592</v>
      </c>
      <c r="H18" s="46">
        <f t="shared" si="2"/>
        <v>1.6624762686643746</v>
      </c>
      <c r="I18" s="24">
        <f>FBiH!I18+RS!I18</f>
        <v>22747858.600000001</v>
      </c>
      <c r="J18" s="43">
        <f t="shared" si="3"/>
        <v>6.0447041496871465</v>
      </c>
    </row>
    <row r="19" spans="1:10" x14ac:dyDescent="0.25">
      <c r="A19" s="29" t="s">
        <v>8</v>
      </c>
      <c r="B19" s="12" t="s">
        <v>35</v>
      </c>
      <c r="C19" s="24">
        <f>FBiH!C19+RS!C19</f>
        <v>2814</v>
      </c>
      <c r="D19" s="46">
        <f t="shared" si="0"/>
        <v>1.9503607543612811</v>
      </c>
      <c r="E19" s="24">
        <f>FBiH!E19+RS!E19</f>
        <v>11200774.729999999</v>
      </c>
      <c r="F19" s="43">
        <f t="shared" si="1"/>
        <v>3.3032540437738471</v>
      </c>
      <c r="G19" s="24">
        <f>FBiH!G19+RS!G19</f>
        <v>2942</v>
      </c>
      <c r="H19" s="46">
        <f t="shared" si="2"/>
        <v>1.8869618759300117</v>
      </c>
      <c r="I19" s="24">
        <f>FBiH!I19+RS!I19</f>
        <v>9183443.5099999998</v>
      </c>
      <c r="J19" s="43">
        <f t="shared" si="3"/>
        <v>2.4402824050134759</v>
      </c>
    </row>
    <row r="20" spans="1:10" s="18" customFormat="1" x14ac:dyDescent="0.25">
      <c r="A20" s="29" t="s">
        <v>9</v>
      </c>
      <c r="B20" s="12" t="s">
        <v>36</v>
      </c>
      <c r="C20" s="24">
        <f>FBiH!C20+RS!C20</f>
        <v>48643</v>
      </c>
      <c r="D20" s="46">
        <f t="shared" si="0"/>
        <v>33.714071845911796</v>
      </c>
      <c r="E20" s="24">
        <f>FBiH!E20+RS!E20</f>
        <v>143308314.80000001</v>
      </c>
      <c r="F20" s="43">
        <f t="shared" si="1"/>
        <v>42.26348460536493</v>
      </c>
      <c r="G20" s="24">
        <f>FBiH!G20+RS!G20</f>
        <v>52518</v>
      </c>
      <c r="H20" s="46">
        <f t="shared" si="2"/>
        <v>33.684386063933502</v>
      </c>
      <c r="I20" s="24">
        <f>FBiH!I20+RS!I20</f>
        <v>157842821.49000001</v>
      </c>
      <c r="J20" s="43">
        <f t="shared" si="3"/>
        <v>41.942987902119739</v>
      </c>
    </row>
    <row r="21" spans="1:10" s="18" customFormat="1" x14ac:dyDescent="0.25">
      <c r="A21" s="29" t="s">
        <v>10</v>
      </c>
      <c r="B21" s="12" t="s">
        <v>37</v>
      </c>
      <c r="C21" s="24">
        <f>FBiH!C21+RS!C21</f>
        <v>0</v>
      </c>
      <c r="D21" s="46">
        <f t="shared" si="0"/>
        <v>0</v>
      </c>
      <c r="E21" s="24">
        <f>FBiH!E21+RS!E21</f>
        <v>32432.720000000001</v>
      </c>
      <c r="F21" s="43">
        <f t="shared" si="1"/>
        <v>9.5648306544046467E-3</v>
      </c>
      <c r="G21" s="24">
        <f>FBiH!G21+RS!G21</f>
        <v>1</v>
      </c>
      <c r="H21" s="46">
        <f t="shared" si="2"/>
        <v>6.4138744933039146E-4</v>
      </c>
      <c r="I21" s="24">
        <f>FBiH!I21+RS!I21</f>
        <v>815.7</v>
      </c>
      <c r="J21" s="43">
        <f t="shared" si="3"/>
        <v>2.1675293756660707E-4</v>
      </c>
    </row>
    <row r="22" spans="1:10" x14ac:dyDescent="0.25">
      <c r="A22" s="29" t="s">
        <v>11</v>
      </c>
      <c r="B22" s="12" t="s">
        <v>38</v>
      </c>
      <c r="C22" s="24">
        <f>FBiH!C22+RS!C22</f>
        <v>0</v>
      </c>
      <c r="D22" s="46">
        <f t="shared" si="0"/>
        <v>0</v>
      </c>
      <c r="E22" s="24">
        <f>FBiH!E22+RS!E22</f>
        <v>825</v>
      </c>
      <c r="F22" s="43">
        <f t="shared" si="1"/>
        <v>2.4330322248284551E-4</v>
      </c>
      <c r="G22" s="24">
        <f>FBiH!G22+RS!G22</f>
        <v>0</v>
      </c>
      <c r="H22" s="46">
        <f t="shared" si="2"/>
        <v>0</v>
      </c>
      <c r="I22" s="24">
        <f>FBiH!I22+RS!I22</f>
        <v>0</v>
      </c>
      <c r="J22" s="43">
        <f t="shared" si="3"/>
        <v>0</v>
      </c>
    </row>
    <row r="23" spans="1:10" x14ac:dyDescent="0.25">
      <c r="A23" s="29" t="s">
        <v>12</v>
      </c>
      <c r="B23" s="12" t="s">
        <v>39</v>
      </c>
      <c r="C23" s="24">
        <f>FBiH!C23+RS!C23</f>
        <v>1281</v>
      </c>
      <c r="D23" s="46">
        <f t="shared" si="0"/>
        <v>0.88785079116446375</v>
      </c>
      <c r="E23" s="24">
        <f>FBiH!E23+RS!E23</f>
        <v>1534493.82</v>
      </c>
      <c r="F23" s="43">
        <f t="shared" si="1"/>
        <v>0.45254217125577156</v>
      </c>
      <c r="G23" s="24">
        <f>FBiH!G23+RS!G23</f>
        <v>1257</v>
      </c>
      <c r="H23" s="46">
        <f t="shared" si="2"/>
        <v>0.80622402380830205</v>
      </c>
      <c r="I23" s="24">
        <f>FBiH!I23+RS!I23</f>
        <v>2313278.87</v>
      </c>
      <c r="J23" s="43">
        <f t="shared" si="3"/>
        <v>0.61469901983972208</v>
      </c>
    </row>
    <row r="24" spans="1:10" x14ac:dyDescent="0.25">
      <c r="A24" s="29" t="s">
        <v>13</v>
      </c>
      <c r="B24" s="12" t="s">
        <v>40</v>
      </c>
      <c r="C24" s="24">
        <f>FBiH!C24+RS!C24</f>
        <v>551</v>
      </c>
      <c r="D24" s="46">
        <f t="shared" si="0"/>
        <v>0.381893665832646</v>
      </c>
      <c r="E24" s="24">
        <f>FBiH!E24+RS!E24</f>
        <v>1957187.7000000002</v>
      </c>
      <c r="F24" s="43">
        <f t="shared" si="1"/>
        <v>0.5772000901985318</v>
      </c>
      <c r="G24" s="24">
        <f>FBiH!G24+RS!G24</f>
        <v>516</v>
      </c>
      <c r="H24" s="46">
        <f t="shared" si="2"/>
        <v>0.33095592385448203</v>
      </c>
      <c r="I24" s="24">
        <f>FBiH!I24+RS!I24</f>
        <v>3411811.0799999996</v>
      </c>
      <c r="J24" s="43">
        <f t="shared" si="3"/>
        <v>0.90660791223770754</v>
      </c>
    </row>
    <row r="25" spans="1:10" x14ac:dyDescent="0.25">
      <c r="A25" s="29" t="s">
        <v>14</v>
      </c>
      <c r="B25" s="12" t="s">
        <v>41</v>
      </c>
      <c r="C25" s="24">
        <f>FBiH!C25+RS!C25</f>
        <v>152</v>
      </c>
      <c r="D25" s="46">
        <f t="shared" si="0"/>
        <v>0.10534997678141959</v>
      </c>
      <c r="E25" s="24">
        <f>FBiH!E25+RS!E25</f>
        <v>228294</v>
      </c>
      <c r="F25" s="43">
        <f t="shared" si="1"/>
        <v>6.7326867725453016E-2</v>
      </c>
      <c r="G25" s="24">
        <f>FBiH!G25+RS!G25</f>
        <v>102</v>
      </c>
      <c r="H25" s="46">
        <f t="shared" si="2"/>
        <v>6.5421519831699929E-2</v>
      </c>
      <c r="I25" s="24">
        <f>FBiH!I25+RS!I25</f>
        <v>172916</v>
      </c>
      <c r="J25" s="43">
        <f t="shared" si="3"/>
        <v>4.5948327758081921E-2</v>
      </c>
    </row>
    <row r="26" spans="1:10" x14ac:dyDescent="0.25">
      <c r="A26" s="29" t="s">
        <v>15</v>
      </c>
      <c r="B26" s="12" t="s">
        <v>42</v>
      </c>
      <c r="C26" s="24">
        <f>FBiH!C26+RS!C26</f>
        <v>3691</v>
      </c>
      <c r="D26" s="46">
        <f t="shared" si="0"/>
        <v>2.5582023967119718</v>
      </c>
      <c r="E26" s="24">
        <f>FBiH!E26+RS!E26</f>
        <v>829632.54</v>
      </c>
      <c r="F26" s="43">
        <f t="shared" si="1"/>
        <v>0.24466941873773121</v>
      </c>
      <c r="G26" s="24">
        <f>FBiH!G26+RS!G26</f>
        <v>5889</v>
      </c>
      <c r="H26" s="46">
        <f t="shared" si="2"/>
        <v>3.7771306891066754</v>
      </c>
      <c r="I26" s="24">
        <f>FBiH!I26+RS!I26</f>
        <v>1416370.34</v>
      </c>
      <c r="J26" s="43">
        <f t="shared" si="3"/>
        <v>0.37636684059974745</v>
      </c>
    </row>
    <row r="27" spans="1:10" x14ac:dyDescent="0.25">
      <c r="A27" s="29" t="s">
        <v>16</v>
      </c>
      <c r="B27" s="12" t="s">
        <v>43</v>
      </c>
      <c r="C27" s="24">
        <f>FBiH!C27+RS!C27</f>
        <v>0</v>
      </c>
      <c r="D27" s="46">
        <f t="shared" si="0"/>
        <v>0</v>
      </c>
      <c r="E27" s="24">
        <f>FBiH!E27+RS!E27</f>
        <v>0</v>
      </c>
      <c r="F27" s="43">
        <f t="shared" si="1"/>
        <v>0</v>
      </c>
      <c r="G27" s="24">
        <f>FBiH!G27+RS!G27</f>
        <v>1</v>
      </c>
      <c r="H27" s="46">
        <f t="shared" si="2"/>
        <v>6.4138744933039146E-4</v>
      </c>
      <c r="I27" s="24">
        <f>FBiH!I27+RS!I27</f>
        <v>200</v>
      </c>
      <c r="J27" s="43">
        <f>I27/I$35*100</f>
        <v>5.3145258689863191E-5</v>
      </c>
    </row>
    <row r="28" spans="1:10" x14ac:dyDescent="0.25">
      <c r="A28" s="29" t="s">
        <v>17</v>
      </c>
      <c r="B28" s="12" t="s">
        <v>44</v>
      </c>
      <c r="C28" s="24">
        <f>FBiH!C28+RS!C28</f>
        <v>360</v>
      </c>
      <c r="D28" s="46">
        <f t="shared" si="0"/>
        <v>0.24951310290336218</v>
      </c>
      <c r="E28" s="24">
        <f>FBiH!E28+RS!E28</f>
        <v>256078.23</v>
      </c>
      <c r="F28" s="43">
        <f t="shared" si="1"/>
        <v>7.5520798262670663E-2</v>
      </c>
      <c r="G28" s="24">
        <f>FBiH!G28+RS!G28</f>
        <v>592</v>
      </c>
      <c r="H28" s="46">
        <f t="shared" si="2"/>
        <v>0.37970137000359178</v>
      </c>
      <c r="I28" s="24">
        <f>FBiH!I28+RS!I28</f>
        <v>416302.72000000003</v>
      </c>
      <c r="J28" s="43">
        <f t="shared" si="3"/>
        <v>0.11062257873846844</v>
      </c>
    </row>
    <row r="29" spans="1:10" x14ac:dyDescent="0.25">
      <c r="A29" s="30" t="s">
        <v>23</v>
      </c>
      <c r="B29" s="6" t="s">
        <v>45</v>
      </c>
      <c r="C29" s="25">
        <f>SUM(C11:C28)</f>
        <v>128117</v>
      </c>
      <c r="D29" s="47">
        <f t="shared" si="0"/>
        <v>88.796861679639036</v>
      </c>
      <c r="E29" s="25">
        <f>SUM(E11:E28)</f>
        <v>254443183.29999998</v>
      </c>
      <c r="F29" s="44">
        <f t="shared" si="1"/>
        <v>75.038601740222234</v>
      </c>
      <c r="G29" s="25">
        <f>SUM(G11:G28)</f>
        <v>140502</v>
      </c>
      <c r="H29" s="47">
        <f t="shared" si="2"/>
        <v>90.116219405818669</v>
      </c>
      <c r="I29" s="25">
        <f>SUM(I11:I28)</f>
        <v>288532093.76999998</v>
      </c>
      <c r="J29" s="44">
        <f t="shared" si="3"/>
        <v>76.670563818672562</v>
      </c>
    </row>
    <row r="30" spans="1:10" x14ac:dyDescent="0.25">
      <c r="A30" s="31" t="s">
        <v>22</v>
      </c>
      <c r="B30" s="4" t="s">
        <v>46</v>
      </c>
      <c r="C30" s="24">
        <f>FBiH!C30+RS!C30</f>
        <v>13686</v>
      </c>
      <c r="D30" s="46">
        <f t="shared" si="0"/>
        <v>9.4856564620428188</v>
      </c>
      <c r="E30" s="24">
        <f>FBiH!E30+RS!E30</f>
        <v>81018594.890000001</v>
      </c>
      <c r="F30" s="43">
        <f t="shared" si="1"/>
        <v>23.893436627599034</v>
      </c>
      <c r="G30" s="24">
        <f>FBiH!G30+RS!G30</f>
        <v>13126</v>
      </c>
      <c r="H30" s="46">
        <f t="shared" si="2"/>
        <v>8.4188516599107182</v>
      </c>
      <c r="I30" s="24">
        <f>FBiH!I30+RS!I30</f>
        <v>83724526.719999999</v>
      </c>
      <c r="J30" s="43">
        <f>I30/I$35*100</f>
        <v>22.247808156103815</v>
      </c>
    </row>
    <row r="31" spans="1:10" x14ac:dyDescent="0.25">
      <c r="A31" s="31" t="s">
        <v>20</v>
      </c>
      <c r="B31" s="5" t="s">
        <v>47</v>
      </c>
      <c r="C31" s="24">
        <f>FBiH!C31+RS!C31</f>
        <v>29</v>
      </c>
      <c r="D31" s="46">
        <f t="shared" si="0"/>
        <v>2.0099666622770844E-2</v>
      </c>
      <c r="E31" s="24">
        <f>FBiH!E31+RS!E31</f>
        <v>235766.2</v>
      </c>
      <c r="F31" s="43">
        <f t="shared" si="1"/>
        <v>6.9530516621254618E-2</v>
      </c>
      <c r="G31" s="24">
        <f>FBiH!G31+RS!G31</f>
        <v>30</v>
      </c>
      <c r="H31" s="46">
        <f t="shared" si="2"/>
        <v>1.9241623479911745E-2</v>
      </c>
      <c r="I31" s="24">
        <f>FBiH!I31+RS!I31</f>
        <v>295461.74</v>
      </c>
      <c r="J31" s="43">
        <f t="shared" si="3"/>
        <v>7.8511953026285497E-2</v>
      </c>
    </row>
    <row r="32" spans="1:10" x14ac:dyDescent="0.25">
      <c r="A32" s="31" t="s">
        <v>21</v>
      </c>
      <c r="B32" s="15" t="s">
        <v>48</v>
      </c>
      <c r="C32" s="24">
        <f>FBiH!C32+RS!C32</f>
        <v>2449</v>
      </c>
      <c r="D32" s="46">
        <f t="shared" si="0"/>
        <v>1.6973821916953722</v>
      </c>
      <c r="E32" s="24">
        <f>FBiH!E32+RS!E32</f>
        <v>3385510.7298999997</v>
      </c>
      <c r="F32" s="43">
        <f t="shared" si="1"/>
        <v>0.99843111555747921</v>
      </c>
      <c r="G32" s="24">
        <f>FBiH!G32+RS!G32</f>
        <v>2254</v>
      </c>
      <c r="H32" s="46">
        <f t="shared" si="2"/>
        <v>1.4456873107907025</v>
      </c>
      <c r="I32" s="24">
        <f>FBiH!I32+RS!I32</f>
        <v>3774996.8200000003</v>
      </c>
      <c r="J32" s="43">
        <f t="shared" si="3"/>
        <v>1.0031159127615548</v>
      </c>
    </row>
    <row r="33" spans="1:10" ht="15.75" customHeight="1" x14ac:dyDescent="0.25">
      <c r="A33" s="32" t="s">
        <v>19</v>
      </c>
      <c r="B33" s="15" t="s">
        <v>49</v>
      </c>
      <c r="C33" s="24">
        <f>FBiH!C33+RS!C33</f>
        <v>0</v>
      </c>
      <c r="D33" s="46">
        <f t="shared" si="0"/>
        <v>0</v>
      </c>
      <c r="E33" s="24">
        <f>FBiH!E33+RS!E33</f>
        <v>0</v>
      </c>
      <c r="F33" s="43">
        <f t="shared" si="1"/>
        <v>0</v>
      </c>
      <c r="G33" s="24">
        <f>FBiH!G33+RS!G33</f>
        <v>0</v>
      </c>
      <c r="H33" s="46">
        <f t="shared" si="2"/>
        <v>0</v>
      </c>
      <c r="I33" s="24">
        <f>FBiH!I33+RS!I33</f>
        <v>0</v>
      </c>
      <c r="J33" s="43">
        <f>I33/I$35*100</f>
        <v>0</v>
      </c>
    </row>
    <row r="34" spans="1:10" x14ac:dyDescent="0.25">
      <c r="A34" s="33" t="s">
        <v>18</v>
      </c>
      <c r="B34" s="7" t="s">
        <v>50</v>
      </c>
      <c r="C34" s="26">
        <f>SUM(C30:C33)</f>
        <v>16164</v>
      </c>
      <c r="D34" s="1">
        <f t="shared" si="0"/>
        <v>11.203138320360964</v>
      </c>
      <c r="E34" s="27">
        <f>SUM(E30:E33)</f>
        <v>84639871.819900006</v>
      </c>
      <c r="F34" s="42">
        <f t="shared" si="1"/>
        <v>24.961398259777766</v>
      </c>
      <c r="G34" s="26">
        <f>SUM(G30:G33)</f>
        <v>15410</v>
      </c>
      <c r="H34" s="1">
        <f t="shared" si="2"/>
        <v>9.8837805941813333</v>
      </c>
      <c r="I34" s="27">
        <f>SUM(I30:I33)</f>
        <v>87794985.280000001</v>
      </c>
      <c r="J34" s="42">
        <f t="shared" si="3"/>
        <v>23.329436021891656</v>
      </c>
    </row>
    <row r="35" spans="1:10" x14ac:dyDescent="0.25">
      <c r="A35" s="16" t="s">
        <v>24</v>
      </c>
      <c r="B35" s="17" t="s">
        <v>51</v>
      </c>
      <c r="C35" s="56">
        <f>C29+C34</f>
        <v>144281</v>
      </c>
      <c r="D35" s="51">
        <f>D29+D34</f>
        <v>100</v>
      </c>
      <c r="E35" s="56">
        <f>E29+E34</f>
        <v>339083055.11989999</v>
      </c>
      <c r="F35" s="40">
        <f>(F29+F34)</f>
        <v>100</v>
      </c>
      <c r="G35" s="56">
        <f>G29+G34</f>
        <v>155912</v>
      </c>
      <c r="H35" s="51">
        <f>H29+H34</f>
        <v>100</v>
      </c>
      <c r="I35" s="56">
        <f>I29+I34+0.6</f>
        <v>376327079.64999998</v>
      </c>
      <c r="J35" s="40">
        <f>(J29+J34)</f>
        <v>99.999999840564215</v>
      </c>
    </row>
    <row r="38" spans="1:10" x14ac:dyDescent="0.25"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C8:D8"/>
    <mergeCell ref="E8:F8"/>
    <mergeCell ref="B8:B10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A11:A28 A34" numberStoredAsText="1"/>
    <ignoredError sqref="A29:A30 A35" twoDigitTextYear="1" numberStoredAsText="1"/>
    <ignoredError sqref="D29 D34 F29:F35 G12:G34 I11:I34" formula="1"/>
    <ignoredError sqref="H11:H28 J13:J26 H35 J28:J29 J31:J32 J34:J35" evalError="1"/>
    <ignoredError sqref="H29:H34" evalError="1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showGridLines="0" showRuler="0" view="pageLayout" zoomScale="70" zoomScaleNormal="70" zoomScalePageLayoutView="70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5" spans="1:10" x14ac:dyDescent="0.25">
      <c r="A5" s="34" t="s">
        <v>57</v>
      </c>
      <c r="C5" s="14"/>
      <c r="D5" s="2"/>
      <c r="E5" s="2"/>
      <c r="F5" s="2"/>
      <c r="G5" s="14"/>
      <c r="H5" s="2"/>
      <c r="I5" s="2"/>
      <c r="J5" s="2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0" ht="38.25" customHeight="1" x14ac:dyDescent="0.25">
      <c r="A9" s="37" t="s">
        <v>52</v>
      </c>
      <c r="B9" s="58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9"/>
      <c r="C10" s="11" t="s">
        <v>61</v>
      </c>
      <c r="D10" s="11" t="s">
        <v>25</v>
      </c>
      <c r="E10" s="11" t="s">
        <v>61</v>
      </c>
      <c r="F10" s="11" t="s">
        <v>25</v>
      </c>
      <c r="G10" s="11" t="s">
        <v>62</v>
      </c>
      <c r="H10" s="11" t="s">
        <v>25</v>
      </c>
      <c r="I10" s="11" t="s">
        <v>62</v>
      </c>
      <c r="J10" s="48" t="s">
        <v>25</v>
      </c>
    </row>
    <row r="11" spans="1:10" x14ac:dyDescent="0.25">
      <c r="A11" s="29" t="s">
        <v>0</v>
      </c>
      <c r="B11" s="12" t="s">
        <v>27</v>
      </c>
      <c r="C11" s="24">
        <v>9054</v>
      </c>
      <c r="D11" s="46">
        <f t="shared" ref="D11:D34" si="0">C11/C$35*100</f>
        <v>7.8530353100361685</v>
      </c>
      <c r="E11" s="24">
        <v>13445547</v>
      </c>
      <c r="F11" s="45">
        <f>E11/E$35*100</f>
        <v>5.4397079531727561</v>
      </c>
      <c r="G11" s="24">
        <v>8774</v>
      </c>
      <c r="H11" s="46">
        <f t="shared" ref="H11:H34" si="1">G11/G$35*100</f>
        <v>7.0430901618289248</v>
      </c>
      <c r="I11" s="24">
        <v>11675693</v>
      </c>
      <c r="J11" s="45">
        <f>I11/I$35*100</f>
        <v>4.1603465370452559</v>
      </c>
    </row>
    <row r="12" spans="1:10" x14ac:dyDescent="0.25">
      <c r="A12" s="29" t="s">
        <v>1</v>
      </c>
      <c r="B12" s="12" t="s">
        <v>28</v>
      </c>
      <c r="C12" s="24">
        <v>29520</v>
      </c>
      <c r="D12" s="46">
        <f t="shared" si="0"/>
        <v>25.604329837891289</v>
      </c>
      <c r="E12" s="24">
        <v>6129846</v>
      </c>
      <c r="F12" s="43">
        <f t="shared" ref="F12" si="2">E12/E$35*100</f>
        <v>2.479971401529756</v>
      </c>
      <c r="G12" s="24">
        <v>33136</v>
      </c>
      <c r="H12" s="46">
        <f t="shared" si="1"/>
        <v>26.599023889031599</v>
      </c>
      <c r="I12" s="24">
        <v>6992690</v>
      </c>
      <c r="J12" s="43">
        <f t="shared" ref="J12:J13" si="3">I12/I$35*100</f>
        <v>2.4916733958430552</v>
      </c>
    </row>
    <row r="13" spans="1:10" x14ac:dyDescent="0.25">
      <c r="A13" s="29" t="s">
        <v>2</v>
      </c>
      <c r="B13" s="12" t="s">
        <v>29</v>
      </c>
      <c r="C13" s="24">
        <v>17971</v>
      </c>
      <c r="D13" s="46">
        <f t="shared" si="0"/>
        <v>15.58724293755909</v>
      </c>
      <c r="E13" s="24">
        <v>43027930</v>
      </c>
      <c r="F13" s="43">
        <f t="shared" ref="F13" si="4">E13/E$35*100</f>
        <v>17.407947257895913</v>
      </c>
      <c r="G13" s="24">
        <v>19886</v>
      </c>
      <c r="H13" s="46">
        <f t="shared" si="1"/>
        <v>15.962946313896737</v>
      </c>
      <c r="I13" s="24">
        <v>51606581</v>
      </c>
      <c r="J13" s="43">
        <f t="shared" si="3"/>
        <v>18.388738086218563</v>
      </c>
    </row>
    <row r="14" spans="1:10" x14ac:dyDescent="0.25">
      <c r="A14" s="29" t="s">
        <v>3</v>
      </c>
      <c r="B14" s="12" t="s">
        <v>30</v>
      </c>
      <c r="C14" s="24">
        <v>0</v>
      </c>
      <c r="D14" s="46">
        <f t="shared" si="0"/>
        <v>0</v>
      </c>
      <c r="E14" s="24">
        <v>0</v>
      </c>
      <c r="F14" s="43">
        <f>E14/E$35*100</f>
        <v>0</v>
      </c>
      <c r="G14" s="24">
        <v>0</v>
      </c>
      <c r="H14" s="46">
        <f t="shared" si="1"/>
        <v>0</v>
      </c>
      <c r="I14" s="24">
        <v>0</v>
      </c>
      <c r="J14" s="43">
        <f>I14/I$35*100</f>
        <v>0</v>
      </c>
    </row>
    <row r="15" spans="1:10" x14ac:dyDescent="0.25">
      <c r="A15" s="29" t="s">
        <v>4</v>
      </c>
      <c r="B15" s="12" t="s">
        <v>31</v>
      </c>
      <c r="C15" s="24">
        <v>0</v>
      </c>
      <c r="D15" s="46">
        <f t="shared" si="0"/>
        <v>0</v>
      </c>
      <c r="E15" s="24">
        <v>0</v>
      </c>
      <c r="F15" s="43">
        <f t="shared" ref="F15" si="5">E15/E$35*100</f>
        <v>0</v>
      </c>
      <c r="G15" s="24">
        <v>2</v>
      </c>
      <c r="H15" s="46">
        <f t="shared" si="1"/>
        <v>1.6054456717184691E-3</v>
      </c>
      <c r="I15" s="24">
        <v>14115</v>
      </c>
      <c r="J15" s="43">
        <f t="shared" ref="J15:J17" si="6">I15/I$35*100</f>
        <v>5.0295336962348858E-3</v>
      </c>
    </row>
    <row r="16" spans="1:10" x14ac:dyDescent="0.25">
      <c r="A16" s="29" t="s">
        <v>5</v>
      </c>
      <c r="B16" s="12" t="s">
        <v>32</v>
      </c>
      <c r="C16" s="24">
        <v>2</v>
      </c>
      <c r="D16" s="46">
        <f t="shared" si="0"/>
        <v>1.7347106936240707E-3</v>
      </c>
      <c r="E16" s="24">
        <v>86857</v>
      </c>
      <c r="F16" s="43">
        <f t="shared" ref="F16" si="7">E16/E$35*100</f>
        <v>3.5140014287907077E-2</v>
      </c>
      <c r="G16" s="24">
        <v>0</v>
      </c>
      <c r="H16" s="46">
        <f t="shared" si="1"/>
        <v>0</v>
      </c>
      <c r="I16" s="24">
        <v>0</v>
      </c>
      <c r="J16" s="43">
        <f t="shared" si="6"/>
        <v>0</v>
      </c>
    </row>
    <row r="17" spans="1:10" x14ac:dyDescent="0.25">
      <c r="A17" s="29" t="s">
        <v>6</v>
      </c>
      <c r="B17" s="12" t="s">
        <v>33</v>
      </c>
      <c r="C17" s="24">
        <v>220</v>
      </c>
      <c r="D17" s="46">
        <f t="shared" si="0"/>
        <v>0.19081817629864778</v>
      </c>
      <c r="E17" s="24">
        <v>211190</v>
      </c>
      <c r="F17" s="43">
        <f t="shared" ref="F17" si="8">E17/E$35*100</f>
        <v>8.5441813756670093E-2</v>
      </c>
      <c r="G17" s="24">
        <v>228</v>
      </c>
      <c r="H17" s="46">
        <f t="shared" si="1"/>
        <v>0.18302080657590547</v>
      </c>
      <c r="I17" s="24">
        <v>297627</v>
      </c>
      <c r="J17" s="43">
        <f t="shared" si="6"/>
        <v>0.10605207406371241</v>
      </c>
    </row>
    <row r="18" spans="1:10" x14ac:dyDescent="0.25">
      <c r="A18" s="29" t="s">
        <v>7</v>
      </c>
      <c r="B18" s="12" t="s">
        <v>34</v>
      </c>
      <c r="C18" s="24">
        <v>2345</v>
      </c>
      <c r="D18" s="46">
        <f t="shared" si="0"/>
        <v>2.0339482882742228</v>
      </c>
      <c r="E18" s="24">
        <v>8726681</v>
      </c>
      <c r="F18" s="43">
        <f>E18/E$35*100</f>
        <v>3.5305812430317323</v>
      </c>
      <c r="G18" s="24">
        <v>2239</v>
      </c>
      <c r="H18" s="46">
        <f t="shared" si="1"/>
        <v>1.7972964294888261</v>
      </c>
      <c r="I18" s="24">
        <v>19191314</v>
      </c>
      <c r="J18" s="43">
        <f>I18/I$35*100</f>
        <v>6.8383535556517412</v>
      </c>
    </row>
    <row r="19" spans="1:10" x14ac:dyDescent="0.25">
      <c r="A19" s="29" t="s">
        <v>8</v>
      </c>
      <c r="B19" s="12" t="s">
        <v>35</v>
      </c>
      <c r="C19" s="24">
        <v>1954</v>
      </c>
      <c r="D19" s="46">
        <f t="shared" si="0"/>
        <v>1.6948123476707173</v>
      </c>
      <c r="E19" s="24">
        <v>5648272</v>
      </c>
      <c r="F19" s="43">
        <f t="shared" ref="F19" si="9">E19/E$35*100</f>
        <v>2.2851394681140893</v>
      </c>
      <c r="G19" s="24">
        <v>2026</v>
      </c>
      <c r="H19" s="46">
        <f t="shared" si="1"/>
        <v>1.6263164654508091</v>
      </c>
      <c r="I19" s="24">
        <v>7019079</v>
      </c>
      <c r="J19" s="43">
        <f t="shared" ref="J19:J22" si="10">I19/I$35*100</f>
        <v>2.5010764680860551</v>
      </c>
    </row>
    <row r="20" spans="1:10" s="18" customFormat="1" x14ac:dyDescent="0.25">
      <c r="A20" s="29" t="s">
        <v>9</v>
      </c>
      <c r="B20" s="12" t="s">
        <v>36</v>
      </c>
      <c r="C20" s="24">
        <v>34513</v>
      </c>
      <c r="D20" s="46">
        <f t="shared" si="0"/>
        <v>29.935035084523783</v>
      </c>
      <c r="E20" s="24">
        <v>94246811</v>
      </c>
      <c r="F20" s="43">
        <f t="shared" ref="F20" si="11">E20/E$35*100</f>
        <v>38.129733759278785</v>
      </c>
      <c r="G20" s="24">
        <v>36915</v>
      </c>
      <c r="H20" s="46">
        <f t="shared" si="1"/>
        <v>29.632513485743644</v>
      </c>
      <c r="I20" s="24">
        <v>103808044</v>
      </c>
      <c r="J20" s="43">
        <f t="shared" si="10"/>
        <v>36.989447767497957</v>
      </c>
    </row>
    <row r="21" spans="1:10" s="18" customFormat="1" x14ac:dyDescent="0.25">
      <c r="A21" s="29" t="s">
        <v>10</v>
      </c>
      <c r="B21" s="12" t="s">
        <v>37</v>
      </c>
      <c r="C21" s="24">
        <v>0</v>
      </c>
      <c r="D21" s="46">
        <f t="shared" si="0"/>
        <v>0</v>
      </c>
      <c r="E21" s="24">
        <v>0</v>
      </c>
      <c r="F21" s="43">
        <f t="shared" ref="F21" si="12">E21/E$35*100</f>
        <v>0</v>
      </c>
      <c r="G21" s="24">
        <v>0</v>
      </c>
      <c r="H21" s="46">
        <f t="shared" si="1"/>
        <v>0</v>
      </c>
      <c r="I21" s="24">
        <v>0</v>
      </c>
      <c r="J21" s="43">
        <f t="shared" si="10"/>
        <v>0</v>
      </c>
    </row>
    <row r="22" spans="1:10" x14ac:dyDescent="0.25">
      <c r="A22" s="29" t="s">
        <v>11</v>
      </c>
      <c r="B22" s="12" t="s">
        <v>38</v>
      </c>
      <c r="C22" s="24">
        <v>0</v>
      </c>
      <c r="D22" s="46">
        <f t="shared" si="0"/>
        <v>0</v>
      </c>
      <c r="E22" s="24">
        <v>825</v>
      </c>
      <c r="F22" s="43">
        <f t="shared" ref="F22" si="13">E22/E$35*100</f>
        <v>3.3377288862755254E-4</v>
      </c>
      <c r="G22" s="24">
        <v>0</v>
      </c>
      <c r="H22" s="46">
        <f t="shared" si="1"/>
        <v>0</v>
      </c>
      <c r="I22" s="24">
        <v>0</v>
      </c>
      <c r="J22" s="43">
        <f t="shared" si="10"/>
        <v>0</v>
      </c>
    </row>
    <row r="23" spans="1:10" x14ac:dyDescent="0.25">
      <c r="A23" s="29" t="s">
        <v>12</v>
      </c>
      <c r="B23" s="12" t="s">
        <v>39</v>
      </c>
      <c r="C23" s="24">
        <v>983</v>
      </c>
      <c r="D23" s="46">
        <f t="shared" si="0"/>
        <v>0.85261030591623088</v>
      </c>
      <c r="E23" s="24">
        <v>1132765</v>
      </c>
      <c r="F23" s="43">
        <f>E23/E$35*100</f>
        <v>0.45828635901356318</v>
      </c>
      <c r="G23" s="24">
        <v>999</v>
      </c>
      <c r="H23" s="46">
        <f t="shared" si="1"/>
        <v>0.80192011302337529</v>
      </c>
      <c r="I23" s="24">
        <v>1918777</v>
      </c>
      <c r="J23" s="43">
        <f>I23/I$35*100</f>
        <v>0.68370907382646018</v>
      </c>
    </row>
    <row r="24" spans="1:10" x14ac:dyDescent="0.25">
      <c r="A24" s="29" t="s">
        <v>13</v>
      </c>
      <c r="B24" s="12" t="s">
        <v>40</v>
      </c>
      <c r="C24" s="24">
        <v>439</v>
      </c>
      <c r="D24" s="46">
        <f t="shared" si="0"/>
        <v>0.38076899725048352</v>
      </c>
      <c r="E24" s="24">
        <v>1368093</v>
      </c>
      <c r="F24" s="43">
        <f t="shared" ref="F24" si="14">E24/E$35*100</f>
        <v>0.55349376063167788</v>
      </c>
      <c r="G24" s="24">
        <v>392</v>
      </c>
      <c r="H24" s="46">
        <f t="shared" si="1"/>
        <v>0.31466735165681992</v>
      </c>
      <c r="I24" s="24">
        <v>1265890</v>
      </c>
      <c r="J24" s="43">
        <f t="shared" ref="J24:J25" si="15">I24/I$35*100</f>
        <v>0.45106882116378183</v>
      </c>
    </row>
    <row r="25" spans="1:10" x14ac:dyDescent="0.25">
      <c r="A25" s="29" t="s">
        <v>14</v>
      </c>
      <c r="B25" s="12" t="s">
        <v>41</v>
      </c>
      <c r="C25" s="24">
        <v>152</v>
      </c>
      <c r="D25" s="46">
        <f t="shared" si="0"/>
        <v>0.13183801271542939</v>
      </c>
      <c r="E25" s="24">
        <v>228294</v>
      </c>
      <c r="F25" s="43">
        <f t="shared" ref="F25" si="16">E25/E$35*100</f>
        <v>9.2361633741016358E-2</v>
      </c>
      <c r="G25" s="24">
        <v>102</v>
      </c>
      <c r="H25" s="46">
        <f t="shared" si="1"/>
        <v>8.1877729257641918E-2</v>
      </c>
      <c r="I25" s="24">
        <v>172916</v>
      </c>
      <c r="J25" s="43">
        <f t="shared" si="15"/>
        <v>6.1614371138374181E-2</v>
      </c>
    </row>
    <row r="26" spans="1:10" x14ac:dyDescent="0.25">
      <c r="A26" s="29" t="s">
        <v>15</v>
      </c>
      <c r="B26" s="12" t="s">
        <v>42</v>
      </c>
      <c r="C26" s="24">
        <v>3629</v>
      </c>
      <c r="D26" s="46">
        <f t="shared" si="0"/>
        <v>3.1476325535808765</v>
      </c>
      <c r="E26" s="24">
        <v>790756</v>
      </c>
      <c r="F26" s="43">
        <f>E26/E$35*100</f>
        <v>0.31991868402371998</v>
      </c>
      <c r="G26" s="24">
        <v>5813</v>
      </c>
      <c r="H26" s="46">
        <f t="shared" si="1"/>
        <v>4.6662278448497307</v>
      </c>
      <c r="I26" s="24">
        <v>1380793</v>
      </c>
      <c r="J26" s="43">
        <f>I26/I$35*100</f>
        <v>0.4920116840967238</v>
      </c>
    </row>
    <row r="27" spans="1:10" x14ac:dyDescent="0.25">
      <c r="A27" s="29" t="s">
        <v>16</v>
      </c>
      <c r="B27" s="12" t="s">
        <v>43</v>
      </c>
      <c r="C27" s="24">
        <v>0</v>
      </c>
      <c r="D27" s="46">
        <f t="shared" si="0"/>
        <v>0</v>
      </c>
      <c r="E27" s="24">
        <v>0</v>
      </c>
      <c r="F27" s="43">
        <f t="shared" ref="F27" si="17">E27/E$35*100</f>
        <v>0</v>
      </c>
      <c r="G27" s="24">
        <v>1</v>
      </c>
      <c r="H27" s="46">
        <f t="shared" si="1"/>
        <v>8.0272283585923455E-4</v>
      </c>
      <c r="I27" s="24">
        <v>200</v>
      </c>
      <c r="J27" s="43">
        <f t="shared" ref="J27:J28" si="18">I27/I$35*100</f>
        <v>7.1265089567621484E-5</v>
      </c>
    </row>
    <row r="28" spans="1:10" x14ac:dyDescent="0.25">
      <c r="A28" s="29" t="s">
        <v>17</v>
      </c>
      <c r="B28" s="12" t="s">
        <v>44</v>
      </c>
      <c r="C28" s="24">
        <v>330</v>
      </c>
      <c r="D28" s="46">
        <f t="shared" si="0"/>
        <v>0.2862272644479717</v>
      </c>
      <c r="E28" s="24">
        <v>247419</v>
      </c>
      <c r="F28" s="43">
        <f t="shared" ref="F28" si="19">E28/E$35*100</f>
        <v>0.10009909615920053</v>
      </c>
      <c r="G28" s="24">
        <v>448</v>
      </c>
      <c r="H28" s="46">
        <f t="shared" si="1"/>
        <v>0.35961983046493706</v>
      </c>
      <c r="I28" s="24">
        <v>351115</v>
      </c>
      <c r="J28" s="43">
        <f t="shared" si="18"/>
        <v>0.12511120961767708</v>
      </c>
    </row>
    <row r="29" spans="1:10" x14ac:dyDescent="0.25">
      <c r="A29" s="30" t="s">
        <v>23</v>
      </c>
      <c r="B29" s="6" t="s">
        <v>45</v>
      </c>
      <c r="C29" s="25">
        <f>SUM(C11:C28)</f>
        <v>101112</v>
      </c>
      <c r="D29" s="47">
        <f t="shared" si="0"/>
        <v>87.70003382685853</v>
      </c>
      <c r="E29" s="25">
        <f>SUM(E11:E28)</f>
        <v>175291286</v>
      </c>
      <c r="F29" s="44">
        <f>E29/E$35*100</f>
        <v>70.918156217525421</v>
      </c>
      <c r="G29" s="25">
        <f>SUM(G11:G28)</f>
        <v>110961</v>
      </c>
      <c r="H29" s="47">
        <f t="shared" si="1"/>
        <v>89.070928589776514</v>
      </c>
      <c r="I29" s="25">
        <f>SUM(I11:I28)</f>
        <v>205694834</v>
      </c>
      <c r="J29" s="44">
        <f>I29/I$35*100</f>
        <v>73.294303843035152</v>
      </c>
    </row>
    <row r="30" spans="1:10" x14ac:dyDescent="0.25">
      <c r="A30" s="31" t="s">
        <v>22</v>
      </c>
      <c r="B30" s="4" t="s">
        <v>46</v>
      </c>
      <c r="C30" s="24">
        <v>12142</v>
      </c>
      <c r="D30" s="46">
        <f t="shared" si="0"/>
        <v>10.531428620991734</v>
      </c>
      <c r="E30" s="24">
        <v>69342211</v>
      </c>
      <c r="F30" s="43">
        <f>E30/E$35*100</f>
        <v>28.054000083989393</v>
      </c>
      <c r="G30" s="24">
        <v>11718</v>
      </c>
      <c r="H30" s="46">
        <f t="shared" si="1"/>
        <v>9.4063061905985101</v>
      </c>
      <c r="I30" s="24">
        <v>72056903</v>
      </c>
      <c r="J30" s="43">
        <f>I30/I$35*100</f>
        <v>25.675708231302064</v>
      </c>
    </row>
    <row r="31" spans="1:10" x14ac:dyDescent="0.25">
      <c r="A31" s="31" t="s">
        <v>20</v>
      </c>
      <c r="B31" s="5" t="s">
        <v>47</v>
      </c>
      <c r="C31" s="24">
        <v>27</v>
      </c>
      <c r="D31" s="46">
        <f t="shared" si="0"/>
        <v>2.3418594363924957E-2</v>
      </c>
      <c r="E31" s="24">
        <v>206632</v>
      </c>
      <c r="F31" s="43">
        <f t="shared" ref="F31" si="20">E31/E$35*100</f>
        <v>8.3597769118652659E-2</v>
      </c>
      <c r="G31" s="24">
        <v>28</v>
      </c>
      <c r="H31" s="46">
        <f t="shared" si="1"/>
        <v>2.2476239404058566E-2</v>
      </c>
      <c r="I31" s="24">
        <v>264539</v>
      </c>
      <c r="J31" s="43">
        <f t="shared" ref="J31:J33" si="21">I31/I$35*100</f>
        <v>9.4261977645645104E-2</v>
      </c>
    </row>
    <row r="32" spans="1:10" x14ac:dyDescent="0.25">
      <c r="A32" s="31" t="s">
        <v>21</v>
      </c>
      <c r="B32" s="15" t="s">
        <v>48</v>
      </c>
      <c r="C32" s="24">
        <v>2012</v>
      </c>
      <c r="D32" s="46">
        <f t="shared" si="0"/>
        <v>1.7451189577858153</v>
      </c>
      <c r="E32" s="24">
        <v>2333931</v>
      </c>
      <c r="F32" s="43">
        <f t="shared" ref="F32" si="22">E32/E$35*100</f>
        <v>0.94424592936653629</v>
      </c>
      <c r="G32" s="24">
        <v>1869</v>
      </c>
      <c r="H32" s="46">
        <f t="shared" si="1"/>
        <v>1.5002889802209092</v>
      </c>
      <c r="I32" s="24">
        <v>2626043</v>
      </c>
      <c r="J32" s="43">
        <f t="shared" si="21"/>
        <v>0.93572594801712705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6">
        <f t="shared" si="0"/>
        <v>0</v>
      </c>
      <c r="E33" s="24">
        <v>0</v>
      </c>
      <c r="F33" s="43">
        <f t="shared" ref="F33" si="23">E33/E$35*100</f>
        <v>0</v>
      </c>
      <c r="G33" s="24">
        <v>0</v>
      </c>
      <c r="H33" s="46">
        <f t="shared" si="1"/>
        <v>0</v>
      </c>
      <c r="I33" s="24">
        <v>0</v>
      </c>
      <c r="J33" s="43">
        <f t="shared" si="21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14181</v>
      </c>
      <c r="D34" s="1">
        <f t="shared" si="0"/>
        <v>12.299966173141474</v>
      </c>
      <c r="E34" s="27">
        <f>SUM(E30:E33)</f>
        <v>71882774</v>
      </c>
      <c r="F34" s="42">
        <f>E34/E$35*100</f>
        <v>29.081843782474586</v>
      </c>
      <c r="G34" s="26">
        <f>SUM(G30:G33)</f>
        <v>13615</v>
      </c>
      <c r="H34" s="1">
        <f t="shared" si="1"/>
        <v>10.929071410223479</v>
      </c>
      <c r="I34" s="27">
        <f>SUM(I30:I33)</f>
        <v>74947485</v>
      </c>
      <c r="J34" s="42">
        <f>I34/I$35*100</f>
        <v>26.705696156964837</v>
      </c>
    </row>
    <row r="35" spans="1:10" x14ac:dyDescent="0.25">
      <c r="A35" s="16" t="s">
        <v>24</v>
      </c>
      <c r="B35" s="17" t="s">
        <v>51</v>
      </c>
      <c r="C35" s="56">
        <f>C29+C34</f>
        <v>115293</v>
      </c>
      <c r="D35" s="51">
        <f t="shared" ref="D35:J35" si="24">D29+D34</f>
        <v>100</v>
      </c>
      <c r="E35" s="56">
        <f>E29+E34</f>
        <v>247174060</v>
      </c>
      <c r="F35" s="52">
        <f t="shared" si="24"/>
        <v>100</v>
      </c>
      <c r="G35" s="56">
        <f>G29+G34</f>
        <v>124576</v>
      </c>
      <c r="H35" s="51">
        <f t="shared" si="24"/>
        <v>100</v>
      </c>
      <c r="I35" s="56">
        <f t="shared" si="24"/>
        <v>280642319</v>
      </c>
      <c r="J35" s="52">
        <f t="shared" si="24"/>
        <v>99.999999999999986</v>
      </c>
    </row>
    <row r="38" spans="1:10" x14ac:dyDescent="0.25">
      <c r="A38" t="s">
        <v>58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3" spans="1:10" x14ac:dyDescent="0.25">
      <c r="E43" s="21"/>
      <c r="I43" s="21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A11:A28 A34" numberStoredAsText="1"/>
    <ignoredError sqref="A29:A30 A35" twoDigitTextYear="1" numberStoredAsText="1"/>
    <ignoredError sqref="F29 F34 D29 D34" formula="1"/>
    <ignoredError sqref="H11:H28 H35 J11:J35" evalError="1"/>
    <ignoredError sqref="H29:H34" evalError="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5"/>
  <sheetViews>
    <sheetView showGridLines="0" showRuler="0" view="pageLayout" zoomScale="70" zoomScaleNormal="70" zoomScalePageLayoutView="70" workbookViewId="0">
      <selection activeCell="A5" sqref="A5"/>
    </sheetView>
  </sheetViews>
  <sheetFormatPr defaultColWidth="3.140625" defaultRowHeight="15" x14ac:dyDescent="0.25"/>
  <cols>
    <col min="1" max="1" width="8.42578125" customWidth="1"/>
    <col min="2" max="2" width="53.5703125" customWidth="1"/>
    <col min="3" max="4" width="12.28515625" customWidth="1"/>
    <col min="5" max="5" width="15.42578125" customWidth="1"/>
    <col min="6" max="6" width="10" customWidth="1"/>
    <col min="7" max="8" width="12.28515625" customWidth="1"/>
    <col min="9" max="9" width="15.42578125" customWidth="1"/>
    <col min="10" max="10" width="10" customWidth="1"/>
  </cols>
  <sheetData>
    <row r="1" spans="1:10" x14ac:dyDescent="0.25">
      <c r="B1" s="20"/>
    </row>
    <row r="3" spans="1:10" x14ac:dyDescent="0.25">
      <c r="D3" s="8"/>
      <c r="E3" s="8"/>
      <c r="F3" s="8"/>
      <c r="H3" s="8"/>
      <c r="I3" s="8"/>
      <c r="J3" s="8"/>
    </row>
    <row r="4" spans="1:10" x14ac:dyDescent="0.25">
      <c r="D4" s="8"/>
      <c r="E4" s="8"/>
      <c r="F4" s="8"/>
      <c r="H4" s="8"/>
      <c r="I4" s="8"/>
      <c r="J4" s="8"/>
    </row>
    <row r="5" spans="1:10" x14ac:dyDescent="0.25">
      <c r="A5" s="34" t="s">
        <v>60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C6" s="3"/>
      <c r="D6" s="3"/>
      <c r="E6" s="3"/>
      <c r="F6" s="3"/>
      <c r="G6" s="3"/>
      <c r="H6" s="3"/>
      <c r="I6" s="3"/>
      <c r="J6" s="3"/>
    </row>
    <row r="7" spans="1:10" ht="15.75" thickBot="1" x14ac:dyDescent="0.3">
      <c r="C7" s="3"/>
      <c r="D7" s="3"/>
      <c r="E7" s="3"/>
      <c r="F7" s="3"/>
      <c r="G7" s="3"/>
      <c r="H7" s="3"/>
      <c r="I7" s="3"/>
      <c r="J7" s="3"/>
    </row>
    <row r="8" spans="1:10" ht="18" customHeight="1" x14ac:dyDescent="0.25">
      <c r="A8" s="36"/>
      <c r="B8" s="61" t="s">
        <v>26</v>
      </c>
      <c r="C8" s="61"/>
      <c r="D8" s="61"/>
      <c r="E8" s="61"/>
      <c r="F8" s="61"/>
      <c r="G8" s="61"/>
      <c r="H8" s="61"/>
      <c r="I8" s="61"/>
      <c r="J8" s="62"/>
    </row>
    <row r="9" spans="1:10" ht="38.25" customHeight="1" x14ac:dyDescent="0.25">
      <c r="A9" s="37" t="s">
        <v>52</v>
      </c>
      <c r="B9" s="58"/>
      <c r="C9" s="35" t="s">
        <v>54</v>
      </c>
      <c r="D9" s="35" t="s">
        <v>53</v>
      </c>
      <c r="E9" s="35" t="s">
        <v>55</v>
      </c>
      <c r="F9" s="35" t="s">
        <v>53</v>
      </c>
      <c r="G9" s="35" t="s">
        <v>54</v>
      </c>
      <c r="H9" s="35" t="s">
        <v>53</v>
      </c>
      <c r="I9" s="35" t="s">
        <v>55</v>
      </c>
      <c r="J9" s="38" t="s">
        <v>53</v>
      </c>
    </row>
    <row r="10" spans="1:10" ht="31.5" customHeight="1" thickBot="1" x14ac:dyDescent="0.3">
      <c r="A10" s="39"/>
      <c r="B10" s="59"/>
      <c r="C10" s="53" t="s">
        <v>61</v>
      </c>
      <c r="D10" s="53" t="s">
        <v>25</v>
      </c>
      <c r="E10" s="53" t="s">
        <v>61</v>
      </c>
      <c r="F10" s="53" t="s">
        <v>25</v>
      </c>
      <c r="G10" s="53" t="s">
        <v>62</v>
      </c>
      <c r="H10" s="53" t="s">
        <v>25</v>
      </c>
      <c r="I10" s="53" t="s">
        <v>62</v>
      </c>
      <c r="J10" s="54" t="s">
        <v>25</v>
      </c>
    </row>
    <row r="11" spans="1:10" x14ac:dyDescent="0.25">
      <c r="A11" s="29" t="s">
        <v>0</v>
      </c>
      <c r="B11" s="12" t="s">
        <v>27</v>
      </c>
      <c r="C11" s="55">
        <v>5180</v>
      </c>
      <c r="D11" s="46">
        <f t="shared" ref="D11:D31" si="0">C11/C$35*100</f>
        <v>17.869463226162548</v>
      </c>
      <c r="E11" s="24">
        <v>6237460.0999999996</v>
      </c>
      <c r="F11" s="43">
        <f t="shared" ref="F11:F31" si="1">E11/E$35*100</f>
        <v>6.7865610888933263</v>
      </c>
      <c r="G11" s="24">
        <v>5366</v>
      </c>
      <c r="H11" s="46">
        <f t="shared" ref="H11:H31" si="2">G11/G$35*100</f>
        <v>17.124074546847076</v>
      </c>
      <c r="I11" s="24">
        <v>6276246.1699999999</v>
      </c>
      <c r="J11" s="43">
        <f t="shared" ref="J11:J31" si="3">I11/I$35*100</f>
        <v>6.5592955102989761</v>
      </c>
    </row>
    <row r="12" spans="1:10" x14ac:dyDescent="0.25">
      <c r="A12" s="29" t="s">
        <v>1</v>
      </c>
      <c r="B12" s="12" t="s">
        <v>28</v>
      </c>
      <c r="C12" s="21">
        <v>911</v>
      </c>
      <c r="D12" s="46">
        <f t="shared" si="0"/>
        <v>3.1426797295432594</v>
      </c>
      <c r="E12" s="24">
        <v>522348.99000000005</v>
      </c>
      <c r="F12" s="43">
        <f t="shared" si="1"/>
        <v>0.56833282674733743</v>
      </c>
      <c r="G12" s="24">
        <v>1131</v>
      </c>
      <c r="H12" s="46">
        <f t="shared" si="2"/>
        <v>3.6092672964003065</v>
      </c>
      <c r="I12" s="24">
        <v>836080.41999999993</v>
      </c>
      <c r="J12" s="43">
        <f t="shared" si="3"/>
        <v>0.87378639980191897</v>
      </c>
    </row>
    <row r="13" spans="1:10" x14ac:dyDescent="0.25">
      <c r="A13" s="29" t="s">
        <v>2</v>
      </c>
      <c r="B13" s="12" t="s">
        <v>29</v>
      </c>
      <c r="C13" s="21">
        <v>5013</v>
      </c>
      <c r="D13" s="46">
        <f t="shared" si="0"/>
        <v>17.293362770801714</v>
      </c>
      <c r="E13" s="24">
        <v>10758052.959999999</v>
      </c>
      <c r="F13" s="43">
        <f t="shared" si="1"/>
        <v>11.705114331807858</v>
      </c>
      <c r="G13" s="24">
        <v>5560</v>
      </c>
      <c r="H13" s="46">
        <f t="shared" si="2"/>
        <v>17.743170793974979</v>
      </c>
      <c r="I13" s="24">
        <v>13325003.330000002</v>
      </c>
      <c r="J13" s="43">
        <f t="shared" si="3"/>
        <v>13.925941103930271</v>
      </c>
    </row>
    <row r="14" spans="1:10" x14ac:dyDescent="0.25">
      <c r="A14" s="29" t="s">
        <v>3</v>
      </c>
      <c r="B14" s="12" t="s">
        <v>30</v>
      </c>
      <c r="C14" s="21">
        <v>1</v>
      </c>
      <c r="D14" s="46">
        <f t="shared" si="0"/>
        <v>3.4497033255140057E-3</v>
      </c>
      <c r="E14" s="24">
        <v>600</v>
      </c>
      <c r="F14" s="43">
        <f t="shared" si="1"/>
        <v>6.528196714774971E-4</v>
      </c>
      <c r="G14" s="24">
        <v>2</v>
      </c>
      <c r="H14" s="46">
        <f t="shared" si="2"/>
        <v>6.382435537401073E-3</v>
      </c>
      <c r="I14" s="24">
        <v>434.58</v>
      </c>
      <c r="J14" s="43">
        <f t="shared" si="3"/>
        <v>4.5417890975836745E-4</v>
      </c>
    </row>
    <row r="15" spans="1:10" x14ac:dyDescent="0.25">
      <c r="A15" s="29" t="s">
        <v>4</v>
      </c>
      <c r="B15" s="12" t="s">
        <v>31</v>
      </c>
      <c r="C15" s="21">
        <v>0</v>
      </c>
      <c r="D15" s="46">
        <f t="shared" si="0"/>
        <v>0</v>
      </c>
      <c r="E15" s="24">
        <v>0</v>
      </c>
      <c r="F15" s="43">
        <f t="shared" si="1"/>
        <v>0</v>
      </c>
      <c r="G15" s="24">
        <v>0</v>
      </c>
      <c r="H15" s="46">
        <f t="shared" si="2"/>
        <v>0</v>
      </c>
      <c r="I15" s="24">
        <v>0</v>
      </c>
      <c r="J15" s="43">
        <f t="shared" si="3"/>
        <v>0</v>
      </c>
    </row>
    <row r="16" spans="1:10" x14ac:dyDescent="0.25">
      <c r="A16" s="29" t="s">
        <v>5</v>
      </c>
      <c r="B16" s="12" t="s">
        <v>32</v>
      </c>
      <c r="C16" s="21">
        <v>1</v>
      </c>
      <c r="D16" s="46">
        <f t="shared" si="0"/>
        <v>3.4497033255140057E-3</v>
      </c>
      <c r="E16" s="24">
        <v>163713.06</v>
      </c>
      <c r="F16" s="43">
        <f t="shared" si="1"/>
        <v>0.17812517674295961</v>
      </c>
      <c r="G16" s="24">
        <v>0</v>
      </c>
      <c r="H16" s="46">
        <f t="shared" si="2"/>
        <v>0</v>
      </c>
      <c r="I16" s="24">
        <v>0</v>
      </c>
      <c r="J16" s="43">
        <f t="shared" si="3"/>
        <v>0</v>
      </c>
    </row>
    <row r="17" spans="1:10" x14ac:dyDescent="0.25">
      <c r="A17" s="29" t="s">
        <v>6</v>
      </c>
      <c r="B17" s="12" t="s">
        <v>33</v>
      </c>
      <c r="C17" s="21">
        <v>16</v>
      </c>
      <c r="D17" s="46">
        <f t="shared" si="0"/>
        <v>5.519525320822409E-2</v>
      </c>
      <c r="E17" s="24">
        <v>218434.53</v>
      </c>
      <c r="F17" s="43">
        <f t="shared" si="1"/>
        <v>0.23766393018990248</v>
      </c>
      <c r="G17" s="24">
        <v>7</v>
      </c>
      <c r="H17" s="46">
        <f t="shared" si="2"/>
        <v>2.2338524380903755E-2</v>
      </c>
      <c r="I17" s="24">
        <v>1804.96</v>
      </c>
      <c r="J17" s="43">
        <f t="shared" si="3"/>
        <v>1.8863610036298564E-3</v>
      </c>
    </row>
    <row r="18" spans="1:10" x14ac:dyDescent="0.25">
      <c r="A18" s="29" t="s">
        <v>7</v>
      </c>
      <c r="B18" s="12" t="s">
        <v>34</v>
      </c>
      <c r="C18" s="21">
        <v>391</v>
      </c>
      <c r="D18" s="46">
        <f t="shared" si="0"/>
        <v>1.3488340002759762</v>
      </c>
      <c r="E18" s="24">
        <v>5566489.1199999992</v>
      </c>
      <c r="F18" s="43">
        <f t="shared" si="1"/>
        <v>6.0565226643357688</v>
      </c>
      <c r="G18" s="24">
        <v>353</v>
      </c>
      <c r="H18" s="46">
        <f t="shared" si="2"/>
        <v>1.1264998723512891</v>
      </c>
      <c r="I18" s="24">
        <v>3556544.6</v>
      </c>
      <c r="J18" s="43">
        <f t="shared" si="3"/>
        <v>3.7169394563371738</v>
      </c>
    </row>
    <row r="19" spans="1:10" x14ac:dyDescent="0.25">
      <c r="A19" s="29" t="s">
        <v>8</v>
      </c>
      <c r="B19" s="12" t="s">
        <v>35</v>
      </c>
      <c r="C19" s="21">
        <v>860</v>
      </c>
      <c r="D19" s="46">
        <f t="shared" si="0"/>
        <v>2.966744859942045</v>
      </c>
      <c r="E19" s="24">
        <v>5552502.7299999986</v>
      </c>
      <c r="F19" s="43">
        <f t="shared" si="1"/>
        <v>6.0413050134608408</v>
      </c>
      <c r="G19" s="24">
        <v>916</v>
      </c>
      <c r="H19" s="46">
        <f t="shared" si="2"/>
        <v>2.9231554761296912</v>
      </c>
      <c r="I19" s="24">
        <v>2164364.5099999998</v>
      </c>
      <c r="J19" s="43">
        <f t="shared" si="3"/>
        <v>2.2619741209248083</v>
      </c>
    </row>
    <row r="20" spans="1:10" s="18" customFormat="1" x14ac:dyDescent="0.25">
      <c r="A20" s="29" t="s">
        <v>9</v>
      </c>
      <c r="B20" s="12" t="s">
        <v>36</v>
      </c>
      <c r="C20" s="21">
        <v>14130</v>
      </c>
      <c r="D20" s="46">
        <f t="shared" si="0"/>
        <v>48.744307989512905</v>
      </c>
      <c r="E20" s="24">
        <v>49061503.800000004</v>
      </c>
      <c r="F20" s="43">
        <f t="shared" si="1"/>
        <v>53.380524654846631</v>
      </c>
      <c r="G20" s="24">
        <v>15603</v>
      </c>
      <c r="H20" s="46">
        <f t="shared" si="2"/>
        <v>49.792570845034469</v>
      </c>
      <c r="I20" s="24">
        <v>54034777.489999995</v>
      </c>
      <c r="J20" s="43">
        <f t="shared" si="3"/>
        <v>56.471665353776459</v>
      </c>
    </row>
    <row r="21" spans="1:10" s="18" customFormat="1" x14ac:dyDescent="0.25">
      <c r="A21" s="29" t="s">
        <v>10</v>
      </c>
      <c r="B21" s="12" t="s">
        <v>37</v>
      </c>
      <c r="C21" s="21">
        <v>0</v>
      </c>
      <c r="D21" s="46">
        <f t="shared" si="0"/>
        <v>0</v>
      </c>
      <c r="E21" s="24">
        <v>32432.720000000001</v>
      </c>
      <c r="F21" s="43">
        <f t="shared" si="1"/>
        <v>3.528786269253608E-2</v>
      </c>
      <c r="G21" s="24">
        <v>1</v>
      </c>
      <c r="H21" s="46">
        <f t="shared" si="2"/>
        <v>3.1912177687005365E-3</v>
      </c>
      <c r="I21" s="24">
        <v>815.7</v>
      </c>
      <c r="J21" s="43">
        <f t="shared" si="3"/>
        <v>8.5248685326039014E-4</v>
      </c>
    </row>
    <row r="22" spans="1:10" x14ac:dyDescent="0.25">
      <c r="A22" s="29" t="s">
        <v>11</v>
      </c>
      <c r="B22" s="12" t="s">
        <v>38</v>
      </c>
      <c r="C22" s="21">
        <v>0</v>
      </c>
      <c r="D22" s="46">
        <f t="shared" si="0"/>
        <v>0</v>
      </c>
      <c r="E22" s="24">
        <v>0</v>
      </c>
      <c r="F22" s="43">
        <f t="shared" si="1"/>
        <v>0</v>
      </c>
      <c r="G22" s="24">
        <v>0</v>
      </c>
      <c r="H22" s="46">
        <f t="shared" si="2"/>
        <v>0</v>
      </c>
      <c r="I22" s="24">
        <v>0</v>
      </c>
      <c r="J22" s="43">
        <f t="shared" si="3"/>
        <v>0</v>
      </c>
    </row>
    <row r="23" spans="1:10" x14ac:dyDescent="0.25">
      <c r="A23" s="29" t="s">
        <v>12</v>
      </c>
      <c r="B23" s="12" t="s">
        <v>39</v>
      </c>
      <c r="C23" s="21">
        <v>298</v>
      </c>
      <c r="D23" s="46">
        <f t="shared" si="0"/>
        <v>1.0280115910031737</v>
      </c>
      <c r="E23" s="24">
        <v>401728.82</v>
      </c>
      <c r="F23" s="43">
        <f t="shared" si="1"/>
        <v>0.43709412715907087</v>
      </c>
      <c r="G23" s="24">
        <v>258</v>
      </c>
      <c r="H23" s="46">
        <f t="shared" si="2"/>
        <v>0.82333418432473837</v>
      </c>
      <c r="I23" s="24">
        <v>394501.87</v>
      </c>
      <c r="J23" s="43">
        <f t="shared" si="3"/>
        <v>0.41229331587794465</v>
      </c>
    </row>
    <row r="24" spans="1:10" x14ac:dyDescent="0.25">
      <c r="A24" s="29" t="s">
        <v>13</v>
      </c>
      <c r="B24" s="12" t="s">
        <v>40</v>
      </c>
      <c r="C24" s="21">
        <v>112</v>
      </c>
      <c r="D24" s="46">
        <f t="shared" si="0"/>
        <v>0.38636677245756867</v>
      </c>
      <c r="E24" s="24">
        <v>589094.70000000007</v>
      </c>
      <c r="F24" s="43">
        <f t="shared" si="1"/>
        <v>0.64095434753855796</v>
      </c>
      <c r="G24" s="24">
        <v>124</v>
      </c>
      <c r="H24" s="46">
        <f t="shared" si="2"/>
        <v>0.39571100331886649</v>
      </c>
      <c r="I24" s="24">
        <v>2145921.0799999996</v>
      </c>
      <c r="J24" s="43">
        <f t="shared" si="3"/>
        <v>2.2426989197429665</v>
      </c>
    </row>
    <row r="25" spans="1:10" x14ac:dyDescent="0.25">
      <c r="A25" s="29" t="s">
        <v>14</v>
      </c>
      <c r="B25" s="12" t="s">
        <v>41</v>
      </c>
      <c r="C25" s="21">
        <v>0</v>
      </c>
      <c r="D25" s="46">
        <f t="shared" si="0"/>
        <v>0</v>
      </c>
      <c r="E25" s="24">
        <v>0</v>
      </c>
      <c r="F25" s="43">
        <f t="shared" si="1"/>
        <v>0</v>
      </c>
      <c r="G25" s="24">
        <v>0</v>
      </c>
      <c r="H25" s="46">
        <f t="shared" si="2"/>
        <v>0</v>
      </c>
      <c r="I25" s="24">
        <v>0</v>
      </c>
      <c r="J25" s="43">
        <f t="shared" si="3"/>
        <v>0</v>
      </c>
    </row>
    <row r="26" spans="1:10" x14ac:dyDescent="0.25">
      <c r="A26" s="29" t="s">
        <v>15</v>
      </c>
      <c r="B26" s="12" t="s">
        <v>42</v>
      </c>
      <c r="C26" s="21">
        <v>62</v>
      </c>
      <c r="D26" s="46">
        <f t="shared" si="0"/>
        <v>0.21388160618186833</v>
      </c>
      <c r="E26" s="24">
        <v>38876.54</v>
      </c>
      <c r="F26" s="43">
        <f t="shared" si="1"/>
        <v>4.229895011830296E-2</v>
      </c>
      <c r="G26" s="24">
        <v>76</v>
      </c>
      <c r="H26" s="46">
        <f t="shared" si="2"/>
        <v>0.24253255042124075</v>
      </c>
      <c r="I26" s="24">
        <v>35577.339999999997</v>
      </c>
      <c r="J26" s="43">
        <f t="shared" si="3"/>
        <v>3.7181824965030044E-2</v>
      </c>
    </row>
    <row r="27" spans="1:10" x14ac:dyDescent="0.25">
      <c r="A27" s="29" t="s">
        <v>16</v>
      </c>
      <c r="B27" s="12" t="s">
        <v>43</v>
      </c>
      <c r="C27" s="21">
        <v>0</v>
      </c>
      <c r="D27" s="46">
        <f t="shared" si="0"/>
        <v>0</v>
      </c>
      <c r="E27" s="24">
        <v>0</v>
      </c>
      <c r="F27" s="43">
        <f t="shared" si="1"/>
        <v>0</v>
      </c>
      <c r="G27" s="24">
        <v>0</v>
      </c>
      <c r="H27" s="46">
        <f t="shared" si="2"/>
        <v>0</v>
      </c>
      <c r="I27" s="24">
        <v>0</v>
      </c>
      <c r="J27" s="43">
        <f t="shared" si="3"/>
        <v>0</v>
      </c>
    </row>
    <row r="28" spans="1:10" x14ac:dyDescent="0.25">
      <c r="A28" s="29" t="s">
        <v>17</v>
      </c>
      <c r="B28" s="12" t="s">
        <v>44</v>
      </c>
      <c r="C28" s="21">
        <v>30</v>
      </c>
      <c r="D28" s="46">
        <f t="shared" si="0"/>
        <v>0.10349109976542016</v>
      </c>
      <c r="E28" s="24">
        <v>8659.23</v>
      </c>
      <c r="F28" s="43">
        <f t="shared" si="1"/>
        <v>9.4215261397468109E-3</v>
      </c>
      <c r="G28" s="24">
        <v>144</v>
      </c>
      <c r="H28" s="46">
        <f t="shared" si="2"/>
        <v>0.4595353586928772</v>
      </c>
      <c r="I28" s="24">
        <v>65187.720000000008</v>
      </c>
      <c r="J28" s="43">
        <f t="shared" si="3"/>
        <v>6.8127588934681141E-2</v>
      </c>
    </row>
    <row r="29" spans="1:10" x14ac:dyDescent="0.25">
      <c r="A29" s="30" t="s">
        <v>23</v>
      </c>
      <c r="B29" s="6" t="s">
        <v>45</v>
      </c>
      <c r="C29" s="25">
        <f>SUM(C11:C28)</f>
        <v>27005</v>
      </c>
      <c r="D29" s="47">
        <f t="shared" si="0"/>
        <v>93.159238305505738</v>
      </c>
      <c r="E29" s="22">
        <f>SUM(E11:E28)</f>
        <v>79151897.299999997</v>
      </c>
      <c r="F29" s="44">
        <f t="shared" si="1"/>
        <v>86.119859320344304</v>
      </c>
      <c r="G29" s="25">
        <f>SUM(G11:G28)</f>
        <v>29541</v>
      </c>
      <c r="H29" s="47">
        <f t="shared" si="2"/>
        <v>94.271764105182541</v>
      </c>
      <c r="I29" s="22">
        <f>SUM(I11:I28)</f>
        <v>82837259.770000011</v>
      </c>
      <c r="J29" s="44">
        <f t="shared" si="3"/>
        <v>86.573096621356896</v>
      </c>
    </row>
    <row r="30" spans="1:10" x14ac:dyDescent="0.25">
      <c r="A30" s="31" t="s">
        <v>22</v>
      </c>
      <c r="B30" s="4" t="s">
        <v>46</v>
      </c>
      <c r="C30" s="24">
        <v>1544</v>
      </c>
      <c r="D30" s="46">
        <f t="shared" si="0"/>
        <v>5.3263419345936249</v>
      </c>
      <c r="E30" s="24">
        <v>11676383.890000001</v>
      </c>
      <c r="F30" s="43">
        <f t="shared" si="1"/>
        <v>12.704288491858232</v>
      </c>
      <c r="G30" s="24">
        <v>1408</v>
      </c>
      <c r="H30" s="46">
        <f t="shared" si="2"/>
        <v>4.4932346183303551</v>
      </c>
      <c r="I30" s="21">
        <v>11667623.720000001</v>
      </c>
      <c r="J30" s="43">
        <f t="shared" si="3"/>
        <v>12.193816145750997</v>
      </c>
    </row>
    <row r="31" spans="1:10" x14ac:dyDescent="0.25">
      <c r="A31" s="31" t="s">
        <v>20</v>
      </c>
      <c r="B31" s="5" t="s">
        <v>47</v>
      </c>
      <c r="C31" s="24">
        <v>2</v>
      </c>
      <c r="D31" s="46">
        <f t="shared" si="0"/>
        <v>6.8994066510280113E-3</v>
      </c>
      <c r="E31" s="24">
        <v>29134.199999999997</v>
      </c>
      <c r="F31" s="43">
        <f t="shared" si="1"/>
        <v>3.1698964787932819E-2</v>
      </c>
      <c r="G31" s="24">
        <v>2</v>
      </c>
      <c r="H31" s="46">
        <f t="shared" si="2"/>
        <v>6.382435537401073E-3</v>
      </c>
      <c r="I31" s="21">
        <v>30922.739999999998</v>
      </c>
      <c r="J31" s="43">
        <f t="shared" si="3"/>
        <v>3.2317309448068161E-2</v>
      </c>
    </row>
    <row r="32" spans="1:10" x14ac:dyDescent="0.25">
      <c r="A32" s="31" t="s">
        <v>21</v>
      </c>
      <c r="B32" s="15" t="s">
        <v>48</v>
      </c>
      <c r="C32" s="24">
        <v>437</v>
      </c>
      <c r="D32" s="46">
        <f t="shared" ref="D32:D33" si="4">C32/C$35*100</f>
        <v>1.5075203532496206</v>
      </c>
      <c r="E32" s="24">
        <v>1051579.7298999999</v>
      </c>
      <c r="F32" s="43">
        <f t="shared" ref="F32:F33" si="5">E32/E$35*100</f>
        <v>1.1441532230095217</v>
      </c>
      <c r="G32" s="24">
        <v>385</v>
      </c>
      <c r="H32" s="46">
        <f t="shared" ref="H32:J33" si="6">G32/G$35*100</f>
        <v>1.2286188409497065</v>
      </c>
      <c r="I32" s="21">
        <v>1148953.82</v>
      </c>
      <c r="J32" s="43">
        <f t="shared" si="6"/>
        <v>1.2007699234440417</v>
      </c>
    </row>
    <row r="33" spans="1:10" ht="15.75" customHeight="1" x14ac:dyDescent="0.25">
      <c r="A33" s="32" t="s">
        <v>19</v>
      </c>
      <c r="B33" s="15" t="s">
        <v>49</v>
      </c>
      <c r="C33" s="24">
        <v>0</v>
      </c>
      <c r="D33" s="46">
        <f t="shared" si="4"/>
        <v>0</v>
      </c>
      <c r="E33" s="24">
        <v>0</v>
      </c>
      <c r="F33" s="43">
        <f t="shared" si="5"/>
        <v>0</v>
      </c>
      <c r="G33" s="24">
        <v>0</v>
      </c>
      <c r="H33" s="46">
        <f t="shared" si="6"/>
        <v>0</v>
      </c>
      <c r="I33" s="21">
        <v>0</v>
      </c>
      <c r="J33" s="43">
        <f t="shared" si="6"/>
        <v>0</v>
      </c>
    </row>
    <row r="34" spans="1:10" x14ac:dyDescent="0.25">
      <c r="A34" s="33" t="s">
        <v>18</v>
      </c>
      <c r="B34" s="7" t="s">
        <v>50</v>
      </c>
      <c r="C34" s="26">
        <f>SUM(C30:C33)</f>
        <v>1983</v>
      </c>
      <c r="D34" s="1">
        <f>C34/C$35*100</f>
        <v>6.8407616944942742</v>
      </c>
      <c r="E34" s="27">
        <f>SUM(E30:E33)</f>
        <v>12757097.8199</v>
      </c>
      <c r="F34" s="41">
        <f>E34/E$35*100</f>
        <v>13.880140679655687</v>
      </c>
      <c r="G34" s="26">
        <f>SUM(G30:G33)</f>
        <v>1795</v>
      </c>
      <c r="H34" s="1">
        <f>G34/G$35*100</f>
        <v>5.7282358948174616</v>
      </c>
      <c r="I34" s="27">
        <f>SUM(I30:I33)</f>
        <v>12847500.280000001</v>
      </c>
      <c r="J34" s="41">
        <f>I34/I$35*100</f>
        <v>13.426903378643107</v>
      </c>
    </row>
    <row r="35" spans="1:10" x14ac:dyDescent="0.25">
      <c r="A35" s="16" t="s">
        <v>24</v>
      </c>
      <c r="B35" s="17" t="s">
        <v>51</v>
      </c>
      <c r="C35" s="56">
        <f>C29+C34</f>
        <v>28988</v>
      </c>
      <c r="D35" s="51">
        <v>100</v>
      </c>
      <c r="E35" s="56">
        <f>E29+E34</f>
        <v>91908995.119900003</v>
      </c>
      <c r="F35" s="40">
        <v>100</v>
      </c>
      <c r="G35" s="56">
        <f>G29+G34</f>
        <v>31336</v>
      </c>
      <c r="H35" s="51">
        <v>100</v>
      </c>
      <c r="I35" s="56">
        <f>I29+I34</f>
        <v>95684760.050000012</v>
      </c>
      <c r="J35" s="50">
        <v>100</v>
      </c>
    </row>
    <row r="38" spans="1:10" x14ac:dyDescent="0.25">
      <c r="A38" t="s">
        <v>59</v>
      </c>
      <c r="C38" s="19"/>
      <c r="E38" s="21"/>
      <c r="G38" s="19"/>
      <c r="I38" s="21"/>
    </row>
    <row r="39" spans="1:10" x14ac:dyDescent="0.25">
      <c r="C39" s="19"/>
      <c r="E39" s="21"/>
      <c r="G39" s="19"/>
      <c r="I39" s="21"/>
    </row>
    <row r="41" spans="1:10" x14ac:dyDescent="0.25">
      <c r="E41" s="21"/>
      <c r="F41" s="21"/>
      <c r="I41" s="21"/>
      <c r="J41" s="21"/>
    </row>
    <row r="42" spans="1:10" x14ac:dyDescent="0.25">
      <c r="C42" s="23"/>
      <c r="G42" s="23"/>
    </row>
    <row r="43" spans="1:10" x14ac:dyDescent="0.25">
      <c r="E43" s="21"/>
      <c r="I43" s="21"/>
    </row>
    <row r="44" spans="1:10" x14ac:dyDescent="0.25">
      <c r="C44" s="19"/>
      <c r="G44" s="19"/>
    </row>
    <row r="45" spans="1:10" x14ac:dyDescent="0.25">
      <c r="B45" s="19"/>
    </row>
  </sheetData>
  <mergeCells count="5">
    <mergeCell ref="B8:B10"/>
    <mergeCell ref="C8:D8"/>
    <mergeCell ref="E8:F8"/>
    <mergeCell ref="G8:H8"/>
    <mergeCell ref="I8:J8"/>
  </mergeCells>
  <pageMargins left="0.39370078740157483" right="0.39370078740157483" top="0.78740157480314965" bottom="0.78740157480314965" header="0.31496062992125984" footer="0.31496062992125984"/>
  <pageSetup paperSize="9" scale="80" orientation="landscape" r:id="rId1"/>
  <headerFooter>
    <oddHeader>&amp;L&amp;G&amp;CStatistika tržišta osiguranja&amp;RMjesečni izvještaj</oddHeader>
    <oddFooter>&amp;CU izvještaj su uključeni podaci zaključno sa 31.10.2024. godine.</oddFooter>
  </headerFooter>
  <ignoredErrors>
    <ignoredError sqref="A11:A28 A34" numberStoredAsText="1"/>
    <ignoredError sqref="A29:A30 A35" twoDigitTextYear="1" numberStoredAsText="1"/>
    <ignoredError sqref="G29 G34 I34" formula="1"/>
    <ignoredError sqref="J34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2024-05-23T11:48:17Z</cp:lastPrinted>
  <dcterms:created xsi:type="dcterms:W3CDTF">2018-01-08T12:56:16Z</dcterms:created>
  <dcterms:modified xsi:type="dcterms:W3CDTF">2025-01-30T07:36:24Z</dcterms:modified>
</cp:coreProperties>
</file>