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f9d95851123839/Files/AZOBiH/VIII/Jezici/BS EVLADA 28_0125/"/>
    </mc:Choice>
  </mc:AlternateContent>
  <xr:revisionPtr revIDLastSave="63" documentId="13_ncr:1_{F147444C-B79E-4D58-A123-726F0BB5CD15}" xr6:coauthVersionLast="47" xr6:coauthVersionMax="47" xr10:uidLastSave="{3D337E43-EDD4-4049-AC6A-879836CADBA5}"/>
  <bookViews>
    <workbookView xWindow="-108" yWindow="-108" windowWidth="23256" windowHeight="12456" xr2:uid="{00000000-000D-0000-FFFF-FFFF00000000}"/>
  </bookViews>
  <sheets>
    <sheet name="BiH" sheetId="25" r:id="rId1"/>
    <sheet name="FBiH" sheetId="23" r:id="rId2"/>
    <sheet name="Teritorija FBiH" sheetId="22" state="hidden" r:id="rId3"/>
    <sheet name="RS" sheetId="24" r:id="rId4"/>
    <sheet name="Teritorija RS" sheetId="21" state="hidden" r:id="rId5"/>
  </sheets>
  <definedNames>
    <definedName name="_xlnm.Print_Area" localSheetId="0">BiH!$A$1:$H$45</definedName>
  </definedNames>
  <calcPr calcId="181029"/>
</workbook>
</file>

<file path=xl/calcChain.xml><?xml version="1.0" encoding="utf-8"?>
<calcChain xmlns="http://schemas.openxmlformats.org/spreadsheetml/2006/main">
  <c r="G11" i="24" l="1"/>
  <c r="G36" i="25"/>
  <c r="M36" i="25"/>
  <c r="I22" i="23"/>
  <c r="E22" i="23"/>
  <c r="F20" i="23" s="1"/>
  <c r="C22" i="23"/>
  <c r="D20" i="23" s="1"/>
  <c r="G21" i="23"/>
  <c r="G20" i="23"/>
  <c r="G19" i="23"/>
  <c r="G18" i="23"/>
  <c r="G17" i="23"/>
  <c r="G16" i="23"/>
  <c r="G15" i="23"/>
  <c r="G14" i="23"/>
  <c r="G13" i="23"/>
  <c r="G12" i="23"/>
  <c r="G11" i="23"/>
  <c r="C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K35" i="25"/>
  <c r="K34" i="25"/>
  <c r="K33" i="25"/>
  <c r="K32" i="25"/>
  <c r="K31" i="25"/>
  <c r="K30" i="25"/>
  <c r="K29" i="25"/>
  <c r="K28" i="25"/>
  <c r="K27" i="25"/>
  <c r="K26" i="25"/>
  <c r="K25" i="25"/>
  <c r="K24" i="25"/>
  <c r="K23" i="25"/>
  <c r="K22" i="25"/>
  <c r="K21" i="25"/>
  <c r="K20" i="25"/>
  <c r="K19" i="25"/>
  <c r="K18" i="25"/>
  <c r="K17" i="25"/>
  <c r="K16" i="25"/>
  <c r="K15" i="25"/>
  <c r="K14" i="25"/>
  <c r="K13" i="25"/>
  <c r="K12" i="25"/>
  <c r="K11" i="25"/>
  <c r="I35" i="25"/>
  <c r="I34" i="25"/>
  <c r="I33" i="25"/>
  <c r="I32" i="25"/>
  <c r="I31" i="25"/>
  <c r="I30" i="25"/>
  <c r="I29" i="25"/>
  <c r="I28" i="25"/>
  <c r="I27" i="25"/>
  <c r="I26" i="25"/>
  <c r="I25" i="25"/>
  <c r="I24" i="25"/>
  <c r="I23" i="25"/>
  <c r="I22" i="25"/>
  <c r="I21" i="25"/>
  <c r="I20" i="25"/>
  <c r="I19" i="25"/>
  <c r="I18" i="25"/>
  <c r="I17" i="25"/>
  <c r="I16" i="25"/>
  <c r="I15" i="25"/>
  <c r="I14" i="25"/>
  <c r="I13" i="25"/>
  <c r="I12" i="25"/>
  <c r="I11" i="25"/>
  <c r="E11" i="25"/>
  <c r="C11" i="25"/>
  <c r="F18" i="23" l="1"/>
  <c r="F12" i="23"/>
  <c r="F21" i="23"/>
  <c r="F15" i="23"/>
  <c r="D16" i="23"/>
  <c r="G22" i="23"/>
  <c r="H20" i="23" s="1"/>
  <c r="G11" i="25"/>
  <c r="D13" i="23"/>
  <c r="D19" i="23"/>
  <c r="D15" i="23"/>
  <c r="D21" i="23"/>
  <c r="D12" i="23"/>
  <c r="D18" i="23"/>
  <c r="F13" i="23"/>
  <c r="F16" i="23"/>
  <c r="F19" i="23"/>
  <c r="D11" i="23"/>
  <c r="D14" i="23"/>
  <c r="D17" i="23"/>
  <c r="F11" i="23"/>
  <c r="F14" i="23"/>
  <c r="F17" i="23"/>
  <c r="M11" i="25"/>
  <c r="K25" i="24"/>
  <c r="L20" i="24" s="1"/>
  <c r="I25" i="24"/>
  <c r="J23" i="24" s="1"/>
  <c r="M24" i="24"/>
  <c r="M23" i="24"/>
  <c r="M22" i="24"/>
  <c r="M21" i="24"/>
  <c r="M20" i="24"/>
  <c r="M19" i="24"/>
  <c r="M18" i="24"/>
  <c r="M17" i="24"/>
  <c r="M16" i="24"/>
  <c r="M15" i="24"/>
  <c r="M14" i="24"/>
  <c r="M13" i="24"/>
  <c r="M12" i="24"/>
  <c r="M11" i="24"/>
  <c r="K22" i="23"/>
  <c r="L20" i="23" s="1"/>
  <c r="J11" i="23"/>
  <c r="M21" i="23"/>
  <c r="M20" i="23"/>
  <c r="M19" i="23"/>
  <c r="M18" i="23"/>
  <c r="M17" i="23"/>
  <c r="M16" i="23"/>
  <c r="M15" i="23"/>
  <c r="M14" i="23"/>
  <c r="M13" i="23"/>
  <c r="M12" i="23"/>
  <c r="M11" i="23"/>
  <c r="M35" i="25"/>
  <c r="M33" i="25"/>
  <c r="M31" i="25"/>
  <c r="M25" i="25"/>
  <c r="M23" i="25"/>
  <c r="M19" i="25"/>
  <c r="M17" i="25"/>
  <c r="M15" i="25"/>
  <c r="M13" i="25"/>
  <c r="M25" i="24" l="1"/>
  <c r="N18" i="24" s="1"/>
  <c r="H18" i="23"/>
  <c r="H14" i="23"/>
  <c r="H19" i="23"/>
  <c r="H17" i="23"/>
  <c r="H11" i="23"/>
  <c r="H16" i="23"/>
  <c r="H21" i="23"/>
  <c r="H13" i="23"/>
  <c r="H12" i="23"/>
  <c r="H15" i="23"/>
  <c r="J21" i="23"/>
  <c r="J13" i="23"/>
  <c r="J14" i="23"/>
  <c r="J20" i="23"/>
  <c r="F22" i="23"/>
  <c r="D22" i="23"/>
  <c r="J15" i="23"/>
  <c r="J18" i="23"/>
  <c r="J12" i="23"/>
  <c r="J19" i="23"/>
  <c r="J13" i="24"/>
  <c r="J16" i="23"/>
  <c r="J17" i="23"/>
  <c r="M22" i="23"/>
  <c r="N16" i="23" s="1"/>
  <c r="L13" i="24"/>
  <c r="L19" i="24"/>
  <c r="L16" i="24"/>
  <c r="J19" i="24"/>
  <c r="J22" i="24"/>
  <c r="J16" i="24"/>
  <c r="J14" i="24"/>
  <c r="J20" i="24"/>
  <c r="L11" i="24"/>
  <c r="L17" i="24"/>
  <c r="J11" i="24"/>
  <c r="J17" i="24"/>
  <c r="L14" i="24"/>
  <c r="L23" i="24"/>
  <c r="J12" i="24"/>
  <c r="J15" i="24"/>
  <c r="J18" i="24"/>
  <c r="J21" i="24"/>
  <c r="J24" i="24"/>
  <c r="M29" i="25"/>
  <c r="L12" i="24"/>
  <c r="L15" i="24"/>
  <c r="L18" i="24"/>
  <c r="L21" i="24"/>
  <c r="L24" i="24"/>
  <c r="M21" i="25"/>
  <c r="M27" i="25"/>
  <c r="L22" i="24"/>
  <c r="I36" i="25"/>
  <c r="J33" i="25" s="1"/>
  <c r="M14" i="25"/>
  <c r="L12" i="23"/>
  <c r="L15" i="23"/>
  <c r="L18" i="23"/>
  <c r="L21" i="23"/>
  <c r="L13" i="23"/>
  <c r="L16" i="23"/>
  <c r="L19" i="23"/>
  <c r="L11" i="23"/>
  <c r="L14" i="23"/>
  <c r="L17" i="23"/>
  <c r="M20" i="25"/>
  <c r="M28" i="25"/>
  <c r="M32" i="25"/>
  <c r="M12" i="25"/>
  <c r="M22" i="25"/>
  <c r="M18" i="25"/>
  <c r="M26" i="25"/>
  <c r="M16" i="25"/>
  <c r="M24" i="25"/>
  <c r="M30" i="25"/>
  <c r="M34" i="25"/>
  <c r="K36" i="25"/>
  <c r="L19" i="25" s="1"/>
  <c r="E35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14" i="25"/>
  <c r="E13" i="25"/>
  <c r="E12" i="25"/>
  <c r="C35" i="25"/>
  <c r="C33" i="25"/>
  <c r="C34" i="25"/>
  <c r="C32" i="25"/>
  <c r="C31" i="25"/>
  <c r="C30" i="25"/>
  <c r="C29" i="25"/>
  <c r="C28" i="25"/>
  <c r="C27" i="25"/>
  <c r="C24" i="25"/>
  <c r="C25" i="25"/>
  <c r="C26" i="25"/>
  <c r="C23" i="25"/>
  <c r="C22" i="25"/>
  <c r="C21" i="25"/>
  <c r="C20" i="25"/>
  <c r="C19" i="25"/>
  <c r="C18" i="25"/>
  <c r="C17" i="25"/>
  <c r="C15" i="25"/>
  <c r="C16" i="25"/>
  <c r="C14" i="25"/>
  <c r="C13" i="25"/>
  <c r="C12" i="25"/>
  <c r="H22" i="23" l="1"/>
  <c r="J22" i="23"/>
  <c r="J11" i="25"/>
  <c r="J13" i="25"/>
  <c r="J20" i="25"/>
  <c r="J18" i="25"/>
  <c r="J34" i="25"/>
  <c r="J28" i="25"/>
  <c r="J35" i="25"/>
  <c r="J27" i="25"/>
  <c r="J25" i="25"/>
  <c r="D24" i="24"/>
  <c r="D21" i="24"/>
  <c r="D18" i="24"/>
  <c r="D15" i="24"/>
  <c r="D12" i="24"/>
  <c r="D23" i="24"/>
  <c r="D20" i="24"/>
  <c r="D17" i="24"/>
  <c r="D14" i="24"/>
  <c r="D11" i="24"/>
  <c r="D22" i="24"/>
  <c r="D19" i="24"/>
  <c r="D16" i="24"/>
  <c r="D13" i="24"/>
  <c r="L20" i="25"/>
  <c r="L26" i="25"/>
  <c r="J17" i="25"/>
  <c r="N11" i="23"/>
  <c r="N20" i="23"/>
  <c r="N14" i="23"/>
  <c r="N13" i="23"/>
  <c r="N16" i="24"/>
  <c r="N13" i="24"/>
  <c r="N23" i="24"/>
  <c r="N20" i="24"/>
  <c r="N17" i="24"/>
  <c r="N19" i="23"/>
  <c r="N12" i="23"/>
  <c r="N21" i="23"/>
  <c r="N18" i="23"/>
  <c r="N15" i="23"/>
  <c r="N17" i="23"/>
  <c r="N19" i="24"/>
  <c r="N15" i="24"/>
  <c r="N21" i="24"/>
  <c r="N11" i="24"/>
  <c r="N24" i="24"/>
  <c r="N12" i="24"/>
  <c r="N22" i="24"/>
  <c r="N14" i="24"/>
  <c r="L35" i="25"/>
  <c r="L11" i="25"/>
  <c r="L25" i="24"/>
  <c r="L22" i="25"/>
  <c r="L28" i="25"/>
  <c r="L34" i="25"/>
  <c r="L16" i="25"/>
  <c r="N31" i="25"/>
  <c r="L21" i="25"/>
  <c r="J25" i="24"/>
  <c r="J14" i="25"/>
  <c r="J31" i="25"/>
  <c r="J32" i="25"/>
  <c r="J30" i="25"/>
  <c r="J29" i="25"/>
  <c r="J26" i="25"/>
  <c r="J24" i="25"/>
  <c r="J23" i="25"/>
  <c r="J12" i="25"/>
  <c r="J21" i="25"/>
  <c r="J16" i="25"/>
  <c r="L23" i="25"/>
  <c r="J22" i="25"/>
  <c r="J19" i="25"/>
  <c r="L33" i="25"/>
  <c r="L17" i="25"/>
  <c r="L22" i="23"/>
  <c r="J15" i="25"/>
  <c r="L32" i="25"/>
  <c r="L29" i="25"/>
  <c r="L14" i="25"/>
  <c r="L24" i="25"/>
  <c r="L27" i="25"/>
  <c r="L30" i="25"/>
  <c r="L15" i="25"/>
  <c r="L25" i="25"/>
  <c r="L18" i="25"/>
  <c r="L13" i="25"/>
  <c r="L31" i="25"/>
  <c r="L12" i="25"/>
  <c r="G34" i="25"/>
  <c r="N16" i="25" l="1"/>
  <c r="J36" i="25"/>
  <c r="N15" i="25"/>
  <c r="L36" i="25"/>
  <c r="N22" i="23"/>
  <c r="N25" i="24"/>
  <c r="N35" i="25"/>
  <c r="N19" i="25"/>
  <c r="N25" i="25"/>
  <c r="N30" i="25"/>
  <c r="N11" i="25"/>
  <c r="N13" i="25"/>
  <c r="N22" i="25"/>
  <c r="N32" i="25"/>
  <c r="N29" i="25"/>
  <c r="N12" i="25"/>
  <c r="N17" i="25"/>
  <c r="N28" i="25"/>
  <c r="N23" i="25"/>
  <c r="N14" i="25"/>
  <c r="N20" i="25"/>
  <c r="N18" i="25"/>
  <c r="N27" i="25"/>
  <c r="N26" i="25"/>
  <c r="N33" i="25"/>
  <c r="N24" i="25"/>
  <c r="N21" i="25"/>
  <c r="N34" i="25"/>
  <c r="E25" i="24"/>
  <c r="F24" i="24" l="1"/>
  <c r="F21" i="24"/>
  <c r="F18" i="24"/>
  <c r="F15" i="24"/>
  <c r="F12" i="24"/>
  <c r="F20" i="24"/>
  <c r="F17" i="24"/>
  <c r="F14" i="24"/>
  <c r="F11" i="24"/>
  <c r="F23" i="24"/>
  <c r="F22" i="24"/>
  <c r="F19" i="24"/>
  <c r="F16" i="24"/>
  <c r="F13" i="24"/>
  <c r="N36" i="25"/>
  <c r="G25" i="24" l="1"/>
  <c r="H15" i="24" l="1"/>
  <c r="H23" i="24"/>
  <c r="H24" i="24"/>
  <c r="H14" i="24"/>
  <c r="H17" i="24"/>
  <c r="H19" i="24"/>
  <c r="H21" i="24"/>
  <c r="H22" i="24"/>
  <c r="H11" i="24"/>
  <c r="H13" i="24"/>
  <c r="H16" i="24"/>
  <c r="H18" i="24"/>
  <c r="H20" i="24"/>
  <c r="H12" i="24"/>
  <c r="H25" i="24" l="1"/>
  <c r="G15" i="25" l="1"/>
  <c r="G19" i="25"/>
  <c r="G29" i="25"/>
  <c r="G33" i="25"/>
  <c r="G17" i="25"/>
  <c r="G18" i="25"/>
  <c r="G20" i="25"/>
  <c r="G21" i="25"/>
  <c r="G23" i="25"/>
  <c r="G27" i="25"/>
  <c r="G30" i="25"/>
  <c r="G35" i="25"/>
  <c r="G14" i="25"/>
  <c r="G32" i="25"/>
  <c r="G13" i="25"/>
  <c r="G24" i="25"/>
  <c r="G26" i="25"/>
  <c r="G28" i="25"/>
  <c r="C36" i="25"/>
  <c r="D11" i="25" s="1"/>
  <c r="G12" i="25"/>
  <c r="G31" i="25"/>
  <c r="G22" i="25"/>
  <c r="G25" i="25"/>
  <c r="G16" i="25"/>
  <c r="E36" i="25"/>
  <c r="H32" i="25" l="1"/>
  <c r="F11" i="25"/>
  <c r="F15" i="25"/>
  <c r="D27" i="25"/>
  <c r="F20" i="25"/>
  <c r="F22" i="25"/>
  <c r="F19" i="25"/>
  <c r="D29" i="25"/>
  <c r="F17" i="25"/>
  <c r="D13" i="25"/>
  <c r="D12" i="25"/>
  <c r="F13" i="25"/>
  <c r="F12" i="25"/>
  <c r="D22" i="25"/>
  <c r="D33" i="25"/>
  <c r="D20" i="25"/>
  <c r="D18" i="25"/>
  <c r="D34" i="25"/>
  <c r="D31" i="25"/>
  <c r="D14" i="25"/>
  <c r="D35" i="25"/>
  <c r="D32" i="25"/>
  <c r="D30" i="25"/>
  <c r="D21" i="25"/>
  <c r="F21" i="25"/>
  <c r="D19" i="25"/>
  <c r="D17" i="25"/>
  <c r="F26" i="25"/>
  <c r="F24" i="25"/>
  <c r="F18" i="25"/>
  <c r="F16" i="25"/>
  <c r="F27" i="25"/>
  <c r="F25" i="25"/>
  <c r="F23" i="25"/>
  <c r="F14" i="25"/>
  <c r="D28" i="25"/>
  <c r="D15" i="25"/>
  <c r="D24" i="25"/>
  <c r="D26" i="25"/>
  <c r="D16" i="25"/>
  <c r="D23" i="25"/>
  <c r="D25" i="25"/>
  <c r="F35" i="25"/>
  <c r="F34" i="25"/>
  <c r="F33" i="25"/>
  <c r="F32" i="25"/>
  <c r="F31" i="25"/>
  <c r="F30" i="25"/>
  <c r="F29" i="25"/>
  <c r="F28" i="25"/>
  <c r="C37" i="21"/>
  <c r="C32" i="22"/>
  <c r="D32" i="22"/>
  <c r="H11" i="25" l="1"/>
  <c r="H27" i="25"/>
  <c r="H26" i="25"/>
  <c r="H12" i="25"/>
  <c r="H28" i="25"/>
  <c r="H25" i="25"/>
  <c r="H19" i="25"/>
  <c r="H35" i="25"/>
  <c r="H16" i="25"/>
  <c r="H17" i="25"/>
  <c r="H33" i="25"/>
  <c r="H23" i="25"/>
  <c r="H31" i="25"/>
  <c r="H18" i="25"/>
  <c r="H34" i="25"/>
  <c r="H20" i="25"/>
  <c r="H15" i="25"/>
  <c r="H24" i="25"/>
  <c r="H13" i="25"/>
  <c r="H21" i="25"/>
  <c r="H29" i="25"/>
  <c r="H22" i="25"/>
  <c r="H14" i="25"/>
  <c r="H30" i="25"/>
  <c r="F36" i="25"/>
  <c r="D36" i="25"/>
  <c r="J20" i="22"/>
  <c r="E20" i="22"/>
  <c r="E18" i="22"/>
  <c r="E24" i="22"/>
  <c r="E25" i="22"/>
  <c r="J25" i="22"/>
  <c r="G25" i="22"/>
  <c r="F18" i="22"/>
  <c r="E30" i="22"/>
  <c r="H36" i="25" l="1"/>
  <c r="G18" i="22"/>
  <c r="G20" i="22"/>
  <c r="G24" i="22"/>
  <c r="F25" i="22"/>
  <c r="I32" i="22"/>
  <c r="H32" i="22"/>
  <c r="G12" i="22"/>
  <c r="F11" i="22"/>
  <c r="J31" i="22"/>
  <c r="E31" i="22"/>
  <c r="J30" i="22"/>
  <c r="J28" i="22"/>
  <c r="E28" i="22"/>
  <c r="J27" i="22"/>
  <c r="E27" i="22"/>
  <c r="J26" i="22"/>
  <c r="E26" i="22"/>
  <c r="J23" i="22"/>
  <c r="E23" i="22"/>
  <c r="J22" i="22"/>
  <c r="E22" i="22"/>
  <c r="J29" i="22"/>
  <c r="E29" i="22"/>
  <c r="J21" i="22"/>
  <c r="E21" i="22"/>
  <c r="J19" i="22"/>
  <c r="E19" i="22"/>
  <c r="J18" i="22"/>
  <c r="J17" i="22"/>
  <c r="E17" i="22"/>
  <c r="J16" i="22"/>
  <c r="E16" i="22"/>
  <c r="J15" i="22"/>
  <c r="E15" i="22"/>
  <c r="J14" i="22"/>
  <c r="E14" i="22"/>
  <c r="J13" i="22"/>
  <c r="E13" i="22"/>
  <c r="J12" i="22"/>
  <c r="E12" i="22"/>
  <c r="J11" i="22"/>
  <c r="E11" i="22"/>
  <c r="J10" i="22"/>
  <c r="E10" i="22"/>
  <c r="K10" i="22" l="1"/>
  <c r="K11" i="22"/>
  <c r="K12" i="22"/>
  <c r="K13" i="22"/>
  <c r="K14" i="22"/>
  <c r="K15" i="22"/>
  <c r="K16" i="22"/>
  <c r="K17" i="22"/>
  <c r="K20" i="22"/>
  <c r="K18" i="22"/>
  <c r="K19" i="22"/>
  <c r="K21" i="22"/>
  <c r="K22" i="22"/>
  <c r="K23" i="22"/>
  <c r="K24" i="22"/>
  <c r="K25" i="22"/>
  <c r="K26" i="22"/>
  <c r="K27" i="22"/>
  <c r="K28" i="22"/>
  <c r="K29" i="22"/>
  <c r="K30" i="22"/>
  <c r="K31" i="22"/>
  <c r="L11" i="22"/>
  <c r="L12" i="22"/>
  <c r="L13" i="22"/>
  <c r="L14" i="22"/>
  <c r="L15" i="22"/>
  <c r="L16" i="22"/>
  <c r="L17" i="22"/>
  <c r="L20" i="22"/>
  <c r="L18" i="22"/>
  <c r="L19" i="22"/>
  <c r="L21" i="22"/>
  <c r="L22" i="22"/>
  <c r="L23" i="22"/>
  <c r="L24" i="22"/>
  <c r="L25" i="22"/>
  <c r="L26" i="22"/>
  <c r="L27" i="22"/>
  <c r="L28" i="22"/>
  <c r="L29" i="22"/>
  <c r="L30" i="22"/>
  <c r="L31" i="22"/>
  <c r="L10" i="22"/>
  <c r="F28" i="22"/>
  <c r="F23" i="22"/>
  <c r="F19" i="22"/>
  <c r="F31" i="22"/>
  <c r="F26" i="22"/>
  <c r="F29" i="22"/>
  <c r="F17" i="22"/>
  <c r="F30" i="22"/>
  <c r="F27" i="22"/>
  <c r="F22" i="22"/>
  <c r="F21" i="22"/>
  <c r="F16" i="22"/>
  <c r="F14" i="22"/>
  <c r="F12" i="22"/>
  <c r="F10" i="22"/>
  <c r="G31" i="22"/>
  <c r="G28" i="22"/>
  <c r="G26" i="22"/>
  <c r="G23" i="22"/>
  <c r="G29" i="22"/>
  <c r="G19" i="22"/>
  <c r="G17" i="22"/>
  <c r="G15" i="22"/>
  <c r="G13" i="22"/>
  <c r="G11" i="22"/>
  <c r="F15" i="22"/>
  <c r="F13" i="22"/>
  <c r="G10" i="22"/>
  <c r="G30" i="22"/>
  <c r="G27" i="22"/>
  <c r="G22" i="22"/>
  <c r="G21" i="22"/>
  <c r="G16" i="22"/>
  <c r="G14" i="22"/>
  <c r="D37" i="21"/>
  <c r="I37" i="21"/>
  <c r="L32" i="21" s="1"/>
  <c r="H37" i="21"/>
  <c r="D25" i="24" l="1"/>
  <c r="F25" i="24"/>
  <c r="J32" i="21"/>
  <c r="K32" i="21"/>
  <c r="G22" i="21"/>
  <c r="G21" i="21"/>
  <c r="L32" i="22"/>
  <c r="K32" i="22"/>
  <c r="L18" i="21"/>
  <c r="L11" i="21"/>
  <c r="L14" i="21"/>
  <c r="L19" i="21"/>
  <c r="L30" i="21"/>
  <c r="L34" i="21"/>
  <c r="L15" i="21"/>
  <c r="L10" i="21"/>
  <c r="L16" i="21"/>
  <c r="L35" i="21"/>
  <c r="L33" i="21"/>
  <c r="L21" i="21"/>
  <c r="J13" i="21"/>
  <c r="K11" i="21"/>
  <c r="J10" i="21"/>
  <c r="K14" i="21"/>
  <c r="J16" i="21"/>
  <c r="K19" i="21"/>
  <c r="J35" i="21"/>
  <c r="K30" i="21"/>
  <c r="J33" i="21"/>
  <c r="K34" i="21"/>
  <c r="K15" i="21"/>
  <c r="J21" i="21"/>
  <c r="J11" i="21"/>
  <c r="K10" i="21"/>
  <c r="J14" i="21"/>
  <c r="K16" i="21"/>
  <c r="J19" i="21"/>
  <c r="K35" i="21"/>
  <c r="J30" i="21"/>
  <c r="K33" i="21"/>
  <c r="J34" i="21"/>
  <c r="J15" i="21"/>
  <c r="K21" i="21"/>
  <c r="G31" i="21"/>
  <c r="G13" i="21"/>
  <c r="G12" i="21"/>
  <c r="G26" i="21"/>
  <c r="G28" i="21"/>
  <c r="G17" i="21"/>
  <c r="G11" i="21"/>
  <c r="G14" i="21"/>
  <c r="G19" i="21"/>
  <c r="G30" i="21"/>
  <c r="G10" i="21"/>
  <c r="G16" i="21"/>
  <c r="G35" i="21"/>
  <c r="G33" i="21"/>
  <c r="G15" i="21"/>
  <c r="G24" i="21"/>
  <c r="G18" i="21"/>
  <c r="E11" i="21"/>
  <c r="F10" i="21"/>
  <c r="E14" i="21"/>
  <c r="F16" i="21"/>
  <c r="E19" i="21"/>
  <c r="F35" i="21"/>
  <c r="E30" i="21"/>
  <c r="F33" i="21"/>
  <c r="E34" i="21"/>
  <c r="E15" i="21"/>
  <c r="F11" i="21"/>
  <c r="E10" i="21"/>
  <c r="F14" i="21"/>
  <c r="E16" i="21"/>
  <c r="F19" i="21"/>
  <c r="E35" i="21"/>
  <c r="F30" i="21"/>
  <c r="E33" i="21"/>
  <c r="F34" i="21"/>
  <c r="F15" i="21"/>
  <c r="E21" i="21"/>
  <c r="G36" i="21"/>
  <c r="G29" i="21"/>
  <c r="G27" i="21"/>
  <c r="G25" i="21"/>
  <c r="G23" i="21"/>
  <c r="G20" i="21"/>
  <c r="F36" i="21"/>
  <c r="F27" i="21"/>
  <c r="F17" i="21"/>
  <c r="E37" i="21"/>
  <c r="F29" i="21"/>
  <c r="F25" i="21"/>
  <c r="F20" i="21"/>
  <c r="L12" i="21"/>
  <c r="L28" i="21"/>
  <c r="L24" i="21"/>
  <c r="E12" i="21"/>
  <c r="E28" i="21"/>
  <c r="E24" i="21"/>
  <c r="E18" i="21"/>
  <c r="F23" i="21"/>
  <c r="J37" i="21"/>
  <c r="L31" i="21"/>
  <c r="L26" i="21"/>
  <c r="L22" i="21"/>
  <c r="L13" i="21"/>
  <c r="E31" i="21"/>
  <c r="E26" i="21"/>
  <c r="E22" i="21"/>
  <c r="E13" i="21"/>
  <c r="K36" i="21"/>
  <c r="K27" i="21"/>
  <c r="K25" i="21"/>
  <c r="K20" i="21"/>
  <c r="K17" i="21"/>
  <c r="J31" i="21"/>
  <c r="J26" i="21"/>
  <c r="J22" i="21"/>
  <c r="J18" i="21"/>
  <c r="F12" i="21"/>
  <c r="F31" i="21"/>
  <c r="F26" i="21"/>
  <c r="F24" i="21"/>
  <c r="F22" i="21"/>
  <c r="F18" i="21"/>
  <c r="F13" i="21"/>
  <c r="L36" i="21"/>
  <c r="L29" i="21"/>
  <c r="L27" i="21"/>
  <c r="L25" i="21"/>
  <c r="L23" i="21"/>
  <c r="L20" i="21"/>
  <c r="L17" i="21"/>
  <c r="K12" i="21"/>
  <c r="K31" i="21"/>
  <c r="K28" i="21"/>
  <c r="K26" i="21"/>
  <c r="K24" i="21"/>
  <c r="K22" i="21"/>
  <c r="K18" i="21"/>
  <c r="K13" i="21"/>
  <c r="J36" i="21"/>
  <c r="J29" i="21"/>
  <c r="J27" i="21"/>
  <c r="J25" i="21"/>
  <c r="J23" i="21"/>
  <c r="J20" i="21"/>
  <c r="J17" i="21"/>
  <c r="E36" i="21"/>
  <c r="E29" i="21"/>
  <c r="E27" i="21"/>
  <c r="E25" i="21"/>
  <c r="E23" i="21"/>
  <c r="E20" i="21"/>
  <c r="E17" i="21"/>
  <c r="K29" i="21"/>
  <c r="K23" i="21"/>
  <c r="J12" i="21"/>
  <c r="J28" i="21"/>
  <c r="J24" i="21"/>
  <c r="F32" i="22"/>
  <c r="G32" i="22"/>
  <c r="J32" i="22"/>
  <c r="E32" i="22"/>
  <c r="K37" i="21" l="1"/>
  <c r="F37" i="21"/>
  <c r="G37" i="21"/>
  <c r="L37" i="21"/>
</calcChain>
</file>

<file path=xl/sharedStrings.xml><?xml version="1.0" encoding="utf-8"?>
<sst xmlns="http://schemas.openxmlformats.org/spreadsheetml/2006/main" count="337" uniqueCount="92">
  <si>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</si>
  <si>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</si>
  <si>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</si>
  <si>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</si>
  <si>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</si>
  <si>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</si>
  <si>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</si>
  <si>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</si>
  <si>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</si>
  <si>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</si>
  <si>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</si>
  <si>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</si>
  <si>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</si>
  <si>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</si>
  <si>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</si>
  <si>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</si>
  <si>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</si>
  <si>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</si>
  <si>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</si>
  <si>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</si>
  <si>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</si>
  <si>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Atos osiguranje a.d.</t>
  </si>
  <si>
    <t>SAS - Super P osiguranje a.d.</t>
  </si>
  <si>
    <t>Euros osiguranje a.d.</t>
  </si>
  <si>
    <t>Central osiguranje d.d.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</si>
  <si>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</si>
  <si>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</si>
  <si>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</si>
  <si>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</si>
  <si>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</si>
  <si>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</si>
  <si>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</si>
  <si>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</si>
  <si>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</si>
  <si>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</si>
  <si>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</si>
  <si>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</si>
  <si>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</si>
  <si>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</si>
  <si>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</si>
  <si>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</si>
  <si>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</si>
  <si>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</si>
  <si>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</si>
  <si>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</si>
  <si>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</si>
  <si>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</si>
  <si>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</si>
  <si>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</si>
  <si>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</si>
  <si>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</si>
  <si>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</si>
  <si>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</si>
  <si>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</si>
  <si>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 xml:space="preserve">NEŽIVOTNA OSIGURANJA </t>
  </si>
  <si>
    <t xml:space="preserve">ŽIVOTNA OSIGURANJA </t>
  </si>
  <si>
    <t>Ukupno:</t>
  </si>
  <si>
    <t>Udio  (%)</t>
  </si>
  <si>
    <t>PREMIJA PO DRUŠTVIMA ZA OSIGURANJE U BOSNI I HERCEGOVINI</t>
  </si>
  <si>
    <t>R/b</t>
  </si>
  <si>
    <t>Procenat promjene</t>
  </si>
  <si>
    <t xml:space="preserve">Procenat promjene </t>
  </si>
  <si>
    <t>PREMIJA PO DRUŠTVIMA ZA OSIGURANJE U FEDERACIJI BOSNE I HERCEGOVINE*</t>
  </si>
  <si>
    <t>Adriatic osiguranje d.d.</t>
  </si>
  <si>
    <t>PREMIJA PO DRUŠTVIMA ZA OSIGURANJE U REPUBLICI SRPSKOJ*</t>
  </si>
  <si>
    <t>I-VI-2019</t>
  </si>
  <si>
    <t>Premium osiguranje a.d.</t>
  </si>
  <si>
    <t>2019.</t>
  </si>
  <si>
    <t>Vienna osiguranje d.d.</t>
  </si>
  <si>
    <t>*Društva sa sjedištem u Federaciji Bosne i Hercegovine i podružnice društava iz Republike Srpske</t>
  </si>
  <si>
    <t>*Društva sa sjedištem u Republici Srpskoj i podružnice društava iz Federacije Bosne i Hercegovine</t>
  </si>
  <si>
    <t>16,.</t>
  </si>
  <si>
    <t>-</t>
  </si>
  <si>
    <t>Sarajevo osiguranje d.d.</t>
  </si>
  <si>
    <t>I-VI-2020</t>
  </si>
  <si>
    <t>2020.</t>
  </si>
  <si>
    <t>Udio (%)</t>
  </si>
  <si>
    <t>ŽIVOTNO OSIGURANJE</t>
  </si>
  <si>
    <t>NEŽIVOTNO OSIGURANJE</t>
  </si>
  <si>
    <t>ŽIVOTNO I NEŽIVOTNO OSIGURANJE</t>
  </si>
  <si>
    <t>*Podaci su dati na osnovu nerevidiranih izvještaja društava sa sjedištem u Republici Srpskoj.</t>
  </si>
  <si>
    <t>*Podaci su dati na osnovu nerevidiranih izvještaja društava sa sjedištem u Federaciji Bosne i Hercegovine.</t>
  </si>
  <si>
    <t>*ASA osiguranje d.d. je od 01.01.2023. godine počelo poslovati pod nazivom ASA Central osiguranje d.d.</t>
  </si>
  <si>
    <t>**Proces integracije Central osiguranja d.d. društvu ASA osiguranje d.d je započet u 2022. godini.</t>
  </si>
  <si>
    <t>ASA Central osiguranje d.d.*</t>
  </si>
  <si>
    <t>Central osiguranje d.d.**</t>
  </si>
  <si>
    <t>**ASA osiguranje d.d. je od 01.01.2023. godine počelo poslovati pod nazivom ASA Central osiguranje d.d.</t>
  </si>
  <si>
    <t>***Proces integracije Central osiguranja d.d. društvu ASA osiguranje d.d je započet u 2022. godini.</t>
  </si>
  <si>
    <t>ASA Central osiguranje d.d.**</t>
  </si>
  <si>
    <t>Central osiguranje d.d.***</t>
  </si>
  <si>
    <t>I-VIII-2023</t>
  </si>
  <si>
    <t>I-VIII-2024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</si>
</sst>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K_M_-;\-* #,##0.00\ _K_M_-;_-* &quot;-&quot;??\ _K_M_-;_-@_-"/>
    <numFmt numFmtId="165" formatCode="#,##0.00_ ;\-#,##0.00\ "/>
    <numFmt numFmtId="166" formatCode="\+#,##0.00;\-#,##0.00"/>
    <numFmt numFmtId="167" formatCode="_-* #,##0\ _k_n_-;\-* #,##0\ _k_n_-;_-* &quot;-&quot;??\ _k_n_-;_-@_-"/>
    <numFmt numFmtId="168" formatCode="_-* #,##0.0\ _k_n_-;\-* #,##0.0\ _k_n_-;_-* &quot;-&quot;??\ _k_n_-;_-@_-"/>
    <numFmt numFmtId="169" formatCode="#,##0_ ;\-#,##0\ "/>
  </numFmts>
  <fonts count="3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mbria"/>
      <family val="1"/>
      <scheme val="major"/>
    </font>
    <font>
      <sz val="10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.5"/>
      <color theme="0"/>
      <name val="Calibri"/>
      <family val="2"/>
      <charset val="238"/>
      <scheme val="minor"/>
    </font>
    <font>
      <b/>
      <sz val="10.5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rgb="FF00B050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.5"/>
      <color rgb="FF00B05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name val="Arial"/>
      <family val="2"/>
    </font>
    <font>
      <b/>
      <sz val="11"/>
      <name val="Cambria"/>
      <family val="1"/>
      <charset val="238"/>
      <scheme val="maj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30" fillId="0" borderId="0"/>
  </cellStyleXfs>
  <cellXfs count="77">
    <xf numFmtId="0" fontId="0" fillId="0" borderId="0" xfId="0"/>
    <xf numFmtId="0" fontId="8" fillId="0" borderId="0" xfId="0" applyFont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166" fontId="4" fillId="3" borderId="2" xfId="6" applyNumberFormat="1" applyFont="1" applyFill="1" applyBorder="1" applyAlignment="1">
      <alignment horizontal="right" vertical="center"/>
    </xf>
    <xf numFmtId="3" fontId="9" fillId="0" borderId="0" xfId="1" applyNumberFormat="1" applyFont="1" applyAlignment="1">
      <alignment horizontal="right" vertical="center"/>
    </xf>
    <xf numFmtId="165" fontId="3" fillId="0" borderId="4" xfId="6" applyNumberFormat="1" applyFont="1" applyBorder="1" applyAlignment="1">
      <alignment horizontal="left" vertical="center"/>
    </xf>
    <xf numFmtId="165" fontId="12" fillId="0" borderId="0" xfId="6" applyNumberFormat="1" applyFont="1" applyBorder="1" applyAlignment="1">
      <alignment horizontal="right" vertical="center"/>
    </xf>
    <xf numFmtId="3" fontId="13" fillId="0" borderId="0" xfId="1" applyNumberFormat="1" applyFont="1" applyAlignment="1">
      <alignment horizontal="right" vertical="center"/>
    </xf>
    <xf numFmtId="169" fontId="4" fillId="3" borderId="2" xfId="6" applyNumberFormat="1" applyFont="1" applyFill="1" applyBorder="1" applyAlignment="1">
      <alignment horizontal="right" vertical="center"/>
    </xf>
    <xf numFmtId="0" fontId="14" fillId="0" borderId="0" xfId="1" applyFont="1" applyAlignment="1">
      <alignment vertical="center" wrapText="1"/>
    </xf>
    <xf numFmtId="166" fontId="3" fillId="0" borderId="0" xfId="6" applyNumberFormat="1" applyFont="1" applyBorder="1" applyAlignment="1">
      <alignment horizontal="right" vertical="center"/>
    </xf>
    <xf numFmtId="169" fontId="16" fillId="0" borderId="0" xfId="1" applyNumberFormat="1" applyFont="1" applyAlignment="1">
      <alignment vertical="center" wrapText="1"/>
    </xf>
    <xf numFmtId="0" fontId="17" fillId="0" borderId="0" xfId="1" applyFont="1" applyAlignment="1">
      <alignment vertical="center" wrapText="1"/>
    </xf>
    <xf numFmtId="0" fontId="2" fillId="0" borderId="5" xfId="1" applyFont="1" applyBorder="1" applyAlignment="1">
      <alignment horizontal="center" vertical="center"/>
    </xf>
    <xf numFmtId="0" fontId="9" fillId="0" borderId="0" xfId="2" applyFont="1" applyAlignment="1">
      <alignment horizontal="left" vertical="center" indent="1"/>
    </xf>
    <xf numFmtId="169" fontId="11" fillId="0" borderId="0" xfId="0" applyNumberFormat="1" applyFont="1"/>
    <xf numFmtId="169" fontId="15" fillId="0" borderId="0" xfId="0" applyNumberFormat="1" applyFont="1"/>
    <xf numFmtId="0" fontId="15" fillId="0" borderId="0" xfId="0" applyFont="1"/>
    <xf numFmtId="169" fontId="18" fillId="0" borderId="0" xfId="1" applyNumberFormat="1" applyFont="1" applyAlignment="1">
      <alignment vertical="center" wrapText="1"/>
    </xf>
    <xf numFmtId="169" fontId="19" fillId="0" borderId="0" xfId="1" applyNumberFormat="1" applyFont="1" applyAlignment="1">
      <alignment vertical="center" wrapText="1"/>
    </xf>
    <xf numFmtId="169" fontId="20" fillId="0" borderId="0" xfId="1" applyNumberFormat="1" applyFont="1" applyAlignment="1">
      <alignment vertical="center" wrapText="1"/>
    </xf>
    <xf numFmtId="169" fontId="10" fillId="0" borderId="0" xfId="1" applyNumberFormat="1" applyFont="1" applyAlignment="1">
      <alignment horizontal="center" vertical="center" wrapText="1"/>
    </xf>
    <xf numFmtId="169" fontId="4" fillId="3" borderId="3" xfId="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6" fontId="3" fillId="0" borderId="6" xfId="6" applyNumberFormat="1" applyFont="1" applyBorder="1" applyAlignment="1">
      <alignment horizontal="right" vertical="center"/>
    </xf>
    <xf numFmtId="0" fontId="21" fillId="0" borderId="0" xfId="0" applyFont="1"/>
    <xf numFmtId="0" fontId="22" fillId="0" borderId="0" xfId="0" applyFont="1"/>
    <xf numFmtId="49" fontId="7" fillId="2" borderId="13" xfId="6" applyNumberFormat="1" applyFont="1" applyFill="1" applyBorder="1" applyAlignment="1">
      <alignment horizontal="center" vertical="center" wrapText="1"/>
    </xf>
    <xf numFmtId="49" fontId="7" fillId="2" borderId="14" xfId="6" applyNumberFormat="1" applyFont="1" applyFill="1" applyBorder="1" applyAlignment="1">
      <alignment horizontal="center" vertical="center" wrapText="1"/>
    </xf>
    <xf numFmtId="169" fontId="23" fillId="0" borderId="0" xfId="1" applyNumberFormat="1" applyFont="1" applyAlignment="1">
      <alignment vertical="center" wrapText="1"/>
    </xf>
    <xf numFmtId="3" fontId="11" fillId="0" borderId="0" xfId="0" applyNumberFormat="1" applyFont="1"/>
    <xf numFmtId="3" fontId="24" fillId="0" borderId="0" xfId="1" applyNumberFormat="1" applyFont="1" applyAlignment="1">
      <alignment horizontal="right" vertical="center"/>
    </xf>
    <xf numFmtId="169" fontId="25" fillId="0" borderId="0" xfId="1" applyNumberFormat="1" applyFont="1" applyAlignment="1">
      <alignment vertical="center" wrapText="1"/>
    </xf>
    <xf numFmtId="0" fontId="14" fillId="0" borderId="0" xfId="4" applyFont="1" applyAlignment="1">
      <alignment horizontal="left" indent="1"/>
    </xf>
    <xf numFmtId="3" fontId="9" fillId="0" borderId="0" xfId="4" applyNumberFormat="1" applyFont="1" applyAlignment="1">
      <alignment horizontal="right" vertical="center"/>
    </xf>
    <xf numFmtId="0" fontId="26" fillId="0" borderId="0" xfId="0" applyFont="1"/>
    <xf numFmtId="0" fontId="14" fillId="0" borderId="0" xfId="2" applyFont="1" applyAlignment="1">
      <alignment horizontal="left" vertical="center" indent="1"/>
    </xf>
    <xf numFmtId="166" fontId="3" fillId="0" borderId="0" xfId="6" applyNumberFormat="1" applyFont="1" applyFill="1" applyBorder="1" applyAlignment="1">
      <alignment horizontal="right" vertical="center"/>
    </xf>
    <xf numFmtId="166" fontId="3" fillId="0" borderId="4" xfId="6" applyNumberFormat="1" applyFont="1" applyFill="1" applyBorder="1" applyAlignment="1">
      <alignment horizontal="right" vertical="center"/>
    </xf>
    <xf numFmtId="165" fontId="3" fillId="0" borderId="0" xfId="6" applyNumberFormat="1" applyFont="1" applyFill="1" applyBorder="1" applyAlignment="1">
      <alignment horizontal="left" vertical="center"/>
    </xf>
    <xf numFmtId="0" fontId="27" fillId="0" borderId="0" xfId="0" applyFont="1"/>
    <xf numFmtId="0" fontId="7" fillId="2" borderId="13" xfId="0" applyFont="1" applyFill="1" applyBorder="1" applyAlignment="1">
      <alignment horizontal="center" vertical="center" wrapText="1"/>
    </xf>
    <xf numFmtId="4" fontId="11" fillId="0" borderId="0" xfId="0" applyNumberFormat="1" applyFont="1"/>
    <xf numFmtId="0" fontId="3" fillId="0" borderId="5" xfId="1" applyFont="1" applyBorder="1" applyAlignment="1">
      <alignment horizontal="center" vertical="center"/>
    </xf>
    <xf numFmtId="3" fontId="13" fillId="0" borderId="0" xfId="4" applyNumberFormat="1" applyFont="1" applyAlignment="1">
      <alignment horizontal="right" vertical="center"/>
    </xf>
    <xf numFmtId="3" fontId="0" fillId="0" borderId="0" xfId="0" applyNumberFormat="1"/>
    <xf numFmtId="3" fontId="27" fillId="0" borderId="0" xfId="0" applyNumberFormat="1" applyFont="1"/>
    <xf numFmtId="3" fontId="28" fillId="0" borderId="0" xfId="1" applyNumberFormat="1" applyFont="1" applyAlignment="1">
      <alignment horizontal="right" vertical="center"/>
    </xf>
    <xf numFmtId="1" fontId="4" fillId="3" borderId="2" xfId="6" applyNumberFormat="1" applyFont="1" applyFill="1" applyBorder="1" applyAlignment="1">
      <alignment horizontal="right" vertical="center"/>
    </xf>
    <xf numFmtId="1" fontId="4" fillId="3" borderId="3" xfId="6" applyNumberFormat="1" applyFont="1" applyFill="1" applyBorder="1" applyAlignment="1">
      <alignment horizontal="right" vertical="center"/>
    </xf>
    <xf numFmtId="4" fontId="0" fillId="0" borderId="0" xfId="0" applyNumberFormat="1"/>
    <xf numFmtId="169" fontId="3" fillId="0" borderId="0" xfId="6" applyNumberFormat="1" applyFont="1" applyBorder="1" applyAlignment="1">
      <alignment horizontal="right" vertical="center"/>
    </xf>
    <xf numFmtId="0" fontId="5" fillId="0" borderId="0" xfId="0" applyFont="1"/>
    <xf numFmtId="0" fontId="29" fillId="0" borderId="0" xfId="0" applyFont="1"/>
    <xf numFmtId="0" fontId="7" fillId="2" borderId="14" xfId="0" applyFont="1" applyFill="1" applyBorder="1" applyAlignment="1">
      <alignment horizontal="center" vertical="center" wrapText="1"/>
    </xf>
    <xf numFmtId="167" fontId="7" fillId="2" borderId="13" xfId="6" applyNumberFormat="1" applyFont="1" applyFill="1" applyBorder="1" applyAlignment="1">
      <alignment horizontal="center" vertical="center" wrapText="1"/>
    </xf>
    <xf numFmtId="0" fontId="31" fillId="0" borderId="0" xfId="0" applyFont="1"/>
    <xf numFmtId="165" fontId="3" fillId="0" borderId="4" xfId="6" applyNumberFormat="1" applyFont="1" applyBorder="1" applyAlignment="1">
      <alignment horizontal="right" vertical="center"/>
    </xf>
    <xf numFmtId="165" fontId="3" fillId="0" borderId="6" xfId="6" applyNumberFormat="1" applyFont="1" applyBorder="1" applyAlignment="1">
      <alignment horizontal="right" vertical="center"/>
    </xf>
    <xf numFmtId="165" fontId="3" fillId="0" borderId="4" xfId="6" applyNumberFormat="1" applyFont="1" applyFill="1" applyBorder="1" applyAlignment="1">
      <alignment horizontal="right" vertical="center"/>
    </xf>
    <xf numFmtId="165" fontId="21" fillId="0" borderId="6" xfId="6" applyNumberFormat="1" applyFont="1" applyBorder="1" applyAlignment="1">
      <alignment horizontal="right" vertical="center"/>
    </xf>
    <xf numFmtId="0" fontId="0" fillId="0" borderId="13" xfId="0" applyBorder="1"/>
    <xf numFmtId="0" fontId="0" fillId="0" borderId="10" xfId="0" applyBorder="1"/>
    <xf numFmtId="0" fontId="0" fillId="0" borderId="12" xfId="0" applyBorder="1"/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167" fontId="7" fillId="2" borderId="0" xfId="6" applyNumberFormat="1" applyFont="1" applyFill="1" applyBorder="1" applyAlignment="1">
      <alignment horizontal="center" vertical="center" wrapText="1"/>
    </xf>
    <xf numFmtId="168" fontId="7" fillId="2" borderId="0" xfId="6" applyNumberFormat="1" applyFont="1" applyFill="1" applyBorder="1" applyAlignment="1">
      <alignment horizontal="center" vertical="center" wrapText="1"/>
    </xf>
    <xf numFmtId="168" fontId="7" fillId="2" borderId="13" xfId="6" applyNumberFormat="1" applyFont="1" applyFill="1" applyBorder="1" applyAlignment="1">
      <alignment horizontal="center" vertical="center" wrapText="1"/>
    </xf>
  </cellXfs>
  <cellStyles count="13">
    <cellStyle name="Normal 2" xfId="10" xr:uid="{00000000-0005-0000-0000-000002000000}"/>
    <cellStyle name="Normal 2 2" xfId="12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7" xr:uid="{00000000-0005-0000-0000-000006000000}"/>
    <cellStyle name="Obično 2" xfId="2" xr:uid="{00000000-0005-0000-0000-000007000000}"/>
    <cellStyle name="Obično 2 2" xfId="3" xr:uid="{00000000-0005-0000-0000-000008000000}"/>
    <cellStyle name="Obično 3" xfId="8" xr:uid="{00000000-0005-0000-0000-000009000000}"/>
    <cellStyle name="Obično 4" xfId="4" xr:uid="{00000000-0005-0000-0000-00000A000000}"/>
    <cellStyle name="Obično 4 2" xfId="9" xr:uid="{00000000-0005-0000-0000-00000B000000}"/>
    <cellStyle name="Obično_12a Izvjestaji drustava za osiguranje" xfId="11" xr:uid="{00000000-0005-0000-0000-00000C000000}"/>
    <cellStyle name="Zarez" xfId="6" builtinId="3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4"/>
  <sheetViews>
    <sheetView showGridLines="0" tabSelected="1" showRuler="0" view="pageLayout" zoomScale="75" zoomScaleNormal="70" zoomScalePageLayoutView="75" workbookViewId="0">
      <selection activeCell="C5" sqref="C5"/>
    </sheetView>
  </sheetViews>
  <sheetFormatPr defaultRowHeight="14.4" x14ac:dyDescent="0.3"/>
  <cols>
    <col min="1" max="1" width="4.6640625" customWidth="1"/>
    <col min="2" max="2" width="25.109375" customWidth="1"/>
    <col min="3" max="6" width="13" customWidth="1"/>
    <col min="7" max="8" width="15.33203125" customWidth="1"/>
    <col min="9" max="12" width="13" customWidth="1"/>
    <col min="13" max="14" width="15.33203125" customWidth="1"/>
  </cols>
  <sheetData>
    <row r="1" spans="1:14" ht="15" customHeight="1" x14ac:dyDescent="0.3">
      <c r="A1" s="63"/>
    </row>
    <row r="2" spans="1:14" ht="15" customHeight="1" x14ac:dyDescent="0.3">
      <c r="A2" s="63"/>
    </row>
    <row r="3" spans="1:14" ht="15" customHeight="1" x14ac:dyDescent="0.3">
      <c r="A3" s="63"/>
    </row>
    <row r="4" spans="1:14" ht="15" customHeight="1" x14ac:dyDescent="0.3">
      <c r="A4" s="63"/>
    </row>
    <row r="5" spans="1:14" ht="15" customHeight="1" x14ac:dyDescent="0.3">
      <c r="A5" s="63"/>
      <c r="C5" s="54" t="s">
        <v>58</v>
      </c>
      <c r="I5" s="54"/>
    </row>
    <row r="6" spans="1:14" ht="15" customHeight="1" x14ac:dyDescent="0.3">
      <c r="A6" s="63"/>
      <c r="C6" s="1"/>
      <c r="D6" s="1"/>
      <c r="I6" s="1"/>
      <c r="J6" s="1"/>
    </row>
    <row r="7" spans="1:14" ht="15" customHeight="1" thickBot="1" x14ac:dyDescent="0.35">
      <c r="A7" s="64"/>
      <c r="B7" s="62"/>
      <c r="C7" s="62"/>
      <c r="D7" s="62"/>
      <c r="E7" s="62"/>
      <c r="F7" s="62"/>
      <c r="G7" s="62"/>
      <c r="H7" s="62"/>
    </row>
    <row r="8" spans="1:14" ht="24.75" customHeight="1" x14ac:dyDescent="0.3">
      <c r="A8" s="69" t="s">
        <v>59</v>
      </c>
      <c r="B8" s="72" t="s">
        <v>10</v>
      </c>
      <c r="C8" s="65" t="s">
        <v>78</v>
      </c>
      <c r="D8" s="65"/>
      <c r="E8" s="65" t="s">
        <v>77</v>
      </c>
      <c r="F8" s="65"/>
      <c r="G8" s="65" t="s">
        <v>79</v>
      </c>
      <c r="H8" s="65"/>
      <c r="I8" s="65" t="s">
        <v>78</v>
      </c>
      <c r="J8" s="65"/>
      <c r="K8" s="65" t="s">
        <v>77</v>
      </c>
      <c r="L8" s="65"/>
      <c r="M8" s="65" t="s">
        <v>79</v>
      </c>
      <c r="N8" s="66"/>
    </row>
    <row r="9" spans="1:14" ht="21.75" customHeight="1" x14ac:dyDescent="0.3">
      <c r="A9" s="70"/>
      <c r="B9" s="67"/>
      <c r="C9" s="67" t="s">
        <v>90</v>
      </c>
      <c r="D9" s="67"/>
      <c r="E9" s="67" t="s">
        <v>90</v>
      </c>
      <c r="F9" s="67"/>
      <c r="G9" s="67" t="s">
        <v>90</v>
      </c>
      <c r="H9" s="67"/>
      <c r="I9" s="67" t="s">
        <v>91</v>
      </c>
      <c r="J9" s="67"/>
      <c r="K9" s="67" t="s">
        <v>91</v>
      </c>
      <c r="L9" s="67"/>
      <c r="M9" s="67" t="s">
        <v>91</v>
      </c>
      <c r="N9" s="68"/>
    </row>
    <row r="10" spans="1:14" ht="18.75" customHeight="1" thickBot="1" x14ac:dyDescent="0.35">
      <c r="A10" s="71"/>
      <c r="B10" s="73"/>
      <c r="C10" s="56" t="s">
        <v>26</v>
      </c>
      <c r="D10" s="42" t="s">
        <v>76</v>
      </c>
      <c r="E10" s="56" t="s">
        <v>26</v>
      </c>
      <c r="F10" s="42" t="s">
        <v>76</v>
      </c>
      <c r="G10" s="56" t="s">
        <v>26</v>
      </c>
      <c r="H10" s="42" t="s">
        <v>76</v>
      </c>
      <c r="I10" s="56" t="s">
        <v>26</v>
      </c>
      <c r="J10" s="42" t="s">
        <v>76</v>
      </c>
      <c r="K10" s="56" t="s">
        <v>26</v>
      </c>
      <c r="L10" s="42" t="s">
        <v>76</v>
      </c>
      <c r="M10" s="56" t="s">
        <v>26</v>
      </c>
      <c r="N10" s="55" t="s">
        <v>76</v>
      </c>
    </row>
    <row r="11" spans="1:14" x14ac:dyDescent="0.3">
      <c r="A11" s="14" t="s">
        <v>27</v>
      </c>
      <c r="B11" s="6" t="s">
        <v>63</v>
      </c>
      <c r="C11" s="52">
        <f>FBiH!C11</f>
        <v>58367953</v>
      </c>
      <c r="D11" s="58">
        <f t="shared" ref="D11:D27" si="0">C11/C$36*100</f>
        <v>10.933278965631787</v>
      </c>
      <c r="E11" s="52">
        <f>FBiH!E11</f>
        <v>6284110</v>
      </c>
      <c r="F11" s="59">
        <f t="shared" ref="F11:F35" si="1">E11/E$36*100</f>
        <v>4.8131690361188815</v>
      </c>
      <c r="G11" s="52">
        <f>C11+E11</f>
        <v>64652063</v>
      </c>
      <c r="H11" s="59">
        <f t="shared" ref="H11:H35" si="2">G11/G$36*100</f>
        <v>9.7306507591193387</v>
      </c>
      <c r="I11" s="52">
        <f>FBiH!I11</f>
        <v>68795057</v>
      </c>
      <c r="J11" s="58">
        <f t="shared" ref="J11:J35" si="3">I11/I$36*100</f>
        <v>11.427259464424894</v>
      </c>
      <c r="K11" s="52">
        <f>FBiH!K11</f>
        <v>5030777</v>
      </c>
      <c r="L11" s="59">
        <f t="shared" ref="L11:L35" si="4">K11/K$36*100</f>
        <v>3.6965959697033473</v>
      </c>
      <c r="M11" s="52">
        <f t="shared" ref="M11:M35" si="5">I11+K11</f>
        <v>73825834</v>
      </c>
      <c r="N11" s="59">
        <f t="shared" ref="N11:N35" si="6">M11/M$36*100</f>
        <v>10.001901169296202</v>
      </c>
    </row>
    <row r="12" spans="1:14" x14ac:dyDescent="0.3">
      <c r="A12" s="14" t="s">
        <v>28</v>
      </c>
      <c r="B12" s="6" t="s">
        <v>84</v>
      </c>
      <c r="C12" s="52">
        <f>FBiH!C12</f>
        <v>73858042</v>
      </c>
      <c r="D12" s="58">
        <f t="shared" si="0"/>
        <v>13.834827769981056</v>
      </c>
      <c r="E12" s="52">
        <f>FBiH!E12</f>
        <v>0</v>
      </c>
      <c r="F12" s="59">
        <f t="shared" si="1"/>
        <v>0</v>
      </c>
      <c r="G12" s="52">
        <f t="shared" ref="G12:G35" si="7">C12+E12</f>
        <v>73858042</v>
      </c>
      <c r="H12" s="59">
        <f t="shared" si="2"/>
        <v>11.1162239703684</v>
      </c>
      <c r="I12" s="52">
        <f>FBiH!I12</f>
        <v>87211436</v>
      </c>
      <c r="J12" s="58">
        <f t="shared" si="3"/>
        <v>14.486327228961901</v>
      </c>
      <c r="K12" s="52">
        <f>FBiH!K12</f>
        <v>0</v>
      </c>
      <c r="L12" s="59">
        <f t="shared" si="4"/>
        <v>0</v>
      </c>
      <c r="M12" s="52">
        <f t="shared" si="5"/>
        <v>87211436</v>
      </c>
      <c r="N12" s="59">
        <f t="shared" si="6"/>
        <v>11.815378390502177</v>
      </c>
    </row>
    <row r="13" spans="1:14" ht="14.25" customHeight="1" x14ac:dyDescent="0.3">
      <c r="A13" s="14" t="s">
        <v>29</v>
      </c>
      <c r="B13" s="6" t="s">
        <v>12</v>
      </c>
      <c r="C13" s="52">
        <f>RS!C11</f>
        <v>11705706.709999999</v>
      </c>
      <c r="D13" s="58">
        <f t="shared" si="0"/>
        <v>2.1926716695084005</v>
      </c>
      <c r="E13" s="52">
        <f>RS!E11</f>
        <v>0</v>
      </c>
      <c r="F13" s="59">
        <f t="shared" si="1"/>
        <v>0</v>
      </c>
      <c r="G13" s="52">
        <f t="shared" si="7"/>
        <v>11705706.709999999</v>
      </c>
      <c r="H13" s="59">
        <f t="shared" si="2"/>
        <v>1.7618021544600955</v>
      </c>
      <c r="I13" s="52">
        <f>RS!I11</f>
        <v>12145079.34</v>
      </c>
      <c r="J13" s="58">
        <f t="shared" si="3"/>
        <v>2.0173683820656803</v>
      </c>
      <c r="K13" s="52">
        <f>RS!K11</f>
        <v>0</v>
      </c>
      <c r="L13" s="59">
        <f t="shared" si="4"/>
        <v>0</v>
      </c>
      <c r="M13" s="52">
        <f t="shared" si="5"/>
        <v>12145079.34</v>
      </c>
      <c r="N13" s="59">
        <f t="shared" si="6"/>
        <v>1.6454115946992369</v>
      </c>
    </row>
    <row r="14" spans="1:14" ht="15.75" customHeight="1" x14ac:dyDescent="0.3">
      <c r="A14" s="14" t="s">
        <v>30</v>
      </c>
      <c r="B14" s="6" t="s">
        <v>1</v>
      </c>
      <c r="C14" s="52">
        <f>FBiH!C13</f>
        <v>15955531</v>
      </c>
      <c r="D14" s="58">
        <f t="shared" si="0"/>
        <v>2.9887337571661274</v>
      </c>
      <c r="E14" s="52">
        <f>FBiH!E13</f>
        <v>0</v>
      </c>
      <c r="F14" s="59">
        <f t="shared" si="1"/>
        <v>0</v>
      </c>
      <c r="G14" s="52">
        <f t="shared" si="7"/>
        <v>15955531</v>
      </c>
      <c r="H14" s="59">
        <f t="shared" si="2"/>
        <v>2.4014345812492039</v>
      </c>
      <c r="I14" s="52">
        <f>FBiH!I13</f>
        <v>20279218</v>
      </c>
      <c r="J14" s="58">
        <f t="shared" si="3"/>
        <v>3.3684961671248512</v>
      </c>
      <c r="K14" s="52">
        <f>FBiH!K13</f>
        <v>0</v>
      </c>
      <c r="L14" s="59">
        <f t="shared" si="4"/>
        <v>0</v>
      </c>
      <c r="M14" s="52">
        <f t="shared" si="5"/>
        <v>20279218</v>
      </c>
      <c r="N14" s="59">
        <f t="shared" si="6"/>
        <v>2.7474221859330785</v>
      </c>
    </row>
    <row r="15" spans="1:14" x14ac:dyDescent="0.3">
      <c r="A15" s="14" t="s">
        <v>31</v>
      </c>
      <c r="B15" s="6" t="s">
        <v>85</v>
      </c>
      <c r="C15" s="52">
        <f>FBiH!C14</f>
        <v>1994048</v>
      </c>
      <c r="D15" s="58">
        <f t="shared" si="0"/>
        <v>0.37351803402905248</v>
      </c>
      <c r="E15" s="52">
        <f>FBiH!E14</f>
        <v>0</v>
      </c>
      <c r="F15" s="59">
        <f t="shared" si="1"/>
        <v>0</v>
      </c>
      <c r="G15" s="52">
        <f t="shared" si="7"/>
        <v>1994048</v>
      </c>
      <c r="H15" s="59">
        <f t="shared" si="2"/>
        <v>0.30012011658344762</v>
      </c>
      <c r="I15" s="52">
        <f>FBiH!I14</f>
        <v>0</v>
      </c>
      <c r="J15" s="58">
        <f t="shared" si="3"/>
        <v>0</v>
      </c>
      <c r="K15" s="52">
        <f>FBiH!K14</f>
        <v>0</v>
      </c>
      <c r="L15" s="59">
        <f t="shared" si="4"/>
        <v>0</v>
      </c>
      <c r="M15" s="52">
        <f t="shared" si="5"/>
        <v>0</v>
      </c>
      <c r="N15" s="59">
        <f t="shared" si="6"/>
        <v>0</v>
      </c>
    </row>
    <row r="16" spans="1:14" ht="15" customHeight="1" x14ac:dyDescent="0.3">
      <c r="A16" s="14" t="s">
        <v>32</v>
      </c>
      <c r="B16" s="6" t="s">
        <v>2</v>
      </c>
      <c r="C16" s="52">
        <f>FBiH!C15</f>
        <v>28426618</v>
      </c>
      <c r="D16" s="58">
        <f t="shared" si="0"/>
        <v>5.3247737614414881</v>
      </c>
      <c r="E16" s="52">
        <f>FBiH!E15</f>
        <v>3028476</v>
      </c>
      <c r="F16" s="59">
        <f t="shared" si="1"/>
        <v>2.3195913040715657</v>
      </c>
      <c r="G16" s="52">
        <f t="shared" si="7"/>
        <v>31455094</v>
      </c>
      <c r="H16" s="59">
        <f t="shared" si="2"/>
        <v>4.7342423444286714</v>
      </c>
      <c r="I16" s="52">
        <f>FBiH!I15</f>
        <v>30799254</v>
      </c>
      <c r="J16" s="58">
        <f t="shared" si="3"/>
        <v>5.1159353900778992</v>
      </c>
      <c r="K16" s="52">
        <f>FBiH!K15</f>
        <v>7617047</v>
      </c>
      <c r="L16" s="59">
        <f t="shared" si="4"/>
        <v>5.5969774134772763</v>
      </c>
      <c r="M16" s="52">
        <f t="shared" si="5"/>
        <v>38416301</v>
      </c>
      <c r="N16" s="59">
        <f t="shared" si="6"/>
        <v>5.204628584242406</v>
      </c>
    </row>
    <row r="17" spans="1:15" ht="15.75" customHeight="1" x14ac:dyDescent="0.3">
      <c r="A17" s="14" t="s">
        <v>33</v>
      </c>
      <c r="B17" s="6" t="s">
        <v>13</v>
      </c>
      <c r="C17" s="52">
        <f>RS!C12</f>
        <v>17601895.93</v>
      </c>
      <c r="D17" s="58">
        <f t="shared" si="0"/>
        <v>3.2971250255548408</v>
      </c>
      <c r="E17" s="52">
        <f>RS!E12</f>
        <v>0</v>
      </c>
      <c r="F17" s="59">
        <f t="shared" si="1"/>
        <v>0</v>
      </c>
      <c r="G17" s="52">
        <f t="shared" si="7"/>
        <v>17601895.93</v>
      </c>
      <c r="H17" s="59">
        <f t="shared" si="2"/>
        <v>2.6492256247599415</v>
      </c>
      <c r="I17" s="52">
        <f>RS!I12</f>
        <v>18709466.490000002</v>
      </c>
      <c r="J17" s="58">
        <f t="shared" si="3"/>
        <v>3.1077513028616712</v>
      </c>
      <c r="K17" s="52">
        <f>RS!K12</f>
        <v>0</v>
      </c>
      <c r="L17" s="59">
        <f t="shared" si="4"/>
        <v>0</v>
      </c>
      <c r="M17" s="52">
        <f t="shared" si="5"/>
        <v>18709466.490000002</v>
      </c>
      <c r="N17" s="59">
        <f t="shared" si="6"/>
        <v>2.5347527365994829</v>
      </c>
    </row>
    <row r="18" spans="1:15" x14ac:dyDescent="0.3">
      <c r="A18" s="14" t="s">
        <v>34</v>
      </c>
      <c r="B18" s="6" t="s">
        <v>14</v>
      </c>
      <c r="C18" s="52">
        <f>RS!C13</f>
        <v>21079049.439999998</v>
      </c>
      <c r="D18" s="58">
        <f t="shared" si="0"/>
        <v>3.9484531495881736</v>
      </c>
      <c r="E18" s="52">
        <f>RS!E13</f>
        <v>0</v>
      </c>
      <c r="F18" s="59">
        <f t="shared" si="1"/>
        <v>0</v>
      </c>
      <c r="G18" s="52">
        <f t="shared" si="7"/>
        <v>21079049.439999998</v>
      </c>
      <c r="H18" s="59">
        <f t="shared" si="2"/>
        <v>3.1725649409648384</v>
      </c>
      <c r="I18" s="52">
        <f>RS!I13</f>
        <v>22604257.030000001</v>
      </c>
      <c r="J18" s="58">
        <f t="shared" si="3"/>
        <v>3.7546986854355029</v>
      </c>
      <c r="K18" s="52">
        <f>RS!K13</f>
        <v>0</v>
      </c>
      <c r="L18" s="59">
        <f t="shared" si="4"/>
        <v>0</v>
      </c>
      <c r="M18" s="52">
        <f t="shared" si="5"/>
        <v>22604257.030000001</v>
      </c>
      <c r="N18" s="59">
        <f t="shared" si="6"/>
        <v>3.0624177550019809</v>
      </c>
    </row>
    <row r="19" spans="1:15" x14ac:dyDescent="0.3">
      <c r="A19" s="14" t="s">
        <v>35</v>
      </c>
      <c r="B19" s="6" t="s">
        <v>3</v>
      </c>
      <c r="C19" s="52">
        <f>FBiH!C16</f>
        <v>52524331</v>
      </c>
      <c r="D19" s="58">
        <f t="shared" si="0"/>
        <v>9.8386723157171829</v>
      </c>
      <c r="E19" s="52">
        <f>FBiH!E16</f>
        <v>0</v>
      </c>
      <c r="F19" s="59">
        <f t="shared" si="1"/>
        <v>0</v>
      </c>
      <c r="G19" s="52">
        <f t="shared" si="7"/>
        <v>52524331</v>
      </c>
      <c r="H19" s="59">
        <f t="shared" si="2"/>
        <v>7.9053304349682607</v>
      </c>
      <c r="I19" s="52">
        <f>FBiH!I16</f>
        <v>60215863</v>
      </c>
      <c r="J19" s="58">
        <f t="shared" si="3"/>
        <v>10.002205396461303</v>
      </c>
      <c r="K19" s="52">
        <f>FBiH!K16</f>
        <v>0</v>
      </c>
      <c r="L19" s="59">
        <f t="shared" si="4"/>
        <v>0</v>
      </c>
      <c r="M19" s="52">
        <f t="shared" si="5"/>
        <v>60215863</v>
      </c>
      <c r="N19" s="59">
        <f t="shared" si="6"/>
        <v>8.1580265053271184</v>
      </c>
    </row>
    <row r="20" spans="1:15" x14ac:dyDescent="0.3">
      <c r="A20" s="14" t="s">
        <v>36</v>
      </c>
      <c r="B20" s="6" t="s">
        <v>23</v>
      </c>
      <c r="C20" s="52">
        <f>RS!C14</f>
        <v>8097299.1699999999</v>
      </c>
      <c r="D20" s="58">
        <f t="shared" si="0"/>
        <v>1.5167575037930272</v>
      </c>
      <c r="E20" s="52">
        <f>RS!E14</f>
        <v>0</v>
      </c>
      <c r="F20" s="59">
        <f t="shared" si="1"/>
        <v>0</v>
      </c>
      <c r="G20" s="52">
        <f t="shared" si="7"/>
        <v>8097299.1699999999</v>
      </c>
      <c r="H20" s="59">
        <f t="shared" si="2"/>
        <v>1.2187080606442038</v>
      </c>
      <c r="I20" s="52">
        <f>RS!I14</f>
        <v>9917769.7599999998</v>
      </c>
      <c r="J20" s="58">
        <f t="shared" si="3"/>
        <v>1.6473992943409732</v>
      </c>
      <c r="K20" s="52">
        <f>RS!K14</f>
        <v>0</v>
      </c>
      <c r="L20" s="59">
        <f t="shared" si="4"/>
        <v>0</v>
      </c>
      <c r="M20" s="52">
        <f t="shared" si="5"/>
        <v>9917769.7599999998</v>
      </c>
      <c r="N20" s="59">
        <f t="shared" si="6"/>
        <v>1.3436563813062308</v>
      </c>
    </row>
    <row r="21" spans="1:15" x14ac:dyDescent="0.3">
      <c r="A21" s="14" t="s">
        <v>37</v>
      </c>
      <c r="B21" s="6" t="s">
        <v>16</v>
      </c>
      <c r="C21" s="52">
        <f>RS!C15</f>
        <v>8590808.6300000008</v>
      </c>
      <c r="D21" s="58">
        <f t="shared" si="0"/>
        <v>1.6091999541622961</v>
      </c>
      <c r="E21" s="52">
        <f>RS!E15</f>
        <v>15802032.539999999</v>
      </c>
      <c r="F21" s="59">
        <f t="shared" si="1"/>
        <v>12.103202160571822</v>
      </c>
      <c r="G21" s="52">
        <f t="shared" si="7"/>
        <v>24392841.170000002</v>
      </c>
      <c r="H21" s="59">
        <f t="shared" si="2"/>
        <v>3.6713170072846397</v>
      </c>
      <c r="I21" s="52">
        <f>RS!I15</f>
        <v>9628939.9700000007</v>
      </c>
      <c r="J21" s="58">
        <f t="shared" si="3"/>
        <v>1.5994229847728982</v>
      </c>
      <c r="K21" s="52">
        <f>RS!K15</f>
        <v>16166080.439999999</v>
      </c>
      <c r="L21" s="59">
        <f t="shared" si="4"/>
        <v>11.878774948761219</v>
      </c>
      <c r="M21" s="52">
        <f t="shared" si="5"/>
        <v>25795020.41</v>
      </c>
      <c r="N21" s="59">
        <f t="shared" si="6"/>
        <v>3.4947013913963829</v>
      </c>
    </row>
    <row r="22" spans="1:15" x14ac:dyDescent="0.3">
      <c r="A22" s="14" t="s">
        <v>38</v>
      </c>
      <c r="B22" s="6" t="s">
        <v>4</v>
      </c>
      <c r="C22" s="52">
        <f>FBiH!C17</f>
        <v>17635925</v>
      </c>
      <c r="D22" s="58">
        <f t="shared" si="0"/>
        <v>3.303499230852927</v>
      </c>
      <c r="E22" s="52">
        <f>FBiH!E17</f>
        <v>20724963</v>
      </c>
      <c r="F22" s="59">
        <f t="shared" si="1"/>
        <v>15.873807139962459</v>
      </c>
      <c r="G22" s="52">
        <f t="shared" si="7"/>
        <v>38360888</v>
      </c>
      <c r="H22" s="59">
        <f t="shared" si="2"/>
        <v>5.7736193806791896</v>
      </c>
      <c r="I22" s="52">
        <f>FBiH!I17</f>
        <v>17911280</v>
      </c>
      <c r="J22" s="58">
        <f t="shared" si="3"/>
        <v>2.9751678801569179</v>
      </c>
      <c r="K22" s="52">
        <f>FBiH!K17</f>
        <v>21677528</v>
      </c>
      <c r="L22" s="59">
        <f t="shared" si="4"/>
        <v>15.928565833455044</v>
      </c>
      <c r="M22" s="52">
        <f t="shared" si="5"/>
        <v>39588808</v>
      </c>
      <c r="N22" s="59">
        <f t="shared" si="6"/>
        <v>5.3634794701573281</v>
      </c>
      <c r="O22" s="7"/>
    </row>
    <row r="23" spans="1:15" x14ac:dyDescent="0.3">
      <c r="A23" s="14" t="s">
        <v>39</v>
      </c>
      <c r="B23" s="6" t="s">
        <v>17</v>
      </c>
      <c r="C23" s="52">
        <f>RS!C16</f>
        <v>5304995.6900000004</v>
      </c>
      <c r="D23" s="58">
        <f t="shared" si="0"/>
        <v>0.99371307042829293</v>
      </c>
      <c r="E23" s="52">
        <f>RS!E16</f>
        <v>0</v>
      </c>
      <c r="F23" s="59">
        <f t="shared" si="1"/>
        <v>0</v>
      </c>
      <c r="G23" s="52">
        <f t="shared" si="7"/>
        <v>5304995.6900000004</v>
      </c>
      <c r="H23" s="59">
        <f t="shared" si="2"/>
        <v>0.79844413221621913</v>
      </c>
      <c r="I23" s="52">
        <f>RS!I16</f>
        <v>8060154.7599999998</v>
      </c>
      <c r="J23" s="58">
        <f t="shared" si="3"/>
        <v>1.3388386285651217</v>
      </c>
      <c r="K23" s="52">
        <f>RS!K16</f>
        <v>0</v>
      </c>
      <c r="L23" s="59">
        <f t="shared" si="4"/>
        <v>0</v>
      </c>
      <c r="M23" s="52">
        <f t="shared" si="5"/>
        <v>8060154.7599999998</v>
      </c>
      <c r="N23" s="59">
        <f t="shared" si="6"/>
        <v>1.0919872753317268</v>
      </c>
    </row>
    <row r="24" spans="1:15" x14ac:dyDescent="0.3">
      <c r="A24" s="14" t="s">
        <v>40</v>
      </c>
      <c r="B24" s="6" t="s">
        <v>18</v>
      </c>
      <c r="C24" s="52">
        <f>RS!C17</f>
        <v>13966337.02</v>
      </c>
      <c r="D24" s="58">
        <f t="shared" si="0"/>
        <v>2.6161249610328214</v>
      </c>
      <c r="E24" s="52">
        <f>RS!E17</f>
        <v>0</v>
      </c>
      <c r="F24" s="59">
        <f t="shared" si="1"/>
        <v>0</v>
      </c>
      <c r="G24" s="52">
        <f t="shared" si="7"/>
        <v>13966337.02</v>
      </c>
      <c r="H24" s="59">
        <f t="shared" si="2"/>
        <v>2.1020450333623466</v>
      </c>
      <c r="I24" s="52">
        <f>RS!I17</f>
        <v>16382666.26</v>
      </c>
      <c r="J24" s="58">
        <f t="shared" si="3"/>
        <v>2.7212562389780328</v>
      </c>
      <c r="K24" s="52">
        <f>RS!K17</f>
        <v>0</v>
      </c>
      <c r="L24" s="59">
        <f t="shared" si="4"/>
        <v>0</v>
      </c>
      <c r="M24" s="52">
        <f t="shared" si="5"/>
        <v>16382666.26</v>
      </c>
      <c r="N24" s="59">
        <f t="shared" si="6"/>
        <v>2.2195185606990018</v>
      </c>
    </row>
    <row r="25" spans="1:15" x14ac:dyDescent="0.3">
      <c r="A25" s="14" t="s">
        <v>41</v>
      </c>
      <c r="B25" s="6" t="s">
        <v>19</v>
      </c>
      <c r="C25" s="52">
        <f>RS!C18</f>
        <v>12629026.26</v>
      </c>
      <c r="D25" s="58">
        <f t="shared" si="0"/>
        <v>2.3656246290643343</v>
      </c>
      <c r="E25" s="52">
        <f>RS!E18</f>
        <v>0</v>
      </c>
      <c r="F25" s="59">
        <f t="shared" si="1"/>
        <v>0</v>
      </c>
      <c r="G25" s="52">
        <f t="shared" si="7"/>
        <v>12629026.26</v>
      </c>
      <c r="H25" s="59">
        <f t="shared" si="2"/>
        <v>1.900769105601581</v>
      </c>
      <c r="I25" s="52">
        <f>RS!I18</f>
        <v>14395646.84</v>
      </c>
      <c r="J25" s="58">
        <f t="shared" si="3"/>
        <v>2.3912007457004991</v>
      </c>
      <c r="K25" s="52">
        <f>RS!K18</f>
        <v>0</v>
      </c>
      <c r="L25" s="59">
        <f t="shared" si="4"/>
        <v>0</v>
      </c>
      <c r="M25" s="52">
        <f t="shared" si="5"/>
        <v>14395646.84</v>
      </c>
      <c r="N25" s="59">
        <f t="shared" si="6"/>
        <v>1.9503177839043602</v>
      </c>
    </row>
    <row r="26" spans="1:15" x14ac:dyDescent="0.3">
      <c r="A26" s="14" t="s">
        <v>42</v>
      </c>
      <c r="B26" s="6" t="s">
        <v>11</v>
      </c>
      <c r="C26" s="52">
        <f>RS!C19</f>
        <v>21829349.810000002</v>
      </c>
      <c r="D26" s="58">
        <f t="shared" si="0"/>
        <v>4.0889967669603093</v>
      </c>
      <c r="E26" s="52">
        <f>RS!E19</f>
        <v>0</v>
      </c>
      <c r="F26" s="59">
        <f t="shared" si="1"/>
        <v>0</v>
      </c>
      <c r="G26" s="52">
        <f t="shared" si="7"/>
        <v>21829349.810000002</v>
      </c>
      <c r="H26" s="59">
        <f t="shared" si="2"/>
        <v>3.2854911265516478</v>
      </c>
      <c r="I26" s="52">
        <f>RS!I19</f>
        <v>22636671.109999999</v>
      </c>
      <c r="J26" s="58">
        <f t="shared" si="3"/>
        <v>3.7600828528250378</v>
      </c>
      <c r="K26" s="52">
        <f>RS!K19</f>
        <v>0</v>
      </c>
      <c r="L26" s="59">
        <f t="shared" si="4"/>
        <v>0</v>
      </c>
      <c r="M26" s="52">
        <f t="shared" si="5"/>
        <v>22636671.109999999</v>
      </c>
      <c r="N26" s="59">
        <f t="shared" si="6"/>
        <v>3.0668092045405482</v>
      </c>
    </row>
    <row r="27" spans="1:15" x14ac:dyDescent="0.3">
      <c r="A27" s="14" t="s">
        <v>43</v>
      </c>
      <c r="B27" s="6" t="s">
        <v>15</v>
      </c>
      <c r="C27" s="52">
        <f>RS!C20</f>
        <v>8946749.75</v>
      </c>
      <c r="D27" s="58">
        <f t="shared" si="0"/>
        <v>1.6758735885845861</v>
      </c>
      <c r="E27" s="52">
        <f>RS!E20</f>
        <v>0</v>
      </c>
      <c r="F27" s="59">
        <f t="shared" si="1"/>
        <v>0</v>
      </c>
      <c r="G27" s="52">
        <f t="shared" si="7"/>
        <v>8946749.75</v>
      </c>
      <c r="H27" s="59">
        <f t="shared" si="2"/>
        <v>1.3465571430642245</v>
      </c>
      <c r="I27" s="52">
        <f>RS!I20</f>
        <v>9978320.7699999996</v>
      </c>
      <c r="J27" s="58">
        <f t="shared" si="3"/>
        <v>1.6574571696052234</v>
      </c>
      <c r="K27" s="52">
        <f>RS!K20</f>
        <v>0</v>
      </c>
      <c r="L27" s="59">
        <f t="shared" si="4"/>
        <v>0</v>
      </c>
      <c r="M27" s="52">
        <f t="shared" si="5"/>
        <v>9978320.7699999996</v>
      </c>
      <c r="N27" s="59">
        <f t="shared" si="6"/>
        <v>1.3518598134235176</v>
      </c>
    </row>
    <row r="28" spans="1:15" x14ac:dyDescent="0.3">
      <c r="A28" s="14" t="s">
        <v>44</v>
      </c>
      <c r="B28" s="6" t="s">
        <v>66</v>
      </c>
      <c r="C28" s="52">
        <f>RS!C21</f>
        <v>13832683.559999999</v>
      </c>
      <c r="D28" s="58">
        <f t="shared" ref="D28:D35" si="8">C28/C$36*100</f>
        <v>2.5910894665911726</v>
      </c>
      <c r="E28" s="52">
        <f>RS!E21</f>
        <v>0</v>
      </c>
      <c r="F28" s="59">
        <f t="shared" si="1"/>
        <v>0</v>
      </c>
      <c r="G28" s="52">
        <f t="shared" si="7"/>
        <v>13832683.559999999</v>
      </c>
      <c r="H28" s="59">
        <f t="shared" si="2"/>
        <v>2.0819291224128698</v>
      </c>
      <c r="I28" s="52">
        <f>RS!I21</f>
        <v>18718483.880000003</v>
      </c>
      <c r="J28" s="58">
        <f t="shared" si="3"/>
        <v>3.1092491438362333</v>
      </c>
      <c r="K28" s="52">
        <f>RS!K21</f>
        <v>0</v>
      </c>
      <c r="L28" s="59">
        <f t="shared" si="4"/>
        <v>0</v>
      </c>
      <c r="M28" s="52">
        <f t="shared" si="5"/>
        <v>18718483.880000003</v>
      </c>
      <c r="N28" s="59">
        <f t="shared" si="6"/>
        <v>2.5359744098092296</v>
      </c>
    </row>
    <row r="29" spans="1:15" x14ac:dyDescent="0.3">
      <c r="A29" s="14" t="s">
        <v>45</v>
      </c>
      <c r="B29" s="6" t="s">
        <v>5</v>
      </c>
      <c r="C29" s="52">
        <f>FBiH!C18</f>
        <v>45568730</v>
      </c>
      <c r="D29" s="58">
        <f t="shared" si="8"/>
        <v>8.5357736838835887</v>
      </c>
      <c r="E29" s="52">
        <f>FBiH!E18</f>
        <v>2889545</v>
      </c>
      <c r="F29" s="59">
        <f t="shared" si="1"/>
        <v>2.2131803107316923</v>
      </c>
      <c r="G29" s="52">
        <f t="shared" si="7"/>
        <v>48458275</v>
      </c>
      <c r="H29" s="59">
        <f t="shared" si="2"/>
        <v>7.29335660045935</v>
      </c>
      <c r="I29" s="52">
        <f>FBiH!I18</f>
        <v>50972715</v>
      </c>
      <c r="J29" s="58">
        <f t="shared" si="3"/>
        <v>8.4668647038286906</v>
      </c>
      <c r="K29" s="52">
        <f>FBiH!K18</f>
        <v>2686228</v>
      </c>
      <c r="L29" s="59">
        <f t="shared" si="4"/>
        <v>1.9738302052554273</v>
      </c>
      <c r="M29" s="52">
        <f t="shared" si="5"/>
        <v>53658943</v>
      </c>
      <c r="N29" s="59">
        <f t="shared" si="6"/>
        <v>7.2696970106006287</v>
      </c>
    </row>
    <row r="30" spans="1:15" x14ac:dyDescent="0.3">
      <c r="A30" s="14" t="s">
        <v>46</v>
      </c>
      <c r="B30" s="6" t="s">
        <v>22</v>
      </c>
      <c r="C30" s="52">
        <f>RS!C22</f>
        <v>2548040.36</v>
      </c>
      <c r="D30" s="58">
        <f t="shared" si="8"/>
        <v>0.47728992777198892</v>
      </c>
      <c r="E30" s="52">
        <f>RS!E22</f>
        <v>0</v>
      </c>
      <c r="F30" s="59">
        <f t="shared" si="1"/>
        <v>0</v>
      </c>
      <c r="G30" s="52">
        <f t="shared" si="7"/>
        <v>2548040.36</v>
      </c>
      <c r="H30" s="59">
        <f t="shared" si="2"/>
        <v>0.38350038208835985</v>
      </c>
      <c r="I30" s="52">
        <f>RS!I22</f>
        <v>2845543.73</v>
      </c>
      <c r="J30" s="58">
        <f t="shared" si="3"/>
        <v>0.4726613791464323</v>
      </c>
      <c r="K30" s="52">
        <f>RS!K22</f>
        <v>0</v>
      </c>
      <c r="L30" s="59">
        <f t="shared" si="4"/>
        <v>0</v>
      </c>
      <c r="M30" s="52">
        <f t="shared" si="5"/>
        <v>2845543.73</v>
      </c>
      <c r="N30" s="59">
        <f t="shared" si="6"/>
        <v>0.3855133849266163</v>
      </c>
    </row>
    <row r="31" spans="1:15" x14ac:dyDescent="0.3">
      <c r="A31" s="14" t="s">
        <v>47</v>
      </c>
      <c r="B31" s="6" t="s">
        <v>20</v>
      </c>
      <c r="C31" s="52">
        <f>RS!C23</f>
        <v>11679042.75</v>
      </c>
      <c r="D31" s="58">
        <f t="shared" si="8"/>
        <v>2.1876770706228026</v>
      </c>
      <c r="E31" s="52">
        <f>RS!E23</f>
        <v>0</v>
      </c>
      <c r="F31" s="59">
        <f t="shared" si="1"/>
        <v>0</v>
      </c>
      <c r="G31" s="52">
        <f t="shared" si="7"/>
        <v>11679042.75</v>
      </c>
      <c r="H31" s="59">
        <f t="shared" si="2"/>
        <v>1.7577890159680551</v>
      </c>
      <c r="I31" s="52">
        <f>RS!I23</f>
        <v>9549825.5</v>
      </c>
      <c r="J31" s="58">
        <f t="shared" si="3"/>
        <v>1.5862816107337654</v>
      </c>
      <c r="K31" s="52">
        <f>RS!K23</f>
        <v>0</v>
      </c>
      <c r="L31" s="59">
        <f t="shared" si="4"/>
        <v>0</v>
      </c>
      <c r="M31" s="52">
        <f t="shared" si="5"/>
        <v>9549825.5</v>
      </c>
      <c r="N31" s="59">
        <f t="shared" si="6"/>
        <v>1.2938074067002709</v>
      </c>
    </row>
    <row r="32" spans="1:15" x14ac:dyDescent="0.3">
      <c r="A32" s="14" t="s">
        <v>48</v>
      </c>
      <c r="B32" s="6" t="s">
        <v>6</v>
      </c>
      <c r="C32" s="52">
        <f>FBiH!C19</f>
        <v>30805798</v>
      </c>
      <c r="D32" s="58">
        <f t="shared" si="8"/>
        <v>5.7704333625149022</v>
      </c>
      <c r="E32" s="52">
        <f>FBiH!E19</f>
        <v>19434704</v>
      </c>
      <c r="F32" s="59">
        <f t="shared" si="1"/>
        <v>14.885563034214197</v>
      </c>
      <c r="G32" s="52">
        <f t="shared" si="7"/>
        <v>50240502</v>
      </c>
      <c r="H32" s="59">
        <f t="shared" si="2"/>
        <v>7.5615959683272074</v>
      </c>
      <c r="I32" s="52">
        <f>FBiH!I19</f>
        <v>32626587</v>
      </c>
      <c r="J32" s="58">
        <f t="shared" si="3"/>
        <v>5.4194660393643144</v>
      </c>
      <c r="K32" s="52">
        <f>FBiH!K19</f>
        <v>22261038</v>
      </c>
      <c r="L32" s="59">
        <f t="shared" si="4"/>
        <v>16.357326781173775</v>
      </c>
      <c r="M32" s="52">
        <f t="shared" si="5"/>
        <v>54887625</v>
      </c>
      <c r="N32" s="59">
        <f t="shared" si="6"/>
        <v>7.4361584681507482</v>
      </c>
    </row>
    <row r="33" spans="1:14" x14ac:dyDescent="0.3">
      <c r="A33" s="14" t="s">
        <v>49</v>
      </c>
      <c r="B33" s="6" t="s">
        <v>7</v>
      </c>
      <c r="C33" s="52">
        <f>FBiH!C20</f>
        <v>23032990</v>
      </c>
      <c r="D33" s="58">
        <f t="shared" si="8"/>
        <v>4.3144583995023318</v>
      </c>
      <c r="E33" s="52">
        <f>FBiH!E20</f>
        <v>30210048</v>
      </c>
      <c r="F33" s="59">
        <f t="shared" si="1"/>
        <v>23.138689108444179</v>
      </c>
      <c r="G33" s="52">
        <f t="shared" si="7"/>
        <v>53243038</v>
      </c>
      <c r="H33" s="59">
        <f t="shared" si="2"/>
        <v>8.0135015665705804</v>
      </c>
      <c r="I33" s="52">
        <f>FBiH!I20</f>
        <v>24832075</v>
      </c>
      <c r="J33" s="58">
        <f t="shared" si="3"/>
        <v>4.1247522196988493</v>
      </c>
      <c r="K33" s="52">
        <f>FBiH!K20</f>
        <v>29388257</v>
      </c>
      <c r="L33" s="59">
        <f t="shared" si="4"/>
        <v>21.594380427279162</v>
      </c>
      <c r="M33" s="52">
        <f t="shared" si="5"/>
        <v>54220332</v>
      </c>
      <c r="N33" s="59">
        <f t="shared" si="6"/>
        <v>7.345753818784198</v>
      </c>
    </row>
    <row r="34" spans="1:14" x14ac:dyDescent="0.3">
      <c r="A34" s="14" t="s">
        <v>50</v>
      </c>
      <c r="B34" s="6" t="s">
        <v>68</v>
      </c>
      <c r="C34" s="52">
        <f>FBiH!C21</f>
        <v>1029809</v>
      </c>
      <c r="D34" s="58">
        <f t="shared" si="8"/>
        <v>0.19290018751074423</v>
      </c>
      <c r="E34" s="52">
        <f>FBiH!E21</f>
        <v>30619039</v>
      </c>
      <c r="F34" s="59">
        <f t="shared" si="1"/>
        <v>23.451946326610521</v>
      </c>
      <c r="G34" s="52">
        <f t="shared" si="7"/>
        <v>31648848</v>
      </c>
      <c r="H34" s="59">
        <f t="shared" si="2"/>
        <v>4.7634038656500808</v>
      </c>
      <c r="I34" s="52">
        <f>FBiH!I21</f>
        <v>1660244</v>
      </c>
      <c r="J34" s="58">
        <f t="shared" si="3"/>
        <v>0.27577619366249884</v>
      </c>
      <c r="K34" s="52">
        <f>FBiH!K21</f>
        <v>29501906</v>
      </c>
      <c r="L34" s="59">
        <f t="shared" si="4"/>
        <v>21.677889283935066</v>
      </c>
      <c r="M34" s="52">
        <f t="shared" si="5"/>
        <v>31162150</v>
      </c>
      <c r="N34" s="59">
        <f t="shared" si="6"/>
        <v>4.2218384491637932</v>
      </c>
    </row>
    <row r="35" spans="1:14" x14ac:dyDescent="0.3">
      <c r="A35" s="14" t="s">
        <v>51</v>
      </c>
      <c r="B35" s="6" t="s">
        <v>25</v>
      </c>
      <c r="C35" s="52">
        <f>RS!C24</f>
        <v>26845123.259999998</v>
      </c>
      <c r="D35" s="58">
        <f t="shared" si="8"/>
        <v>5.0285337481057564</v>
      </c>
      <c r="E35" s="52">
        <f>RS!E24</f>
        <v>1567840.9300000002</v>
      </c>
      <c r="F35" s="59">
        <f t="shared" si="1"/>
        <v>1.2008515792746837</v>
      </c>
      <c r="G35" s="52">
        <f t="shared" si="7"/>
        <v>28412964.189999998</v>
      </c>
      <c r="H35" s="59">
        <f t="shared" si="2"/>
        <v>4.2763775622172195</v>
      </c>
      <c r="I35" s="52">
        <f>RS!I24</f>
        <v>31149304.989999998</v>
      </c>
      <c r="J35" s="58">
        <f t="shared" si="3"/>
        <v>5.1740808973707964</v>
      </c>
      <c r="K35" s="52">
        <f>RS!K24</f>
        <v>1763290.4</v>
      </c>
      <c r="L35" s="59">
        <f t="shared" si="4"/>
        <v>1.2956591369596788</v>
      </c>
      <c r="M35" s="52">
        <f t="shared" si="5"/>
        <v>32912595.389999997</v>
      </c>
      <c r="N35" s="59">
        <f t="shared" si="6"/>
        <v>4.458988249503741</v>
      </c>
    </row>
    <row r="36" spans="1:14" x14ac:dyDescent="0.3">
      <c r="A36" s="2"/>
      <c r="B36" s="3" t="s">
        <v>56</v>
      </c>
      <c r="C36" s="9">
        <f t="shared" ref="C36:L36" si="9">SUM(C11:C35)</f>
        <v>533855883.34000003</v>
      </c>
      <c r="D36" s="9">
        <f t="shared" si="9"/>
        <v>99.999999999999986</v>
      </c>
      <c r="E36" s="9">
        <f t="shared" si="9"/>
        <v>130560758.47</v>
      </c>
      <c r="F36" s="23">
        <f t="shared" si="9"/>
        <v>100.00000000000001</v>
      </c>
      <c r="G36" s="9">
        <f>SUM(G11:G35)</f>
        <v>664416641.81000018</v>
      </c>
      <c r="H36" s="23">
        <f t="shared" si="9"/>
        <v>99.999999999999972</v>
      </c>
      <c r="I36" s="9">
        <f t="shared" si="9"/>
        <v>602025859.43000007</v>
      </c>
      <c r="J36" s="9">
        <f t="shared" si="9"/>
        <v>99.999999999999986</v>
      </c>
      <c r="K36" s="9">
        <f t="shared" si="9"/>
        <v>136092151.84</v>
      </c>
      <c r="L36" s="23">
        <f t="shared" si="9"/>
        <v>99.999999999999986</v>
      </c>
      <c r="M36" s="9">
        <f>SUM(M11:M35)</f>
        <v>738118011.26999998</v>
      </c>
      <c r="N36" s="23">
        <f>SUM(N11:N35)</f>
        <v>100.00000000000001</v>
      </c>
    </row>
    <row r="37" spans="1:14" x14ac:dyDescent="0.3">
      <c r="C37" s="16"/>
      <c r="E37" s="43"/>
      <c r="G37" s="43"/>
      <c r="I37" s="16"/>
      <c r="K37" s="43"/>
      <c r="M37" s="43"/>
    </row>
    <row r="38" spans="1:14" x14ac:dyDescent="0.3">
      <c r="C38" s="51"/>
      <c r="D38" s="18"/>
      <c r="E38" s="51"/>
      <c r="G38" s="51"/>
      <c r="I38" s="51"/>
      <c r="J38" s="18"/>
      <c r="K38" s="51"/>
      <c r="M38" s="51"/>
    </row>
    <row r="39" spans="1:14" x14ac:dyDescent="0.3">
      <c r="A39" t="s">
        <v>82</v>
      </c>
      <c r="B39" s="40"/>
      <c r="C39" s="30"/>
      <c r="D39" s="18"/>
      <c r="E39" s="17"/>
      <c r="G39" s="17"/>
      <c r="I39" s="30"/>
      <c r="J39" s="18"/>
      <c r="K39" s="17"/>
      <c r="M39" s="17"/>
    </row>
    <row r="40" spans="1:14" x14ac:dyDescent="0.3">
      <c r="A40" t="s">
        <v>83</v>
      </c>
      <c r="B40" s="53"/>
      <c r="C40" s="19"/>
      <c r="D40" s="18"/>
      <c r="E40" s="18"/>
      <c r="G40" s="18"/>
      <c r="I40" s="19"/>
      <c r="J40" s="18"/>
      <c r="K40" s="18"/>
      <c r="M40" s="18"/>
    </row>
    <row r="41" spans="1:14" x14ac:dyDescent="0.3">
      <c r="B41" s="40"/>
      <c r="C41" s="33"/>
      <c r="D41" s="18"/>
      <c r="E41" s="18"/>
      <c r="G41" s="18"/>
      <c r="I41" s="33"/>
      <c r="J41" s="18"/>
      <c r="K41" s="18"/>
      <c r="M41" s="18"/>
    </row>
    <row r="42" spans="1:14" x14ac:dyDescent="0.3">
      <c r="B42" s="15"/>
      <c r="C42" s="46"/>
      <c r="D42" s="18"/>
      <c r="E42" s="17"/>
      <c r="G42" s="17"/>
      <c r="I42" s="46"/>
      <c r="J42" s="18"/>
      <c r="K42" s="17"/>
      <c r="M42" s="17"/>
    </row>
    <row r="43" spans="1:14" x14ac:dyDescent="0.3">
      <c r="B43" s="40"/>
      <c r="C43" s="10"/>
      <c r="I43" s="10"/>
    </row>
    <row r="44" spans="1:14" x14ac:dyDescent="0.3">
      <c r="B44" s="15"/>
      <c r="C44" s="22"/>
      <c r="I44" s="22"/>
    </row>
  </sheetData>
  <mergeCells count="14">
    <mergeCell ref="G8:H8"/>
    <mergeCell ref="E8:F8"/>
    <mergeCell ref="A8:A10"/>
    <mergeCell ref="B8:B10"/>
    <mergeCell ref="C8:D8"/>
    <mergeCell ref="C9:D9"/>
    <mergeCell ref="E9:F9"/>
    <mergeCell ref="G9:H9"/>
    <mergeCell ref="I8:J8"/>
    <mergeCell ref="K8:L8"/>
    <mergeCell ref="M8:N8"/>
    <mergeCell ref="I9:J9"/>
    <mergeCell ref="K9:L9"/>
    <mergeCell ref="M9:N9"/>
  </mergeCells>
  <phoneticPr fontId="32" type="noConversion"/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osiguranja&amp;RMjesečni izvještaj</oddHeader>
    <oddFooter>&amp;CU izvještaj su uključeni podaci zaključno sa 31.08.2024. godine.</oddFooter>
  </headerFooter>
  <ignoredErrors>
    <ignoredError sqref="E11:E35 G11:G35 M11:M35 I11:I35 K11:K35" formula="1"/>
    <ignoredError sqref="J11:J36 L11:L36" evalError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6"/>
  <sheetViews>
    <sheetView showGridLines="0" showRuler="0" view="pageLayout" zoomScale="75" zoomScaleNormal="70" zoomScalePageLayoutView="75" workbookViewId="0">
      <selection activeCell="C5" sqref="C5"/>
    </sheetView>
  </sheetViews>
  <sheetFormatPr defaultRowHeight="14.4" x14ac:dyDescent="0.3"/>
  <cols>
    <col min="1" max="1" width="4.6640625" customWidth="1"/>
    <col min="2" max="2" width="25.109375" customWidth="1"/>
    <col min="3" max="6" width="13" customWidth="1"/>
    <col min="7" max="8" width="15.33203125" customWidth="1"/>
    <col min="9" max="12" width="13" customWidth="1"/>
    <col min="13" max="14" width="15.33203125" customWidth="1"/>
  </cols>
  <sheetData>
    <row r="1" spans="1:14" ht="15" customHeight="1" x14ac:dyDescent="0.3"/>
    <row r="2" spans="1:14" ht="15" customHeight="1" x14ac:dyDescent="0.3"/>
    <row r="3" spans="1:14" ht="15" customHeight="1" x14ac:dyDescent="0.3"/>
    <row r="4" spans="1:14" ht="15" customHeight="1" x14ac:dyDescent="0.3"/>
    <row r="5" spans="1:14" ht="15" customHeight="1" x14ac:dyDescent="0.3">
      <c r="C5" s="57" t="s">
        <v>62</v>
      </c>
      <c r="I5" s="57"/>
    </row>
    <row r="6" spans="1:14" ht="15" customHeight="1" x14ac:dyDescent="0.3">
      <c r="C6" s="1"/>
      <c r="D6" s="1"/>
      <c r="I6" s="1"/>
      <c r="J6" s="1"/>
    </row>
    <row r="7" spans="1:14" ht="15" customHeight="1" thickBot="1" x14ac:dyDescent="0.35"/>
    <row r="8" spans="1:14" ht="24.75" customHeight="1" x14ac:dyDescent="0.3">
      <c r="A8" s="69" t="s">
        <v>59</v>
      </c>
      <c r="B8" s="72" t="s">
        <v>10</v>
      </c>
      <c r="C8" s="65" t="s">
        <v>78</v>
      </c>
      <c r="D8" s="65"/>
      <c r="E8" s="65" t="s">
        <v>77</v>
      </c>
      <c r="F8" s="65"/>
      <c r="G8" s="65" t="s">
        <v>79</v>
      </c>
      <c r="H8" s="65"/>
      <c r="I8" s="65" t="s">
        <v>78</v>
      </c>
      <c r="J8" s="65"/>
      <c r="K8" s="65" t="s">
        <v>77</v>
      </c>
      <c r="L8" s="65"/>
      <c r="M8" s="65" t="s">
        <v>79</v>
      </c>
      <c r="N8" s="66"/>
    </row>
    <row r="9" spans="1:14" s="24" customFormat="1" ht="21.75" customHeight="1" x14ac:dyDescent="0.3">
      <c r="A9" s="70"/>
      <c r="B9" s="67"/>
      <c r="C9" s="67" t="s">
        <v>90</v>
      </c>
      <c r="D9" s="67"/>
      <c r="E9" s="67" t="s">
        <v>90</v>
      </c>
      <c r="F9" s="67"/>
      <c r="G9" s="67" t="s">
        <v>90</v>
      </c>
      <c r="H9" s="67"/>
      <c r="I9" s="67" t="s">
        <v>91</v>
      </c>
      <c r="J9" s="67"/>
      <c r="K9" s="67" t="s">
        <v>91</v>
      </c>
      <c r="L9" s="67"/>
      <c r="M9" s="67" t="s">
        <v>91</v>
      </c>
      <c r="N9" s="68"/>
    </row>
    <row r="10" spans="1:14" ht="18.75" customHeight="1" thickBot="1" x14ac:dyDescent="0.35">
      <c r="A10" s="71"/>
      <c r="B10" s="73"/>
      <c r="C10" s="56" t="s">
        <v>26</v>
      </c>
      <c r="D10" s="42" t="s">
        <v>76</v>
      </c>
      <c r="E10" s="56" t="s">
        <v>26</v>
      </c>
      <c r="F10" s="42" t="s">
        <v>76</v>
      </c>
      <c r="G10" s="56" t="s">
        <v>26</v>
      </c>
      <c r="H10" s="42" t="s">
        <v>76</v>
      </c>
      <c r="I10" s="56" t="s">
        <v>26</v>
      </c>
      <c r="J10" s="42" t="s">
        <v>76</v>
      </c>
      <c r="K10" s="56" t="s">
        <v>26</v>
      </c>
      <c r="L10" s="42" t="s">
        <v>76</v>
      </c>
      <c r="M10" s="56" t="s">
        <v>26</v>
      </c>
      <c r="N10" s="55" t="s">
        <v>76</v>
      </c>
    </row>
    <row r="11" spans="1:14" ht="16.5" customHeight="1" x14ac:dyDescent="0.3">
      <c r="A11" s="14" t="s">
        <v>27</v>
      </c>
      <c r="B11" s="6" t="s">
        <v>63</v>
      </c>
      <c r="C11" s="52">
        <v>58367953</v>
      </c>
      <c r="D11" s="60">
        <f>C11/C22*100</f>
        <v>16.714773942795354</v>
      </c>
      <c r="E11" s="52">
        <v>6284110</v>
      </c>
      <c r="F11" s="59">
        <f>E11/E22*100</f>
        <v>5.5517809583342332</v>
      </c>
      <c r="G11" s="52">
        <f>C11+E11</f>
        <v>64652063</v>
      </c>
      <c r="H11" s="59">
        <f>G11/G22*100</f>
        <v>13.982129947017416</v>
      </c>
      <c r="I11" s="52">
        <v>68795057</v>
      </c>
      <c r="J11" s="60">
        <f>I11/I22*100</f>
        <v>17.403088297201467</v>
      </c>
      <c r="K11" s="52">
        <v>5030777</v>
      </c>
      <c r="L11" s="59">
        <f>K11/K22*100</f>
        <v>4.2574971217036603</v>
      </c>
      <c r="M11" s="52">
        <f>I11+K11</f>
        <v>73825834</v>
      </c>
      <c r="N11" s="59">
        <f>M11/M22*100</f>
        <v>14.377925824702434</v>
      </c>
    </row>
    <row r="12" spans="1:14" ht="16.5" customHeight="1" x14ac:dyDescent="0.3">
      <c r="A12" s="14" t="s">
        <v>28</v>
      </c>
      <c r="B12" s="6" t="s">
        <v>88</v>
      </c>
      <c r="C12" s="52">
        <v>73858042</v>
      </c>
      <c r="D12" s="60">
        <f>C12/C22*100</f>
        <v>21.150655666945948</v>
      </c>
      <c r="E12" s="52">
        <v>0</v>
      </c>
      <c r="F12" s="59">
        <f>E12/E22*100</f>
        <v>0</v>
      </c>
      <c r="G12" s="52">
        <f>C12+E12+0.4</f>
        <v>73858042.400000006</v>
      </c>
      <c r="H12" s="59">
        <f>G12/G22*100</f>
        <v>15.973082660473221</v>
      </c>
      <c r="I12" s="52">
        <v>87211436</v>
      </c>
      <c r="J12" s="60">
        <f>I12/I22*100</f>
        <v>22.061880423091075</v>
      </c>
      <c r="K12" s="52">
        <v>0</v>
      </c>
      <c r="L12" s="59">
        <f>K12/K22*100</f>
        <v>0</v>
      </c>
      <c r="M12" s="52">
        <f>I12+K12+0.4</f>
        <v>87211436.400000006</v>
      </c>
      <c r="N12" s="59">
        <f>M12/M22*100</f>
        <v>16.984834382297041</v>
      </c>
    </row>
    <row r="13" spans="1:14" ht="16.5" customHeight="1" x14ac:dyDescent="0.3">
      <c r="A13" s="14" t="s">
        <v>29</v>
      </c>
      <c r="B13" s="6" t="s">
        <v>1</v>
      </c>
      <c r="C13" s="52">
        <v>15955531</v>
      </c>
      <c r="D13" s="60">
        <f>C13/C22*100</f>
        <v>4.5691698970882788</v>
      </c>
      <c r="E13" s="52">
        <v>0</v>
      </c>
      <c r="F13" s="59">
        <f>E13/E22*100</f>
        <v>0</v>
      </c>
      <c r="G13" s="52">
        <f t="shared" ref="G13:G21" si="0">C13+E13</f>
        <v>15955531</v>
      </c>
      <c r="H13" s="59">
        <f>G13/G22*100</f>
        <v>3.4506603109581322</v>
      </c>
      <c r="I13" s="52">
        <v>20279218</v>
      </c>
      <c r="J13" s="60">
        <f>I13/I22*100</f>
        <v>5.1300345815862514</v>
      </c>
      <c r="K13" s="52">
        <v>0</v>
      </c>
      <c r="L13" s="59">
        <f>K13/K22*100</f>
        <v>0</v>
      </c>
      <c r="M13" s="52">
        <f t="shared" ref="M13:M21" si="1">I13+K13</f>
        <v>20279218</v>
      </c>
      <c r="N13" s="59">
        <f>M13/M22*100</f>
        <v>3.9494723782865822</v>
      </c>
    </row>
    <row r="14" spans="1:14" x14ac:dyDescent="0.3">
      <c r="A14" s="14" t="s">
        <v>30</v>
      </c>
      <c r="B14" s="6" t="s">
        <v>89</v>
      </c>
      <c r="C14" s="52">
        <v>1994048</v>
      </c>
      <c r="D14" s="60">
        <f>C14/C22*100</f>
        <v>0.57103358671980819</v>
      </c>
      <c r="E14" s="52">
        <v>0</v>
      </c>
      <c r="F14" s="59">
        <f>E14/E22*100</f>
        <v>0</v>
      </c>
      <c r="G14" s="52">
        <f t="shared" si="0"/>
        <v>1994048</v>
      </c>
      <c r="H14" s="59">
        <f>G14/G22*100</f>
        <v>0.43124746470333342</v>
      </c>
      <c r="I14" s="52">
        <v>0</v>
      </c>
      <c r="J14" s="60">
        <f>I14/I22*100</f>
        <v>0</v>
      </c>
      <c r="K14" s="52">
        <v>0</v>
      </c>
      <c r="L14" s="59">
        <f>K14/K22*100</f>
        <v>0</v>
      </c>
      <c r="M14" s="52">
        <f t="shared" si="1"/>
        <v>0</v>
      </c>
      <c r="N14" s="59">
        <f>M14/M22*100</f>
        <v>0</v>
      </c>
    </row>
    <row r="15" spans="1:14" ht="16.5" customHeight="1" x14ac:dyDescent="0.3">
      <c r="A15" s="14" t="s">
        <v>31</v>
      </c>
      <c r="B15" s="6" t="s">
        <v>2</v>
      </c>
      <c r="C15" s="52">
        <v>28426618</v>
      </c>
      <c r="D15" s="60">
        <f>C15/C22*100</f>
        <v>8.1405029542186842</v>
      </c>
      <c r="E15" s="52">
        <v>3028476</v>
      </c>
      <c r="F15" s="59">
        <f>E15/E22*100</f>
        <v>2.6755475937837221</v>
      </c>
      <c r="G15" s="52">
        <f t="shared" si="0"/>
        <v>31455094</v>
      </c>
      <c r="H15" s="59">
        <f>G15/G22*100</f>
        <v>6.8027096336221771</v>
      </c>
      <c r="I15" s="52">
        <v>30799254</v>
      </c>
      <c r="J15" s="60">
        <f>I15/I22*100</f>
        <v>7.7912885056543448</v>
      </c>
      <c r="K15" s="52">
        <v>7617047</v>
      </c>
      <c r="L15" s="59">
        <f>K15/K22*100</f>
        <v>6.4462319992282513</v>
      </c>
      <c r="M15" s="52">
        <f t="shared" si="1"/>
        <v>38416301</v>
      </c>
      <c r="N15" s="59">
        <f>M15/M22*100</f>
        <v>7.4817539648443647</v>
      </c>
    </row>
    <row r="16" spans="1:14" ht="16.5" customHeight="1" x14ac:dyDescent="0.3">
      <c r="A16" s="14" t="s">
        <v>32</v>
      </c>
      <c r="B16" s="6" t="s">
        <v>3</v>
      </c>
      <c r="C16" s="52">
        <v>52524331</v>
      </c>
      <c r="D16" s="60">
        <f>C16/C22*100</f>
        <v>15.041341593075197</v>
      </c>
      <c r="E16" s="52">
        <v>0</v>
      </c>
      <c r="F16" s="59">
        <f>E16/E22*100</f>
        <v>0</v>
      </c>
      <c r="G16" s="52">
        <f t="shared" si="0"/>
        <v>52524331</v>
      </c>
      <c r="H16" s="59">
        <f>G16/G22*100</f>
        <v>11.359297559030022</v>
      </c>
      <c r="I16" s="52">
        <v>60215863</v>
      </c>
      <c r="J16" s="60">
        <f>I16/I22*100</f>
        <v>15.232809250833048</v>
      </c>
      <c r="K16" s="52">
        <v>0</v>
      </c>
      <c r="L16" s="59">
        <f>K16/K22*100</f>
        <v>0</v>
      </c>
      <c r="M16" s="52">
        <f t="shared" si="1"/>
        <v>60215863</v>
      </c>
      <c r="N16" s="59">
        <f>M16/M22*100</f>
        <v>11.727320434801234</v>
      </c>
    </row>
    <row r="17" spans="1:14" ht="16.5" customHeight="1" x14ac:dyDescent="0.3">
      <c r="A17" s="14" t="s">
        <v>33</v>
      </c>
      <c r="B17" s="6" t="s">
        <v>4</v>
      </c>
      <c r="C17" s="52">
        <v>17635925</v>
      </c>
      <c r="D17" s="60">
        <f>C17/C22*100</f>
        <v>5.0503826928296274</v>
      </c>
      <c r="E17" s="52">
        <v>20724963</v>
      </c>
      <c r="F17" s="59">
        <f>E17/E22*100</f>
        <v>18.309745524120604</v>
      </c>
      <c r="G17" s="52">
        <f t="shared" si="0"/>
        <v>38360888</v>
      </c>
      <c r="H17" s="59">
        <f>G17/G22*100</f>
        <v>8.2962073599875854</v>
      </c>
      <c r="I17" s="52">
        <v>17911280</v>
      </c>
      <c r="J17" s="60">
        <f>I17/I22*100</f>
        <v>4.5310172118310579</v>
      </c>
      <c r="K17" s="52">
        <v>21677528</v>
      </c>
      <c r="L17" s="59">
        <f>K17/K22*100</f>
        <v>18.345478852600802</v>
      </c>
      <c r="M17" s="52">
        <f t="shared" si="1"/>
        <v>39588808</v>
      </c>
      <c r="N17" s="59">
        <f>M17/M22*100</f>
        <v>7.7101051769003561</v>
      </c>
    </row>
    <row r="18" spans="1:14" ht="16.5" customHeight="1" x14ac:dyDescent="0.3">
      <c r="A18" s="14" t="s">
        <v>34</v>
      </c>
      <c r="B18" s="6" t="s">
        <v>5</v>
      </c>
      <c r="C18" s="52">
        <v>45568730</v>
      </c>
      <c r="D18" s="60">
        <f>C18/C22*100</f>
        <v>13.049472898428988</v>
      </c>
      <c r="E18" s="52">
        <v>2889545</v>
      </c>
      <c r="F18" s="59">
        <f>E18/E22*100</f>
        <v>2.5528071452043157</v>
      </c>
      <c r="G18" s="52">
        <f t="shared" si="0"/>
        <v>48458275</v>
      </c>
      <c r="H18" s="59">
        <f>G18/G22*100</f>
        <v>10.479942427487664</v>
      </c>
      <c r="I18" s="52">
        <v>50972715</v>
      </c>
      <c r="J18" s="60">
        <f>I18/I22*100</f>
        <v>12.894569734757045</v>
      </c>
      <c r="K18" s="52">
        <v>2686228</v>
      </c>
      <c r="L18" s="59">
        <f>K18/K22*100</f>
        <v>2.2733283503203938</v>
      </c>
      <c r="M18" s="52">
        <f t="shared" si="1"/>
        <v>53658943</v>
      </c>
      <c r="N18" s="59">
        <f>M18/M22*100</f>
        <v>10.450329654060337</v>
      </c>
    </row>
    <row r="19" spans="1:14" ht="16.5" customHeight="1" x14ac:dyDescent="0.3">
      <c r="A19" s="14" t="s">
        <v>35</v>
      </c>
      <c r="B19" s="6" t="s">
        <v>6</v>
      </c>
      <c r="C19" s="52">
        <v>30805798</v>
      </c>
      <c r="D19" s="60">
        <f>C19/C22*100</f>
        <v>8.8218264172707439</v>
      </c>
      <c r="E19" s="52">
        <v>19434704</v>
      </c>
      <c r="F19" s="59">
        <f>E19/E22*100</f>
        <v>17.169848967962395</v>
      </c>
      <c r="G19" s="52">
        <f t="shared" si="0"/>
        <v>50240502</v>
      </c>
      <c r="H19" s="59">
        <f>G19/G22*100</f>
        <v>10.865379927124499</v>
      </c>
      <c r="I19" s="52">
        <v>32626587</v>
      </c>
      <c r="J19" s="60">
        <f>I19/I22*100</f>
        <v>8.2535490071230768</v>
      </c>
      <c r="K19" s="52">
        <v>22261038</v>
      </c>
      <c r="L19" s="59">
        <f>K19/K22*100</f>
        <v>18.839297629597937</v>
      </c>
      <c r="M19" s="52">
        <f t="shared" si="1"/>
        <v>54887625</v>
      </c>
      <c r="N19" s="59">
        <f>M19/M22*100</f>
        <v>10.689621209617258</v>
      </c>
    </row>
    <row r="20" spans="1:14" ht="16.5" customHeight="1" x14ac:dyDescent="0.3">
      <c r="A20" s="14" t="s">
        <v>36</v>
      </c>
      <c r="B20" s="6" t="s">
        <v>7</v>
      </c>
      <c r="C20" s="52">
        <v>23032990</v>
      </c>
      <c r="D20" s="60">
        <f>C20/C22*100</f>
        <v>6.5959349486980621</v>
      </c>
      <c r="E20" s="52">
        <v>30210048</v>
      </c>
      <c r="F20" s="59">
        <f>E20/E22*100</f>
        <v>26.689470623009971</v>
      </c>
      <c r="G20" s="52">
        <f t="shared" si="0"/>
        <v>53243038</v>
      </c>
      <c r="H20" s="59">
        <f>G20/G22*100</f>
        <v>11.514730413010739</v>
      </c>
      <c r="I20" s="52">
        <v>24832075</v>
      </c>
      <c r="J20" s="60">
        <f>I20/I22*100</f>
        <v>6.2817709974094376</v>
      </c>
      <c r="K20" s="52">
        <v>29388257</v>
      </c>
      <c r="L20" s="59">
        <f>K20/K22*100</f>
        <v>24.870993007519012</v>
      </c>
      <c r="M20" s="52">
        <f t="shared" si="1"/>
        <v>54220332</v>
      </c>
      <c r="N20" s="59">
        <f>M20/M22*100</f>
        <v>10.559662782634325</v>
      </c>
    </row>
    <row r="21" spans="1:14" ht="16.5" customHeight="1" x14ac:dyDescent="0.3">
      <c r="A21" s="14" t="s">
        <v>37</v>
      </c>
      <c r="B21" s="6" t="s">
        <v>68</v>
      </c>
      <c r="C21" s="52">
        <v>1029809</v>
      </c>
      <c r="D21" s="60">
        <f>C21/C22*100</f>
        <v>0.29490540192931108</v>
      </c>
      <c r="E21" s="52">
        <v>30619039</v>
      </c>
      <c r="F21" s="59">
        <f>E21/E22*100</f>
        <v>27.050799187584762</v>
      </c>
      <c r="G21" s="52">
        <f t="shared" si="0"/>
        <v>31648848</v>
      </c>
      <c r="H21" s="59">
        <f>G21/G22*100</f>
        <v>6.8446122965852192</v>
      </c>
      <c r="I21" s="52">
        <v>1660244</v>
      </c>
      <c r="J21" s="60">
        <f>I21/I22*100</f>
        <v>0.41999199051319847</v>
      </c>
      <c r="K21" s="52">
        <v>29501906</v>
      </c>
      <c r="L21" s="59">
        <f>K21/K22*100</f>
        <v>24.967173039029948</v>
      </c>
      <c r="M21" s="52">
        <f t="shared" si="1"/>
        <v>31162150</v>
      </c>
      <c r="N21" s="59">
        <f>M21/M22*100</f>
        <v>6.0689741918560776</v>
      </c>
    </row>
    <row r="22" spans="1:14" ht="16.5" customHeight="1" x14ac:dyDescent="0.3">
      <c r="A22" s="2"/>
      <c r="B22" s="3" t="s">
        <v>56</v>
      </c>
      <c r="C22" s="9">
        <f t="shared" ref="C22:H22" si="2">SUM(C11:C21)</f>
        <v>349199775</v>
      </c>
      <c r="D22" s="9">
        <f t="shared" si="2"/>
        <v>100</v>
      </c>
      <c r="E22" s="9">
        <f t="shared" si="2"/>
        <v>113190885</v>
      </c>
      <c r="F22" s="23">
        <f t="shared" si="2"/>
        <v>100</v>
      </c>
      <c r="G22" s="9">
        <f t="shared" si="2"/>
        <v>462390660.39999998</v>
      </c>
      <c r="H22" s="23">
        <f t="shared" si="2"/>
        <v>100.00000000000001</v>
      </c>
      <c r="I22" s="9">
        <f>SUM(I11:I21)</f>
        <v>395303729</v>
      </c>
      <c r="J22" s="9">
        <f t="shared" ref="J22:N22" si="3">SUM(J11:J21)</f>
        <v>99.999999999999986</v>
      </c>
      <c r="K22" s="9">
        <f t="shared" si="3"/>
        <v>118162781</v>
      </c>
      <c r="L22" s="23">
        <f t="shared" si="3"/>
        <v>100</v>
      </c>
      <c r="M22" s="9">
        <f t="shared" si="3"/>
        <v>513466510.39999998</v>
      </c>
      <c r="N22" s="23">
        <f t="shared" si="3"/>
        <v>100</v>
      </c>
    </row>
    <row r="23" spans="1:14" x14ac:dyDescent="0.3">
      <c r="C23" s="16"/>
      <c r="I23" s="16"/>
    </row>
    <row r="24" spans="1:14" x14ac:dyDescent="0.3">
      <c r="C24" s="17"/>
      <c r="D24" s="18"/>
      <c r="E24" s="17"/>
      <c r="G24" s="17"/>
      <c r="I24" s="17"/>
      <c r="J24" s="18"/>
      <c r="K24" s="17"/>
      <c r="M24" s="17"/>
    </row>
    <row r="25" spans="1:14" x14ac:dyDescent="0.3">
      <c r="B25" t="s">
        <v>81</v>
      </c>
      <c r="C25" s="20"/>
      <c r="D25" s="18"/>
      <c r="E25" s="17"/>
      <c r="G25" s="17"/>
      <c r="I25" s="20"/>
      <c r="J25" s="18"/>
      <c r="K25" s="17"/>
      <c r="M25" s="17"/>
    </row>
    <row r="26" spans="1:14" x14ac:dyDescent="0.3">
      <c r="B26" t="s">
        <v>86</v>
      </c>
      <c r="C26" s="8"/>
      <c r="D26" s="18"/>
      <c r="E26" s="8"/>
      <c r="G26" s="8"/>
      <c r="I26" s="8"/>
      <c r="J26" s="18"/>
      <c r="K26" s="8"/>
      <c r="M26" s="8"/>
    </row>
    <row r="27" spans="1:14" x14ac:dyDescent="0.3">
      <c r="B27" t="s">
        <v>87</v>
      </c>
      <c r="C27" s="21"/>
      <c r="D27" s="18"/>
      <c r="E27" s="18"/>
      <c r="G27" s="18"/>
      <c r="I27" s="21"/>
      <c r="J27" s="18"/>
      <c r="K27" s="18"/>
      <c r="M27" s="18"/>
    </row>
    <row r="28" spans="1:14" x14ac:dyDescent="0.3">
      <c r="B28" s="15"/>
      <c r="C28" s="8"/>
      <c r="D28" s="18"/>
      <c r="E28" s="17"/>
      <c r="G28" s="17"/>
      <c r="I28" s="8"/>
      <c r="J28" s="18"/>
      <c r="K28" s="17"/>
      <c r="M28" s="17"/>
    </row>
    <row r="29" spans="1:14" x14ac:dyDescent="0.3">
      <c r="B29" s="35"/>
      <c r="C29" s="45"/>
      <c r="I29" s="45"/>
    </row>
    <row r="30" spans="1:14" x14ac:dyDescent="0.3">
      <c r="B30" s="35"/>
    </row>
    <row r="31" spans="1:14" x14ac:dyDescent="0.3">
      <c r="B31" s="35"/>
    </row>
    <row r="32" spans="1:14" x14ac:dyDescent="0.3">
      <c r="B32" s="35"/>
    </row>
    <row r="33" spans="2:10" x14ac:dyDescent="0.3">
      <c r="B33" s="35"/>
    </row>
    <row r="34" spans="2:10" x14ac:dyDescent="0.3">
      <c r="B34" s="35"/>
    </row>
    <row r="35" spans="2:10" x14ac:dyDescent="0.3">
      <c r="B35" s="35"/>
    </row>
    <row r="42" spans="2:10" x14ac:dyDescent="0.3">
      <c r="B42" s="37"/>
      <c r="C42" s="5"/>
      <c r="D42" s="35"/>
      <c r="I42" s="5"/>
      <c r="J42" s="35"/>
    </row>
    <row r="43" spans="2:10" x14ac:dyDescent="0.3">
      <c r="B43" s="37"/>
      <c r="C43" s="5"/>
      <c r="D43" s="35"/>
      <c r="I43" s="5"/>
      <c r="J43" s="35"/>
    </row>
    <row r="44" spans="2:10" x14ac:dyDescent="0.3">
      <c r="B44" s="37"/>
      <c r="C44" s="5"/>
      <c r="D44" s="35"/>
      <c r="I44" s="5"/>
      <c r="J44" s="35"/>
    </row>
    <row r="45" spans="2:10" x14ac:dyDescent="0.3">
      <c r="B45" s="37"/>
      <c r="C45" s="5"/>
      <c r="D45" s="35"/>
      <c r="I45" s="5"/>
      <c r="J45" s="35"/>
    </row>
    <row r="46" spans="2:10" x14ac:dyDescent="0.3">
      <c r="B46" s="37"/>
      <c r="C46" s="5"/>
      <c r="D46" s="35"/>
      <c r="I46" s="5"/>
      <c r="J46" s="35"/>
    </row>
    <row r="47" spans="2:10" x14ac:dyDescent="0.3">
      <c r="B47" s="37"/>
      <c r="C47" s="5"/>
      <c r="D47" s="35"/>
      <c r="I47" s="5"/>
      <c r="J47" s="35"/>
    </row>
    <row r="48" spans="2:10" x14ac:dyDescent="0.3">
      <c r="B48" s="37"/>
      <c r="C48" s="5"/>
      <c r="D48" s="35"/>
      <c r="I48" s="5"/>
      <c r="J48" s="35"/>
    </row>
    <row r="49" spans="2:9" x14ac:dyDescent="0.3">
      <c r="B49" s="37"/>
      <c r="C49" s="5"/>
      <c r="I49" s="5"/>
    </row>
    <row r="50" spans="2:9" x14ac:dyDescent="0.3">
      <c r="B50" s="37"/>
      <c r="C50" s="5"/>
      <c r="I50" s="5"/>
    </row>
    <row r="51" spans="2:9" x14ac:dyDescent="0.3">
      <c r="B51" s="37"/>
      <c r="C51" s="5"/>
      <c r="I51" s="5"/>
    </row>
    <row r="52" spans="2:9" x14ac:dyDescent="0.3">
      <c r="B52" s="37"/>
      <c r="C52" s="5"/>
      <c r="I52" s="5"/>
    </row>
    <row r="53" spans="2:9" x14ac:dyDescent="0.3">
      <c r="B53" s="37"/>
      <c r="C53" s="5"/>
      <c r="I53" s="5"/>
    </row>
    <row r="54" spans="2:9" x14ac:dyDescent="0.3">
      <c r="B54" s="37"/>
      <c r="C54" s="5"/>
      <c r="I54" s="5"/>
    </row>
    <row r="55" spans="2:9" x14ac:dyDescent="0.3">
      <c r="B55" s="36"/>
    </row>
    <row r="56" spans="2:9" x14ac:dyDescent="0.3">
      <c r="B56" s="36"/>
    </row>
  </sheetData>
  <mergeCells count="14">
    <mergeCell ref="G8:H8"/>
    <mergeCell ref="A8:A10"/>
    <mergeCell ref="B8:B10"/>
    <mergeCell ref="C8:D8"/>
    <mergeCell ref="E8:F8"/>
    <mergeCell ref="C9:D9"/>
    <mergeCell ref="E9:F9"/>
    <mergeCell ref="G9:H9"/>
    <mergeCell ref="I8:J8"/>
    <mergeCell ref="K8:L8"/>
    <mergeCell ref="M8:N8"/>
    <mergeCell ref="I9:J9"/>
    <mergeCell ref="K9:L9"/>
    <mergeCell ref="M9:N9"/>
  </mergeCells>
  <dataValidations count="1">
    <dataValidation type="decimal" allowBlank="1" showInputMessage="1" showErrorMessage="1" errorTitle="Microsoft Excel" error="Neočekivana vrsta podatka!_x000a_Mollimo unesite broj." sqref="B29:B35 I28:I29 G26 I42:I54 E26 D42:D48 I26 C28:C29 C42:C54 C26 M11:M21 M26 K11:K21 K26 J42:J48 I11:I21 G11:G21 E11:E21 C11:C21" xr:uid="{00000000-0002-0000-01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osiguranja&amp;RMjesečni izvještaj</oddHeader>
    <oddFooter>&amp;CU izvještaj su uključeni podaci zaključno sa 31.08.2024. godine.</oddFooter>
  </headerFooter>
  <ignoredErrors>
    <ignoredError sqref="M11:M21 G11:G21" formula="1"/>
    <ignoredError sqref="J11:J22 L11:L22" evalError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66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4.4" x14ac:dyDescent="0.3"/>
  <cols>
    <col min="1" max="1" width="7.33203125" customWidth="1"/>
    <col min="2" max="2" width="33.88671875" customWidth="1"/>
    <col min="3" max="4" width="18.109375" customWidth="1"/>
    <col min="5" max="5" width="15.109375" customWidth="1"/>
    <col min="6" max="7" width="12" customWidth="1"/>
    <col min="8" max="9" width="18.109375" customWidth="1"/>
    <col min="10" max="10" width="15.109375" customWidth="1"/>
    <col min="11" max="12" width="12" customWidth="1"/>
  </cols>
  <sheetData>
    <row r="1" spans="1:12" ht="15" customHeight="1" x14ac:dyDescent="0.3"/>
    <row r="2" spans="1:12" ht="15" customHeight="1" x14ac:dyDescent="0.3"/>
    <row r="3" spans="1:12" ht="15" customHeight="1" x14ac:dyDescent="0.3"/>
    <row r="4" spans="1:12" ht="15" customHeight="1" x14ac:dyDescent="0.3">
      <c r="D4" s="27" t="s">
        <v>62</v>
      </c>
    </row>
    <row r="5" spans="1:12" ht="15" customHeight="1" x14ac:dyDescent="0.3">
      <c r="C5" s="1"/>
      <c r="D5" s="1"/>
      <c r="E5" s="1"/>
      <c r="F5" s="1"/>
      <c r="G5" s="1"/>
    </row>
    <row r="6" spans="1:12" ht="15" customHeight="1" thickBot="1" x14ac:dyDescent="0.35"/>
    <row r="7" spans="1:12" ht="24.75" customHeight="1" x14ac:dyDescent="0.3">
      <c r="A7" s="69" t="s">
        <v>59</v>
      </c>
      <c r="B7" s="72" t="s">
        <v>10</v>
      </c>
      <c r="C7" s="65" t="s">
        <v>54</v>
      </c>
      <c r="D7" s="65"/>
      <c r="E7" s="65"/>
      <c r="F7" s="65"/>
      <c r="G7" s="65"/>
      <c r="H7" s="65" t="s">
        <v>55</v>
      </c>
      <c r="I7" s="65"/>
      <c r="J7" s="65"/>
      <c r="K7" s="65"/>
      <c r="L7" s="66"/>
    </row>
    <row r="8" spans="1:12" s="24" customFormat="1" ht="21.75" customHeight="1" x14ac:dyDescent="0.3">
      <c r="A8" s="70"/>
      <c r="B8" s="67"/>
      <c r="C8" s="74" t="s">
        <v>26</v>
      </c>
      <c r="D8" s="74"/>
      <c r="E8" s="75" t="s">
        <v>60</v>
      </c>
      <c r="F8" s="67" t="s">
        <v>57</v>
      </c>
      <c r="G8" s="67"/>
      <c r="H8" s="74" t="s">
        <v>26</v>
      </c>
      <c r="I8" s="74"/>
      <c r="J8" s="75" t="s">
        <v>61</v>
      </c>
      <c r="K8" s="67" t="s">
        <v>57</v>
      </c>
      <c r="L8" s="68"/>
    </row>
    <row r="9" spans="1:12" ht="19.5" customHeight="1" thickBot="1" x14ac:dyDescent="0.35">
      <c r="A9" s="71"/>
      <c r="B9" s="73"/>
      <c r="C9" s="42" t="s">
        <v>65</v>
      </c>
      <c r="D9" s="42" t="s">
        <v>74</v>
      </c>
      <c r="E9" s="76"/>
      <c r="F9" s="28" t="s">
        <v>67</v>
      </c>
      <c r="G9" s="28" t="s">
        <v>75</v>
      </c>
      <c r="H9" s="42" t="s">
        <v>65</v>
      </c>
      <c r="I9" s="42" t="s">
        <v>74</v>
      </c>
      <c r="J9" s="76"/>
      <c r="K9" s="28" t="s">
        <v>67</v>
      </c>
      <c r="L9" s="29" t="s">
        <v>75</v>
      </c>
    </row>
    <row r="10" spans="1:12" ht="16.5" customHeight="1" x14ac:dyDescent="0.3">
      <c r="A10" s="44" t="s">
        <v>27</v>
      </c>
      <c r="B10" s="6" t="s">
        <v>63</v>
      </c>
      <c r="C10" s="52">
        <v>28680802</v>
      </c>
      <c r="D10" s="52"/>
      <c r="E10" s="38">
        <f>IFERROR((D10-C10)/C10*100, "-")</f>
        <v>-100</v>
      </c>
      <c r="F10" s="38">
        <f t="shared" ref="F10:G17" si="0">C10/C$32*100</f>
        <v>13.598634192892019</v>
      </c>
      <c r="G10" s="38" t="e">
        <f t="shared" si="0"/>
        <v>#DIV/0!</v>
      </c>
      <c r="H10" s="52">
        <v>2177349</v>
      </c>
      <c r="I10" s="52"/>
      <c r="J10" s="11">
        <f t="shared" ref="J10:J31" si="1">IFERROR((I10-H10)/H10*100, "-")</f>
        <v>-100</v>
      </c>
      <c r="K10" s="11">
        <f t="shared" ref="K10:K31" si="2">H10/H$32*100</f>
        <v>3.8185164328602141</v>
      </c>
      <c r="L10" s="11" t="e">
        <f t="shared" ref="L10:L31" si="3">I10/I$32*100</f>
        <v>#DIV/0!</v>
      </c>
    </row>
    <row r="11" spans="1:12" ht="16.5" customHeight="1" x14ac:dyDescent="0.3">
      <c r="A11" s="44" t="s">
        <v>28</v>
      </c>
      <c r="B11" s="6" t="s">
        <v>0</v>
      </c>
      <c r="C11" s="52">
        <v>13266562</v>
      </c>
      <c r="D11" s="52"/>
      <c r="E11" s="38">
        <f>IFERROR((D11-C11)/C11*100, "-")</f>
        <v>-100</v>
      </c>
      <c r="F11" s="38">
        <f t="shared" si="0"/>
        <v>6.2901701157213772</v>
      </c>
      <c r="G11" s="38" t="e">
        <f t="shared" si="0"/>
        <v>#DIV/0!</v>
      </c>
      <c r="H11" s="52">
        <v>0</v>
      </c>
      <c r="I11" s="52"/>
      <c r="J11" s="11" t="str">
        <f>IFERROR((I11-H11)/H11*100, "-")</f>
        <v>-</v>
      </c>
      <c r="K11" s="11">
        <f t="shared" si="2"/>
        <v>0</v>
      </c>
      <c r="L11" s="11" t="e">
        <f t="shared" si="3"/>
        <v>#DIV/0!</v>
      </c>
    </row>
    <row r="12" spans="1:12" ht="16.5" customHeight="1" x14ac:dyDescent="0.3">
      <c r="A12" s="44" t="s">
        <v>29</v>
      </c>
      <c r="B12" s="6" t="s">
        <v>21</v>
      </c>
      <c r="C12" s="52">
        <v>2126555</v>
      </c>
      <c r="D12" s="52"/>
      <c r="E12" s="38">
        <f t="shared" ref="E12:E31" si="4">IFERROR((D12-C12)/C12*100, "-")</f>
        <v>-100</v>
      </c>
      <c r="F12" s="38">
        <f t="shared" si="0"/>
        <v>1.0082787620815306</v>
      </c>
      <c r="G12" s="38" t="e">
        <f t="shared" si="0"/>
        <v>#DIV/0!</v>
      </c>
      <c r="H12" s="52">
        <v>0</v>
      </c>
      <c r="I12" s="52"/>
      <c r="J12" s="11" t="str">
        <f>IFERROR((#REF!-I12)/I12*100, "-")</f>
        <v>-</v>
      </c>
      <c r="K12" s="11">
        <f t="shared" si="2"/>
        <v>0</v>
      </c>
      <c r="L12" s="11" t="e">
        <f t="shared" si="3"/>
        <v>#DIV/0!</v>
      </c>
    </row>
    <row r="13" spans="1:12" ht="16.5" customHeight="1" x14ac:dyDescent="0.3">
      <c r="A13" s="44" t="s">
        <v>30</v>
      </c>
      <c r="B13" s="6" t="s">
        <v>12</v>
      </c>
      <c r="C13" s="52">
        <v>2749392</v>
      </c>
      <c r="D13" s="52"/>
      <c r="E13" s="38">
        <f t="shared" si="4"/>
        <v>-100</v>
      </c>
      <c r="F13" s="38">
        <f t="shared" si="0"/>
        <v>1.3035889324456051</v>
      </c>
      <c r="G13" s="38" t="e">
        <f t="shared" si="0"/>
        <v>#DIV/0!</v>
      </c>
      <c r="H13" s="52">
        <v>0</v>
      </c>
      <c r="I13" s="52"/>
      <c r="J13" s="11" t="str">
        <f t="shared" si="1"/>
        <v>-</v>
      </c>
      <c r="K13" s="11">
        <f t="shared" si="2"/>
        <v>0</v>
      </c>
      <c r="L13" s="11" t="e">
        <f t="shared" si="3"/>
        <v>#DIV/0!</v>
      </c>
    </row>
    <row r="14" spans="1:12" ht="16.5" customHeight="1" x14ac:dyDescent="0.3">
      <c r="A14" s="44" t="s">
        <v>31</v>
      </c>
      <c r="B14" s="6" t="s">
        <v>1</v>
      </c>
      <c r="C14" s="52">
        <v>4439577</v>
      </c>
      <c r="D14" s="52"/>
      <c r="E14" s="38">
        <f t="shared" si="4"/>
        <v>-100</v>
      </c>
      <c r="F14" s="38">
        <f t="shared" si="0"/>
        <v>2.1049684591866353</v>
      </c>
      <c r="G14" s="38" t="e">
        <f t="shared" si="0"/>
        <v>#DIV/0!</v>
      </c>
      <c r="H14" s="52">
        <v>0</v>
      </c>
      <c r="I14" s="52"/>
      <c r="J14" s="11" t="str">
        <f t="shared" si="1"/>
        <v>-</v>
      </c>
      <c r="K14" s="11">
        <f t="shared" si="2"/>
        <v>0</v>
      </c>
      <c r="L14" s="11" t="e">
        <f t="shared" si="3"/>
        <v>#DIV/0!</v>
      </c>
    </row>
    <row r="15" spans="1:12" ht="16.5" customHeight="1" x14ac:dyDescent="0.3">
      <c r="A15" s="44" t="s">
        <v>32</v>
      </c>
      <c r="B15" s="6" t="s">
        <v>24</v>
      </c>
      <c r="C15" s="52">
        <v>16999983</v>
      </c>
      <c r="D15" s="52"/>
      <c r="E15" s="38">
        <f t="shared" si="4"/>
        <v>-100</v>
      </c>
      <c r="F15" s="38">
        <f t="shared" si="0"/>
        <v>8.0603237699693011</v>
      </c>
      <c r="G15" s="38" t="e">
        <f t="shared" si="0"/>
        <v>#DIV/0!</v>
      </c>
      <c r="H15" s="52">
        <v>0</v>
      </c>
      <c r="I15" s="52"/>
      <c r="J15" s="11" t="str">
        <f t="shared" si="1"/>
        <v>-</v>
      </c>
      <c r="K15" s="11">
        <f t="shared" si="2"/>
        <v>0</v>
      </c>
      <c r="L15" s="11" t="e">
        <f t="shared" si="3"/>
        <v>#DIV/0!</v>
      </c>
    </row>
    <row r="16" spans="1:12" ht="16.5" customHeight="1" x14ac:dyDescent="0.3">
      <c r="A16" s="44" t="s">
        <v>33</v>
      </c>
      <c r="B16" s="6" t="s">
        <v>2</v>
      </c>
      <c r="C16" s="52">
        <v>22196298</v>
      </c>
      <c r="D16" s="52"/>
      <c r="E16" s="38">
        <f t="shared" si="4"/>
        <v>-100</v>
      </c>
      <c r="F16" s="38">
        <f t="shared" si="0"/>
        <v>10.52408984024996</v>
      </c>
      <c r="G16" s="38" t="e">
        <f t="shared" si="0"/>
        <v>#DIV/0!</v>
      </c>
      <c r="H16" s="52">
        <v>4288086</v>
      </c>
      <c r="I16" s="52"/>
      <c r="J16" s="11">
        <f t="shared" si="1"/>
        <v>-100</v>
      </c>
      <c r="K16" s="11">
        <f t="shared" si="2"/>
        <v>7.5202123575585826</v>
      </c>
      <c r="L16" s="11" t="e">
        <f t="shared" si="3"/>
        <v>#DIV/0!</v>
      </c>
    </row>
    <row r="17" spans="1:12" ht="16.5" customHeight="1" x14ac:dyDescent="0.3">
      <c r="A17" s="44" t="s">
        <v>34</v>
      </c>
      <c r="B17" s="6" t="s">
        <v>13</v>
      </c>
      <c r="C17" s="52">
        <v>1522440</v>
      </c>
      <c r="D17" s="52"/>
      <c r="E17" s="38">
        <f t="shared" si="4"/>
        <v>-100</v>
      </c>
      <c r="F17" s="38">
        <f t="shared" si="0"/>
        <v>0.7218453877484502</v>
      </c>
      <c r="G17" s="38" t="e">
        <f t="shared" si="0"/>
        <v>#DIV/0!</v>
      </c>
      <c r="H17" s="52">
        <v>0</v>
      </c>
      <c r="I17" s="52"/>
      <c r="J17" s="11" t="str">
        <f t="shared" si="1"/>
        <v>-</v>
      </c>
      <c r="K17" s="11">
        <f t="shared" si="2"/>
        <v>0</v>
      </c>
      <c r="L17" s="11" t="e">
        <f t="shared" si="3"/>
        <v>#DIV/0!</v>
      </c>
    </row>
    <row r="18" spans="1:12" ht="16.5" customHeight="1" x14ac:dyDescent="0.3">
      <c r="A18" s="44" t="s">
        <v>35</v>
      </c>
      <c r="B18" s="6" t="s">
        <v>14</v>
      </c>
      <c r="C18" s="52">
        <v>3121970</v>
      </c>
      <c r="D18" s="52"/>
      <c r="E18" s="38">
        <f t="shared" ref="E18" si="5">IFERROR((D18-C18)/C18*100, "-")</f>
        <v>-100</v>
      </c>
      <c r="F18" s="38">
        <f t="shared" ref="F18" si="6">C18/C$32*100</f>
        <v>1.4802420096614837</v>
      </c>
      <c r="G18" s="38" t="e">
        <f t="shared" ref="G18" si="7">D18/D$32*100</f>
        <v>#DIV/0!</v>
      </c>
      <c r="H18" s="52">
        <v>0</v>
      </c>
      <c r="I18" s="52"/>
      <c r="J18" s="11" t="str">
        <f t="shared" si="1"/>
        <v>-</v>
      </c>
      <c r="K18" s="11">
        <f t="shared" si="2"/>
        <v>0</v>
      </c>
      <c r="L18" s="11" t="e">
        <f t="shared" si="3"/>
        <v>#DIV/0!</v>
      </c>
    </row>
    <row r="19" spans="1:12" ht="16.5" customHeight="1" x14ac:dyDescent="0.3">
      <c r="A19" s="44" t="s">
        <v>36</v>
      </c>
      <c r="B19" s="6" t="s">
        <v>3</v>
      </c>
      <c r="C19" s="52">
        <v>27208327</v>
      </c>
      <c r="D19" s="52"/>
      <c r="E19" s="38">
        <f t="shared" si="4"/>
        <v>-100</v>
      </c>
      <c r="F19" s="38">
        <f>C19/C$32*100</f>
        <v>12.900479068667156</v>
      </c>
      <c r="G19" s="38" t="e">
        <f>D19/D$32*100</f>
        <v>#DIV/0!</v>
      </c>
      <c r="H19" s="52">
        <v>0</v>
      </c>
      <c r="I19" s="52"/>
      <c r="J19" s="11" t="str">
        <f t="shared" si="1"/>
        <v>-</v>
      </c>
      <c r="K19" s="11">
        <f t="shared" si="2"/>
        <v>0</v>
      </c>
      <c r="L19" s="11" t="e">
        <f t="shared" si="3"/>
        <v>#DIV/0!</v>
      </c>
    </row>
    <row r="20" spans="1:12" ht="16.5" customHeight="1" x14ac:dyDescent="0.3">
      <c r="A20" s="44" t="s">
        <v>37</v>
      </c>
      <c r="B20" s="6" t="s">
        <v>23</v>
      </c>
      <c r="C20" s="52">
        <v>491396</v>
      </c>
      <c r="D20" s="52"/>
      <c r="E20" s="38">
        <f>IFERROR((D20-C20)/C20*100, "-")</f>
        <v>-100</v>
      </c>
      <c r="F20" s="38" t="s">
        <v>72</v>
      </c>
      <c r="G20" s="38" t="e">
        <f t="shared" ref="G20:G31" si="8">D20/D$32*100</f>
        <v>#DIV/0!</v>
      </c>
      <c r="H20" s="52">
        <v>0</v>
      </c>
      <c r="I20" s="52"/>
      <c r="J20" s="11" t="str">
        <f>IFERROR((I20-H20)/H20*100, "-")</f>
        <v>-</v>
      </c>
      <c r="K20" s="11">
        <f t="shared" si="2"/>
        <v>0</v>
      </c>
      <c r="L20" s="11" t="e">
        <f t="shared" si="3"/>
        <v>#DIV/0!</v>
      </c>
    </row>
    <row r="21" spans="1:12" ht="16.5" customHeight="1" x14ac:dyDescent="0.3">
      <c r="A21" s="44" t="s">
        <v>38</v>
      </c>
      <c r="B21" s="6" t="s">
        <v>4</v>
      </c>
      <c r="C21" s="52">
        <v>13237492</v>
      </c>
      <c r="D21" s="52"/>
      <c r="E21" s="38">
        <f t="shared" si="4"/>
        <v>-100</v>
      </c>
      <c r="F21" s="38">
        <f>C21/C$32*100</f>
        <v>6.276386948291564</v>
      </c>
      <c r="G21" s="38" t="e">
        <f t="shared" si="8"/>
        <v>#DIV/0!</v>
      </c>
      <c r="H21" s="52">
        <v>13619267</v>
      </c>
      <c r="I21" s="52"/>
      <c r="J21" s="11">
        <f t="shared" si="1"/>
        <v>-100</v>
      </c>
      <c r="K21" s="11">
        <f t="shared" si="2"/>
        <v>23.884730855278978</v>
      </c>
      <c r="L21" s="11" t="e">
        <f t="shared" si="3"/>
        <v>#DIV/0!</v>
      </c>
    </row>
    <row r="22" spans="1:12" ht="16.5" customHeight="1" x14ac:dyDescent="0.3">
      <c r="A22" s="44" t="s">
        <v>39</v>
      </c>
      <c r="B22" s="6" t="s">
        <v>18</v>
      </c>
      <c r="C22" s="52">
        <v>1806278</v>
      </c>
      <c r="D22" s="52"/>
      <c r="E22" s="38">
        <f>IFERROR((D22-C22)/C22*100, "-")</f>
        <v>-100</v>
      </c>
      <c r="F22" s="38">
        <f>C22/C$32*100</f>
        <v>0.85642353281015682</v>
      </c>
      <c r="G22" s="38" t="e">
        <f t="shared" si="8"/>
        <v>#DIV/0!</v>
      </c>
      <c r="H22" s="52">
        <v>0</v>
      </c>
      <c r="I22" s="52"/>
      <c r="J22" s="11" t="str">
        <f t="shared" si="1"/>
        <v>-</v>
      </c>
      <c r="K22" s="11">
        <f t="shared" si="2"/>
        <v>0</v>
      </c>
      <c r="L22" s="11" t="e">
        <f t="shared" si="3"/>
        <v>#DIV/0!</v>
      </c>
    </row>
    <row r="23" spans="1:12" ht="16.5" customHeight="1" x14ac:dyDescent="0.3">
      <c r="A23" s="44" t="s">
        <v>40</v>
      </c>
      <c r="B23" s="6" t="s">
        <v>11</v>
      </c>
      <c r="C23" s="52">
        <v>4279393</v>
      </c>
      <c r="D23" s="52"/>
      <c r="E23" s="38">
        <f>IFERROR((D23-C23)/C23*100, "-")</f>
        <v>-100</v>
      </c>
      <c r="F23" s="38">
        <f>C23/C$32*100</f>
        <v>2.0290192713098731</v>
      </c>
      <c r="G23" s="38" t="e">
        <f t="shared" si="8"/>
        <v>#DIV/0!</v>
      </c>
      <c r="H23" s="52">
        <v>0</v>
      </c>
      <c r="I23" s="52"/>
      <c r="J23" s="11" t="str">
        <f t="shared" si="1"/>
        <v>-</v>
      </c>
      <c r="K23" s="11">
        <f t="shared" si="2"/>
        <v>0</v>
      </c>
      <c r="L23" s="11" t="e">
        <f t="shared" si="3"/>
        <v>#DIV/0!</v>
      </c>
    </row>
    <row r="24" spans="1:12" ht="16.5" customHeight="1" x14ac:dyDescent="0.3">
      <c r="A24" s="44" t="s">
        <v>41</v>
      </c>
      <c r="B24" s="6" t="s">
        <v>66</v>
      </c>
      <c r="C24" s="52">
        <v>1763207</v>
      </c>
      <c r="D24" s="52"/>
      <c r="E24" s="38">
        <f>IFERROR((D24-C24)/C24*100, "-")</f>
        <v>-100</v>
      </c>
      <c r="F24" s="38" t="s">
        <v>72</v>
      </c>
      <c r="G24" s="38" t="e">
        <f t="shared" si="8"/>
        <v>#DIV/0!</v>
      </c>
      <c r="H24" s="52"/>
      <c r="I24" s="52"/>
      <c r="J24" s="11"/>
      <c r="K24" s="11">
        <f t="shared" si="2"/>
        <v>0</v>
      </c>
      <c r="L24" s="11" t="e">
        <f t="shared" si="3"/>
        <v>#DIV/0!</v>
      </c>
    </row>
    <row r="25" spans="1:12" ht="16.5" customHeight="1" x14ac:dyDescent="0.3">
      <c r="A25" s="44" t="s">
        <v>71</v>
      </c>
      <c r="B25" s="6" t="s">
        <v>5</v>
      </c>
      <c r="C25" s="52">
        <v>32253873</v>
      </c>
      <c r="D25" s="52"/>
      <c r="E25" s="38">
        <f t="shared" si="4"/>
        <v>-100</v>
      </c>
      <c r="F25" s="38">
        <f t="shared" ref="F25:F31" si="9">C25/C$32*100</f>
        <v>15.292759952493542</v>
      </c>
      <c r="G25" s="38" t="e">
        <f t="shared" si="8"/>
        <v>#DIV/0!</v>
      </c>
      <c r="H25" s="52">
        <v>2484413</v>
      </c>
      <c r="I25" s="52"/>
      <c r="J25" s="11">
        <f t="shared" si="1"/>
        <v>-100</v>
      </c>
      <c r="K25" s="11">
        <f t="shared" si="2"/>
        <v>4.3570286006108994</v>
      </c>
      <c r="L25" s="11" t="e">
        <f t="shared" si="3"/>
        <v>#DIV/0!</v>
      </c>
    </row>
    <row r="26" spans="1:12" ht="16.5" customHeight="1" x14ac:dyDescent="0.3">
      <c r="A26" s="44" t="s">
        <v>43</v>
      </c>
      <c r="B26" s="6" t="s">
        <v>6</v>
      </c>
      <c r="C26" s="52">
        <v>16874018</v>
      </c>
      <c r="D26" s="52"/>
      <c r="E26" s="38">
        <f t="shared" si="4"/>
        <v>-100</v>
      </c>
      <c r="F26" s="38">
        <f t="shared" si="9"/>
        <v>8.0005990817926023</v>
      </c>
      <c r="G26" s="38" t="e">
        <f t="shared" si="8"/>
        <v>#DIV/0!</v>
      </c>
      <c r="H26" s="52">
        <v>6435953</v>
      </c>
      <c r="I26" s="52"/>
      <c r="J26" s="11">
        <f t="shared" si="1"/>
        <v>-100</v>
      </c>
      <c r="K26" s="11">
        <f t="shared" si="2"/>
        <v>11.287024859871336</v>
      </c>
      <c r="L26" s="11" t="e">
        <f t="shared" si="3"/>
        <v>#DIV/0!</v>
      </c>
    </row>
    <row r="27" spans="1:12" ht="16.5" customHeight="1" x14ac:dyDescent="0.3">
      <c r="A27" s="44" t="s">
        <v>44</v>
      </c>
      <c r="B27" s="6" t="s">
        <v>7</v>
      </c>
      <c r="C27" s="52">
        <v>11620643</v>
      </c>
      <c r="D27" s="52"/>
      <c r="E27" s="38">
        <f t="shared" si="4"/>
        <v>-100</v>
      </c>
      <c r="F27" s="38">
        <f t="shared" si="9"/>
        <v>5.5097787447921185</v>
      </c>
      <c r="G27" s="38" t="e">
        <f t="shared" si="8"/>
        <v>#DIV/0!</v>
      </c>
      <c r="H27" s="52">
        <v>13704200</v>
      </c>
      <c r="I27" s="52"/>
      <c r="J27" s="11">
        <f t="shared" si="1"/>
        <v>-100</v>
      </c>
      <c r="K27" s="11">
        <f t="shared" si="2"/>
        <v>24.0336817382987</v>
      </c>
      <c r="L27" s="11" t="e">
        <f t="shared" si="3"/>
        <v>#DIV/0!</v>
      </c>
    </row>
    <row r="28" spans="1:12" ht="16.5" customHeight="1" x14ac:dyDescent="0.3">
      <c r="A28" s="44" t="s">
        <v>45</v>
      </c>
      <c r="B28" s="6" t="s">
        <v>8</v>
      </c>
      <c r="C28" s="52">
        <v>0</v>
      </c>
      <c r="D28" s="52"/>
      <c r="E28" s="38" t="str">
        <f t="shared" si="4"/>
        <v>-</v>
      </c>
      <c r="F28" s="38">
        <f t="shared" si="9"/>
        <v>0</v>
      </c>
      <c r="G28" s="38" t="e">
        <f t="shared" si="8"/>
        <v>#DIV/0!</v>
      </c>
      <c r="H28" s="52">
        <v>0</v>
      </c>
      <c r="I28" s="52"/>
      <c r="J28" s="11" t="str">
        <f t="shared" si="1"/>
        <v>-</v>
      </c>
      <c r="K28" s="11">
        <f t="shared" si="2"/>
        <v>0</v>
      </c>
      <c r="L28" s="11" t="e">
        <f t="shared" si="3"/>
        <v>#DIV/0!</v>
      </c>
    </row>
    <row r="29" spans="1:12" ht="16.5" customHeight="1" x14ac:dyDescent="0.3">
      <c r="A29" s="44" t="s">
        <v>46</v>
      </c>
      <c r="B29" s="6" t="s">
        <v>68</v>
      </c>
      <c r="C29" s="52">
        <v>103869</v>
      </c>
      <c r="D29" s="52"/>
      <c r="E29" s="38">
        <f>IFERROR((D29-C29)/C29*100, "-")</f>
        <v>-100</v>
      </c>
      <c r="F29" s="38">
        <f t="shared" si="9"/>
        <v>4.9248153345973419E-2</v>
      </c>
      <c r="G29" s="38" t="e">
        <f t="shared" si="8"/>
        <v>#DIV/0!</v>
      </c>
      <c r="H29" s="52">
        <v>13661450</v>
      </c>
      <c r="I29" s="52"/>
      <c r="J29" s="11">
        <f>IFERROR((I29-H29)/H29*100, "-")</f>
        <v>-100</v>
      </c>
      <c r="K29" s="11">
        <f t="shared" si="2"/>
        <v>23.958709109884619</v>
      </c>
      <c r="L29" s="11" t="e">
        <f t="shared" si="3"/>
        <v>#DIV/0!</v>
      </c>
    </row>
    <row r="30" spans="1:12" ht="16.5" customHeight="1" x14ac:dyDescent="0.3">
      <c r="A30" s="44" t="s">
        <v>47</v>
      </c>
      <c r="B30" s="6" t="s">
        <v>25</v>
      </c>
      <c r="C30" s="52">
        <v>6167356</v>
      </c>
      <c r="D30" s="52"/>
      <c r="E30" s="38">
        <f t="shared" si="4"/>
        <v>-100</v>
      </c>
      <c r="F30" s="38">
        <f t="shared" si="9"/>
        <v>2.924172698564627</v>
      </c>
      <c r="G30" s="38" t="e">
        <f t="shared" si="8"/>
        <v>#DIV/0!</v>
      </c>
      <c r="H30" s="52">
        <v>650092</v>
      </c>
      <c r="I30" s="52"/>
      <c r="J30" s="11">
        <f t="shared" si="1"/>
        <v>-100</v>
      </c>
      <c r="K30" s="11">
        <f t="shared" si="2"/>
        <v>1.1400960456366718</v>
      </c>
      <c r="L30" s="11" t="e">
        <f t="shared" si="3"/>
        <v>#DIV/0!</v>
      </c>
    </row>
    <row r="31" spans="1:12" ht="16.5" customHeight="1" x14ac:dyDescent="0.3">
      <c r="A31" s="44" t="s">
        <v>48</v>
      </c>
      <c r="B31" s="6" t="s">
        <v>9</v>
      </c>
      <c r="C31" s="52">
        <v>0</v>
      </c>
      <c r="D31" s="52"/>
      <c r="E31" s="38" t="str">
        <f t="shared" si="4"/>
        <v>-</v>
      </c>
      <c r="F31" s="38">
        <f t="shared" si="9"/>
        <v>0</v>
      </c>
      <c r="G31" s="38" t="e">
        <f t="shared" si="8"/>
        <v>#DIV/0!</v>
      </c>
      <c r="H31" s="52">
        <v>0</v>
      </c>
      <c r="I31" s="52"/>
      <c r="J31" s="11" t="str">
        <f t="shared" si="1"/>
        <v>-</v>
      </c>
      <c r="K31" s="11">
        <f t="shared" si="2"/>
        <v>0</v>
      </c>
      <c r="L31" s="11" t="e">
        <f t="shared" si="3"/>
        <v>#DIV/0!</v>
      </c>
    </row>
    <row r="32" spans="1:12" ht="16.5" customHeight="1" x14ac:dyDescent="0.3">
      <c r="A32" s="2"/>
      <c r="B32" s="3" t="s">
        <v>56</v>
      </c>
      <c r="C32" s="9">
        <f>SUM(C10:C31)</f>
        <v>210909431</v>
      </c>
      <c r="D32" s="9">
        <f>SUM(D10:D31)</f>
        <v>0</v>
      </c>
      <c r="E32" s="4">
        <f>(D32-C32)/C32*100</f>
        <v>-100</v>
      </c>
      <c r="F32" s="9">
        <f>SUM(F10:F31)</f>
        <v>98.931008922023977</v>
      </c>
      <c r="G32" s="9" t="e">
        <f>SUM(G10:G31)</f>
        <v>#DIV/0!</v>
      </c>
      <c r="H32" s="9">
        <f>SUM(H10:H31)</f>
        <v>57020810</v>
      </c>
      <c r="I32" s="9">
        <f>SUM(I10:I31)</f>
        <v>0</v>
      </c>
      <c r="J32" s="4">
        <f>(I32-H32)/H32*100</f>
        <v>-100</v>
      </c>
      <c r="K32" s="9">
        <f>SUM(K10:K31)</f>
        <v>100</v>
      </c>
      <c r="L32" s="23" t="e">
        <f>SUM(L10:L31)</f>
        <v>#DIV/0!</v>
      </c>
    </row>
    <row r="33" spans="2:9" x14ac:dyDescent="0.3">
      <c r="C33" s="16"/>
      <c r="D33" s="16"/>
    </row>
    <row r="34" spans="2:9" x14ac:dyDescent="0.3">
      <c r="C34" s="17"/>
      <c r="D34" s="17"/>
      <c r="E34" s="18"/>
      <c r="F34" s="18"/>
      <c r="G34" s="18"/>
      <c r="H34" s="17"/>
      <c r="I34" s="17"/>
    </row>
    <row r="35" spans="2:9" x14ac:dyDescent="0.3">
      <c r="B35" t="s">
        <v>69</v>
      </c>
      <c r="C35" s="12"/>
      <c r="D35" s="20"/>
      <c r="E35" s="18"/>
      <c r="F35" s="18"/>
      <c r="G35" s="18"/>
      <c r="H35" s="17"/>
      <c r="I35" s="17"/>
    </row>
    <row r="36" spans="2:9" x14ac:dyDescent="0.3">
      <c r="C36" s="8"/>
      <c r="D36" s="8"/>
      <c r="E36" s="5"/>
      <c r="F36" s="5"/>
      <c r="G36" s="18"/>
      <c r="H36" s="8"/>
      <c r="I36" s="8"/>
    </row>
    <row r="37" spans="2:9" x14ac:dyDescent="0.3">
      <c r="C37" s="19"/>
      <c r="D37" s="21"/>
      <c r="E37" s="13"/>
      <c r="F37" s="13"/>
      <c r="G37" s="18"/>
      <c r="H37" s="18"/>
      <c r="I37" s="18"/>
    </row>
    <row r="38" spans="2:9" x14ac:dyDescent="0.3">
      <c r="B38" s="15"/>
      <c r="C38" s="8"/>
      <c r="D38" s="8"/>
      <c r="E38" s="5"/>
      <c r="F38" s="5"/>
      <c r="G38" s="18"/>
      <c r="H38" s="17"/>
      <c r="I38" s="17"/>
    </row>
    <row r="39" spans="2:9" x14ac:dyDescent="0.3">
      <c r="B39" s="35"/>
    </row>
    <row r="40" spans="2:9" x14ac:dyDescent="0.3">
      <c r="B40" s="35"/>
    </row>
    <row r="41" spans="2:9" x14ac:dyDescent="0.3">
      <c r="B41" s="35"/>
    </row>
    <row r="42" spans="2:9" x14ac:dyDescent="0.3">
      <c r="B42" s="35"/>
    </row>
    <row r="43" spans="2:9" x14ac:dyDescent="0.3">
      <c r="B43" s="35"/>
      <c r="C43" s="35"/>
    </row>
    <row r="44" spans="2:9" x14ac:dyDescent="0.3">
      <c r="B44" s="35"/>
      <c r="C44" s="35"/>
    </row>
    <row r="45" spans="2:9" x14ac:dyDescent="0.3">
      <c r="B45" s="35"/>
      <c r="C45" s="35"/>
    </row>
    <row r="52" spans="2:7" x14ac:dyDescent="0.3">
      <c r="B52" s="37"/>
      <c r="C52" s="5"/>
      <c r="D52" s="5"/>
      <c r="E52" s="34"/>
      <c r="F52" s="35"/>
      <c r="G52" s="35"/>
    </row>
    <row r="53" spans="2:7" x14ac:dyDescent="0.3">
      <c r="B53" s="37"/>
      <c r="C53" s="5"/>
      <c r="D53" s="5"/>
      <c r="E53" s="34"/>
      <c r="F53" s="35"/>
      <c r="G53" s="35"/>
    </row>
    <row r="54" spans="2:7" x14ac:dyDescent="0.3">
      <c r="B54" s="37"/>
      <c r="C54" s="5"/>
      <c r="D54" s="5"/>
      <c r="E54" s="34"/>
      <c r="F54" s="35"/>
      <c r="G54" s="35"/>
    </row>
    <row r="55" spans="2:7" x14ac:dyDescent="0.3">
      <c r="B55" s="37"/>
      <c r="C55" s="5"/>
      <c r="D55" s="5"/>
      <c r="E55" s="34"/>
      <c r="F55" s="35"/>
      <c r="G55" s="35"/>
    </row>
    <row r="56" spans="2:7" x14ac:dyDescent="0.3">
      <c r="B56" s="37"/>
      <c r="C56" s="5"/>
      <c r="D56" s="5"/>
      <c r="E56" s="34"/>
      <c r="F56" s="35"/>
      <c r="G56" s="35"/>
    </row>
    <row r="57" spans="2:7" x14ac:dyDescent="0.3">
      <c r="B57" s="37"/>
      <c r="C57" s="5"/>
      <c r="D57" s="5"/>
      <c r="E57" s="34"/>
      <c r="F57" s="35"/>
      <c r="G57" s="35"/>
    </row>
    <row r="58" spans="2:7" x14ac:dyDescent="0.3">
      <c r="B58" s="37"/>
      <c r="C58" s="5"/>
      <c r="D58" s="5"/>
      <c r="E58" s="34"/>
      <c r="F58" s="35"/>
      <c r="G58" s="35"/>
    </row>
    <row r="59" spans="2:7" x14ac:dyDescent="0.3">
      <c r="B59" s="37"/>
      <c r="C59" s="5"/>
      <c r="D59" s="5"/>
      <c r="E59" s="36"/>
    </row>
    <row r="60" spans="2:7" x14ac:dyDescent="0.3">
      <c r="B60" s="37"/>
      <c r="C60" s="5"/>
      <c r="D60" s="5"/>
    </row>
    <row r="61" spans="2:7" x14ac:dyDescent="0.3">
      <c r="B61" s="37"/>
      <c r="C61" s="5"/>
      <c r="D61" s="5"/>
    </row>
    <row r="62" spans="2:7" x14ac:dyDescent="0.3">
      <c r="B62" s="37"/>
      <c r="C62" s="5"/>
      <c r="D62" s="5"/>
    </row>
    <row r="63" spans="2:7" x14ac:dyDescent="0.3">
      <c r="B63" s="37"/>
      <c r="C63" s="5"/>
      <c r="D63" s="5"/>
    </row>
    <row r="64" spans="2:7" x14ac:dyDescent="0.3">
      <c r="B64" s="37"/>
      <c r="C64" s="5"/>
      <c r="D64" s="5"/>
    </row>
    <row r="65" spans="2:2" x14ac:dyDescent="0.3">
      <c r="B65" s="36"/>
    </row>
    <row r="66" spans="2:2" x14ac:dyDescent="0.3">
      <c r="B66" s="36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F52:G58 H36:I36 C36:F36 C52:D64 H31:I31 C38:F38 C31:D31 C10:D11 C25:D29 H10:I17 C14:D16 C43:C45 C19:D19 B39:B45 C21:D21 H19:I29" xr:uid="{00000000-0002-0000-02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5"/>
  <sheetViews>
    <sheetView showGridLines="0" showRuler="0" view="pageLayout" zoomScale="75" zoomScaleNormal="70" zoomScalePageLayoutView="75" workbookViewId="0">
      <selection activeCell="C5" sqref="C5"/>
    </sheetView>
  </sheetViews>
  <sheetFormatPr defaultRowHeight="14.4" x14ac:dyDescent="0.3"/>
  <cols>
    <col min="1" max="1" width="4.6640625" customWidth="1"/>
    <col min="2" max="2" width="25.109375" customWidth="1"/>
    <col min="3" max="6" width="13" customWidth="1"/>
    <col min="7" max="8" width="15.33203125" customWidth="1"/>
    <col min="9" max="12" width="13" customWidth="1"/>
    <col min="13" max="14" width="15.33203125" customWidth="1"/>
  </cols>
  <sheetData>
    <row r="1" spans="1:14" ht="15" customHeight="1" x14ac:dyDescent="0.3"/>
    <row r="2" spans="1:14" ht="15" customHeight="1" x14ac:dyDescent="0.3"/>
    <row r="3" spans="1:14" ht="15" customHeight="1" x14ac:dyDescent="0.3"/>
    <row r="4" spans="1:14" ht="15" customHeight="1" x14ac:dyDescent="0.3"/>
    <row r="5" spans="1:14" ht="15" customHeight="1" x14ac:dyDescent="0.3">
      <c r="C5" s="54" t="s">
        <v>64</v>
      </c>
      <c r="I5" s="54"/>
    </row>
    <row r="6" spans="1:14" ht="15" customHeight="1" x14ac:dyDescent="0.3">
      <c r="C6" s="1"/>
      <c r="D6" s="1"/>
      <c r="I6" s="1"/>
      <c r="J6" s="1"/>
    </row>
    <row r="7" spans="1:14" ht="15" customHeight="1" thickBot="1" x14ac:dyDescent="0.35"/>
    <row r="8" spans="1:14" ht="24.75" customHeight="1" x14ac:dyDescent="0.3">
      <c r="A8" s="69" t="s">
        <v>59</v>
      </c>
      <c r="B8" s="72" t="s">
        <v>10</v>
      </c>
      <c r="C8" s="65" t="s">
        <v>78</v>
      </c>
      <c r="D8" s="65"/>
      <c r="E8" s="65" t="s">
        <v>77</v>
      </c>
      <c r="F8" s="65"/>
      <c r="G8" s="65" t="s">
        <v>79</v>
      </c>
      <c r="H8" s="65"/>
      <c r="I8" s="65" t="s">
        <v>78</v>
      </c>
      <c r="J8" s="65"/>
      <c r="K8" s="65" t="s">
        <v>77</v>
      </c>
      <c r="L8" s="65"/>
      <c r="M8" s="65" t="s">
        <v>79</v>
      </c>
      <c r="N8" s="66"/>
    </row>
    <row r="9" spans="1:14" ht="21.75" customHeight="1" x14ac:dyDescent="0.3">
      <c r="A9" s="70"/>
      <c r="B9" s="67"/>
      <c r="C9" s="67" t="s">
        <v>90</v>
      </c>
      <c r="D9" s="67"/>
      <c r="E9" s="67" t="s">
        <v>90</v>
      </c>
      <c r="F9" s="67"/>
      <c r="G9" s="67" t="s">
        <v>90</v>
      </c>
      <c r="H9" s="67"/>
      <c r="I9" s="67" t="s">
        <v>91</v>
      </c>
      <c r="J9" s="67"/>
      <c r="K9" s="67" t="s">
        <v>91</v>
      </c>
      <c r="L9" s="67"/>
      <c r="M9" s="67" t="s">
        <v>91</v>
      </c>
      <c r="N9" s="68"/>
    </row>
    <row r="10" spans="1:14" ht="18.75" customHeight="1" thickBot="1" x14ac:dyDescent="0.35">
      <c r="A10" s="71"/>
      <c r="B10" s="73"/>
      <c r="C10" s="56" t="s">
        <v>26</v>
      </c>
      <c r="D10" s="42" t="s">
        <v>76</v>
      </c>
      <c r="E10" s="56" t="s">
        <v>26</v>
      </c>
      <c r="F10" s="42" t="s">
        <v>76</v>
      </c>
      <c r="G10" s="56" t="s">
        <v>26</v>
      </c>
      <c r="H10" s="42" t="s">
        <v>76</v>
      </c>
      <c r="I10" s="56" t="s">
        <v>26</v>
      </c>
      <c r="J10" s="42" t="s">
        <v>76</v>
      </c>
      <c r="K10" s="56" t="s">
        <v>26</v>
      </c>
      <c r="L10" s="42" t="s">
        <v>76</v>
      </c>
      <c r="M10" s="56" t="s">
        <v>26</v>
      </c>
      <c r="N10" s="55" t="s">
        <v>76</v>
      </c>
    </row>
    <row r="11" spans="1:14" x14ac:dyDescent="0.3">
      <c r="A11" s="14" t="s">
        <v>27</v>
      </c>
      <c r="B11" s="6" t="s">
        <v>12</v>
      </c>
      <c r="C11" s="52">
        <v>11705706.709999999</v>
      </c>
      <c r="D11" s="60">
        <f t="shared" ref="D11:D24" si="0">C11/C$25*100</f>
        <v>6.3391927920666138</v>
      </c>
      <c r="E11" s="52">
        <v>0</v>
      </c>
      <c r="F11" s="61">
        <f t="shared" ref="F11:F24" si="1">E11/E$25*100</f>
        <v>0</v>
      </c>
      <c r="G11" s="52">
        <f>C11+E11</f>
        <v>11705706.709999999</v>
      </c>
      <c r="H11" s="61">
        <f t="shared" ref="H11:H24" si="2">G11/G$25*100</f>
        <v>5.79415905079422</v>
      </c>
      <c r="I11" s="52">
        <v>12145079.34</v>
      </c>
      <c r="J11" s="60">
        <f t="shared" ref="J11:J24" si="3">I11/I$25*100</f>
        <v>5.8750745818733474</v>
      </c>
      <c r="K11" s="52">
        <v>0</v>
      </c>
      <c r="L11" s="61">
        <f t="shared" ref="L11:L24" si="4">K11/K$25*100</f>
        <v>0</v>
      </c>
      <c r="M11" s="52">
        <f t="shared" ref="M11:M24" si="5">I11+K11</f>
        <v>12145079.34</v>
      </c>
      <c r="N11" s="61">
        <f t="shared" ref="N11:N24" si="6">M11/M$25*100</f>
        <v>5.4061865918284235</v>
      </c>
    </row>
    <row r="12" spans="1:14" x14ac:dyDescent="0.3">
      <c r="A12" s="14" t="s">
        <v>28</v>
      </c>
      <c r="B12" s="6" t="s">
        <v>13</v>
      </c>
      <c r="C12" s="52">
        <v>17601895.93</v>
      </c>
      <c r="D12" s="60">
        <f t="shared" si="0"/>
        <v>9.5322576048176657</v>
      </c>
      <c r="E12" s="52">
        <v>0</v>
      </c>
      <c r="F12" s="61">
        <f t="shared" si="1"/>
        <v>0</v>
      </c>
      <c r="G12" s="52">
        <f t="shared" ref="G12:G24" si="7">C12+E12</f>
        <v>17601895.93</v>
      </c>
      <c r="H12" s="61">
        <f t="shared" si="2"/>
        <v>8.7126892156644029</v>
      </c>
      <c r="I12" s="52">
        <v>18709466.490000002</v>
      </c>
      <c r="J12" s="60">
        <f t="shared" si="3"/>
        <v>9.0505387357815472</v>
      </c>
      <c r="K12" s="52">
        <v>0</v>
      </c>
      <c r="L12" s="61">
        <f t="shared" si="4"/>
        <v>0</v>
      </c>
      <c r="M12" s="52">
        <f t="shared" si="5"/>
        <v>18709466.490000002</v>
      </c>
      <c r="N12" s="61">
        <f t="shared" si="6"/>
        <v>8.3282178771259652</v>
      </c>
    </row>
    <row r="13" spans="1:14" x14ac:dyDescent="0.3">
      <c r="A13" s="14" t="s">
        <v>29</v>
      </c>
      <c r="B13" s="6" t="s">
        <v>14</v>
      </c>
      <c r="C13" s="52">
        <v>21079049.439999998</v>
      </c>
      <c r="D13" s="60">
        <f t="shared" si="0"/>
        <v>11.415300381608811</v>
      </c>
      <c r="E13" s="52">
        <v>0</v>
      </c>
      <c r="F13" s="61">
        <f t="shared" si="1"/>
        <v>0</v>
      </c>
      <c r="G13" s="52">
        <f t="shared" si="7"/>
        <v>21079049.439999998</v>
      </c>
      <c r="H13" s="61">
        <f t="shared" si="2"/>
        <v>10.433830961318765</v>
      </c>
      <c r="I13" s="52">
        <v>22604257.030000001</v>
      </c>
      <c r="J13" s="60">
        <f t="shared" si="3"/>
        <v>10.934609169797728</v>
      </c>
      <c r="K13" s="52">
        <v>0</v>
      </c>
      <c r="L13" s="61">
        <f t="shared" si="4"/>
        <v>0</v>
      </c>
      <c r="M13" s="52">
        <f t="shared" si="5"/>
        <v>22604257.030000001</v>
      </c>
      <c r="N13" s="61">
        <f t="shared" si="6"/>
        <v>10.061921198929721</v>
      </c>
    </row>
    <row r="14" spans="1:14" x14ac:dyDescent="0.3">
      <c r="A14" s="14" t="s">
        <v>30</v>
      </c>
      <c r="B14" s="6" t="s">
        <v>23</v>
      </c>
      <c r="C14" s="52">
        <v>8097299.1699999999</v>
      </c>
      <c r="D14" s="60">
        <f t="shared" si="0"/>
        <v>4.385069761727439</v>
      </c>
      <c r="E14" s="52">
        <v>0</v>
      </c>
      <c r="F14" s="61">
        <f t="shared" si="1"/>
        <v>0</v>
      </c>
      <c r="G14" s="52">
        <f t="shared" si="7"/>
        <v>8097299.1699999999</v>
      </c>
      <c r="H14" s="61">
        <f t="shared" si="2"/>
        <v>4.0080484190470571</v>
      </c>
      <c r="I14" s="52">
        <v>9917769.7599999998</v>
      </c>
      <c r="J14" s="60">
        <f t="shared" si="3"/>
        <v>4.7976332961401749</v>
      </c>
      <c r="K14" s="52">
        <v>0</v>
      </c>
      <c r="L14" s="61">
        <f t="shared" si="4"/>
        <v>0</v>
      </c>
      <c r="M14" s="52">
        <f t="shared" si="5"/>
        <v>9917769.7599999998</v>
      </c>
      <c r="N14" s="61">
        <f t="shared" si="6"/>
        <v>4.4147355810813007</v>
      </c>
    </row>
    <row r="15" spans="1:14" x14ac:dyDescent="0.3">
      <c r="A15" s="14" t="s">
        <v>31</v>
      </c>
      <c r="B15" s="6" t="s">
        <v>16</v>
      </c>
      <c r="C15" s="52">
        <v>8590808.6300000008</v>
      </c>
      <c r="D15" s="60">
        <f t="shared" si="0"/>
        <v>4.6523284321480904</v>
      </c>
      <c r="E15" s="52">
        <v>15802032.539999999</v>
      </c>
      <c r="F15" s="61">
        <f t="shared" si="1"/>
        <v>90.973791877598515</v>
      </c>
      <c r="G15" s="52">
        <f t="shared" si="7"/>
        <v>24392841.170000002</v>
      </c>
      <c r="H15" s="61">
        <f t="shared" si="2"/>
        <v>12.074110939325028</v>
      </c>
      <c r="I15" s="52">
        <v>9628939.9700000007</v>
      </c>
      <c r="J15" s="60">
        <f t="shared" si="3"/>
        <v>4.6579144429147314</v>
      </c>
      <c r="K15" s="52">
        <v>16166080.439999999</v>
      </c>
      <c r="L15" s="61">
        <f t="shared" si="4"/>
        <v>90.165352617582428</v>
      </c>
      <c r="M15" s="52">
        <f t="shared" si="5"/>
        <v>25795020.41</v>
      </c>
      <c r="N15" s="61">
        <f t="shared" si="6"/>
        <v>11.482238161853171</v>
      </c>
    </row>
    <row r="16" spans="1:14" x14ac:dyDescent="0.3">
      <c r="A16" s="14" t="s">
        <v>32</v>
      </c>
      <c r="B16" s="6" t="s">
        <v>17</v>
      </c>
      <c r="C16" s="52">
        <v>5304995.6900000004</v>
      </c>
      <c r="D16" s="60">
        <f t="shared" si="0"/>
        <v>2.8729056069090988</v>
      </c>
      <c r="E16" s="52">
        <v>0</v>
      </c>
      <c r="F16" s="61">
        <f t="shared" si="1"/>
        <v>0</v>
      </c>
      <c r="G16" s="52">
        <f t="shared" si="7"/>
        <v>5304995.6900000004</v>
      </c>
      <c r="H16" s="61">
        <f t="shared" si="2"/>
        <v>2.6258977397220153</v>
      </c>
      <c r="I16" s="52">
        <v>8060154.7599999998</v>
      </c>
      <c r="J16" s="60">
        <f t="shared" si="3"/>
        <v>3.8990284897094356</v>
      </c>
      <c r="K16" s="52">
        <v>0</v>
      </c>
      <c r="L16" s="61">
        <f t="shared" si="4"/>
        <v>0</v>
      </c>
      <c r="M16" s="52">
        <f t="shared" si="5"/>
        <v>8060154.7599999998</v>
      </c>
      <c r="N16" s="61">
        <f t="shared" si="6"/>
        <v>3.5878481623467144</v>
      </c>
    </row>
    <row r="17" spans="1:14" x14ac:dyDescent="0.3">
      <c r="A17" s="14" t="s">
        <v>33</v>
      </c>
      <c r="B17" s="6" t="s">
        <v>18</v>
      </c>
      <c r="C17" s="52">
        <v>13966337.02</v>
      </c>
      <c r="D17" s="60">
        <f t="shared" si="0"/>
        <v>7.5634308258486289</v>
      </c>
      <c r="E17" s="52">
        <v>0</v>
      </c>
      <c r="F17" s="61">
        <f t="shared" si="1"/>
        <v>0</v>
      </c>
      <c r="G17" s="52">
        <f t="shared" si="7"/>
        <v>13966337.02</v>
      </c>
      <c r="H17" s="61">
        <f t="shared" si="2"/>
        <v>6.9131390402720401</v>
      </c>
      <c r="I17" s="52">
        <v>16382666.26</v>
      </c>
      <c r="J17" s="60">
        <f t="shared" si="3"/>
        <v>7.924969729134772</v>
      </c>
      <c r="K17" s="52">
        <v>0</v>
      </c>
      <c r="L17" s="61">
        <f t="shared" si="4"/>
        <v>0</v>
      </c>
      <c r="M17" s="52">
        <f t="shared" si="5"/>
        <v>16382666.26</v>
      </c>
      <c r="N17" s="61">
        <f t="shared" si="6"/>
        <v>7.2924802048441704</v>
      </c>
    </row>
    <row r="18" spans="1:14" x14ac:dyDescent="0.3">
      <c r="A18" s="14" t="s">
        <v>34</v>
      </c>
      <c r="B18" s="6" t="s">
        <v>19</v>
      </c>
      <c r="C18" s="52">
        <v>12629026.26</v>
      </c>
      <c r="D18" s="60">
        <f t="shared" si="0"/>
        <v>6.8392139169025885</v>
      </c>
      <c r="E18" s="52">
        <v>0</v>
      </c>
      <c r="F18" s="61">
        <f t="shared" si="1"/>
        <v>0</v>
      </c>
      <c r="G18" s="52">
        <f t="shared" si="7"/>
        <v>12629026.26</v>
      </c>
      <c r="H18" s="61">
        <f t="shared" si="2"/>
        <v>6.2511891524315217</v>
      </c>
      <c r="I18" s="52">
        <v>14395646.84</v>
      </c>
      <c r="J18" s="60">
        <f t="shared" si="3"/>
        <v>6.9637666804496474</v>
      </c>
      <c r="K18" s="52">
        <v>0</v>
      </c>
      <c r="L18" s="61">
        <f t="shared" si="4"/>
        <v>0</v>
      </c>
      <c r="M18" s="52">
        <f t="shared" si="5"/>
        <v>14395646.84</v>
      </c>
      <c r="N18" s="61">
        <f t="shared" si="6"/>
        <v>6.4079904913247958</v>
      </c>
    </row>
    <row r="19" spans="1:14" x14ac:dyDescent="0.3">
      <c r="A19" s="14" t="s">
        <v>35</v>
      </c>
      <c r="B19" s="6" t="s">
        <v>11</v>
      </c>
      <c r="C19" s="52">
        <v>21829349.810000002</v>
      </c>
      <c r="D19" s="60">
        <f t="shared" si="0"/>
        <v>11.821623452502575</v>
      </c>
      <c r="E19" s="52">
        <v>0</v>
      </c>
      <c r="F19" s="61">
        <f t="shared" si="1"/>
        <v>0</v>
      </c>
      <c r="G19" s="52">
        <f t="shared" si="7"/>
        <v>21829349.810000002</v>
      </c>
      <c r="H19" s="61">
        <f t="shared" si="2"/>
        <v>10.805219019071476</v>
      </c>
      <c r="I19" s="52">
        <v>22636671.109999999</v>
      </c>
      <c r="J19" s="60">
        <f t="shared" si="3"/>
        <v>10.950289193959909</v>
      </c>
      <c r="K19" s="52">
        <v>0</v>
      </c>
      <c r="L19" s="61">
        <f t="shared" si="4"/>
        <v>0</v>
      </c>
      <c r="M19" s="52">
        <f t="shared" si="5"/>
        <v>22636671.109999999</v>
      </c>
      <c r="N19" s="61">
        <f t="shared" si="6"/>
        <v>10.07634980493358</v>
      </c>
    </row>
    <row r="20" spans="1:14" x14ac:dyDescent="0.3">
      <c r="A20" s="14" t="s">
        <v>36</v>
      </c>
      <c r="B20" s="6" t="s">
        <v>15</v>
      </c>
      <c r="C20" s="52">
        <v>8946749.75</v>
      </c>
      <c r="D20" s="60">
        <f t="shared" si="0"/>
        <v>4.8450873520667415</v>
      </c>
      <c r="E20" s="52">
        <v>0</v>
      </c>
      <c r="F20" s="61">
        <f t="shared" si="1"/>
        <v>0</v>
      </c>
      <c r="G20" s="52">
        <f t="shared" si="7"/>
        <v>8946749.75</v>
      </c>
      <c r="H20" s="61">
        <f t="shared" si="2"/>
        <v>4.428514426631609</v>
      </c>
      <c r="I20" s="52">
        <v>9978320.7699999996</v>
      </c>
      <c r="J20" s="60">
        <f t="shared" si="3"/>
        <v>4.8269243110276703</v>
      </c>
      <c r="K20" s="52">
        <v>0</v>
      </c>
      <c r="L20" s="61">
        <f t="shared" si="4"/>
        <v>0</v>
      </c>
      <c r="M20" s="52">
        <f t="shared" si="5"/>
        <v>9978320.7699999996</v>
      </c>
      <c r="N20" s="61">
        <f t="shared" si="6"/>
        <v>4.441688888607711</v>
      </c>
    </row>
    <row r="21" spans="1:14" x14ac:dyDescent="0.3">
      <c r="A21" s="14" t="s">
        <v>37</v>
      </c>
      <c r="B21" s="6" t="s">
        <v>66</v>
      </c>
      <c r="C21" s="52">
        <v>13832683.559999999</v>
      </c>
      <c r="D21" s="60">
        <f t="shared" si="0"/>
        <v>7.4910511676821567</v>
      </c>
      <c r="E21" s="52">
        <v>0</v>
      </c>
      <c r="F21" s="61">
        <f t="shared" si="1"/>
        <v>0</v>
      </c>
      <c r="G21" s="52">
        <f t="shared" si="7"/>
        <v>13832683.559999999</v>
      </c>
      <c r="H21" s="61">
        <f t="shared" si="2"/>
        <v>6.8469824703088271</v>
      </c>
      <c r="I21" s="52">
        <v>18718483.880000003</v>
      </c>
      <c r="J21" s="60">
        <f t="shared" si="3"/>
        <v>9.0549008183419577</v>
      </c>
      <c r="K21" s="52">
        <v>0</v>
      </c>
      <c r="L21" s="61">
        <f t="shared" si="4"/>
        <v>0</v>
      </c>
      <c r="M21" s="52">
        <f t="shared" si="5"/>
        <v>18718483.880000003</v>
      </c>
      <c r="N21" s="61">
        <f t="shared" si="6"/>
        <v>8.3322318231485912</v>
      </c>
    </row>
    <row r="22" spans="1:14" x14ac:dyDescent="0.3">
      <c r="A22" s="14" t="s">
        <v>38</v>
      </c>
      <c r="B22" s="6" t="s">
        <v>22</v>
      </c>
      <c r="C22" s="52">
        <v>2548040.36</v>
      </c>
      <c r="D22" s="60">
        <f t="shared" si="0"/>
        <v>1.3798841440481318</v>
      </c>
      <c r="E22" s="52">
        <v>0</v>
      </c>
      <c r="F22" s="61">
        <f t="shared" si="1"/>
        <v>0</v>
      </c>
      <c r="G22" s="52">
        <f t="shared" si="7"/>
        <v>2548040.36</v>
      </c>
      <c r="H22" s="61">
        <f t="shared" si="2"/>
        <v>1.2612438940632711</v>
      </c>
      <c r="I22" s="52">
        <v>2845543.73</v>
      </c>
      <c r="J22" s="60">
        <f t="shared" si="3"/>
        <v>1.3765065811197967</v>
      </c>
      <c r="K22" s="52">
        <v>0</v>
      </c>
      <c r="L22" s="61">
        <f t="shared" si="4"/>
        <v>0</v>
      </c>
      <c r="M22" s="52">
        <f t="shared" si="5"/>
        <v>2845543.73</v>
      </c>
      <c r="N22" s="61">
        <f t="shared" si="6"/>
        <v>1.2666479920737546</v>
      </c>
    </row>
    <row r="23" spans="1:14" x14ac:dyDescent="0.3">
      <c r="A23" s="14" t="s">
        <v>39</v>
      </c>
      <c r="B23" s="6" t="s">
        <v>20</v>
      </c>
      <c r="C23" s="52">
        <v>11679042.75</v>
      </c>
      <c r="D23" s="60">
        <f t="shared" si="0"/>
        <v>6.3247529989616371</v>
      </c>
      <c r="E23" s="52">
        <v>0</v>
      </c>
      <c r="F23" s="61">
        <f t="shared" si="1"/>
        <v>0</v>
      </c>
      <c r="G23" s="52">
        <f t="shared" si="7"/>
        <v>11679042.75</v>
      </c>
      <c r="H23" s="61">
        <f t="shared" si="2"/>
        <v>5.7809607681965511</v>
      </c>
      <c r="I23" s="52">
        <v>9549825.5</v>
      </c>
      <c r="J23" s="60">
        <f t="shared" si="3"/>
        <v>4.6196435186380542</v>
      </c>
      <c r="K23" s="52">
        <v>0</v>
      </c>
      <c r="L23" s="61">
        <f t="shared" si="4"/>
        <v>0</v>
      </c>
      <c r="M23" s="52">
        <f t="shared" si="5"/>
        <v>9549825.5</v>
      </c>
      <c r="N23" s="61">
        <f t="shared" si="6"/>
        <v>4.250951115845174</v>
      </c>
    </row>
    <row r="24" spans="1:14" x14ac:dyDescent="0.3">
      <c r="A24" s="14" t="s">
        <v>40</v>
      </c>
      <c r="B24" s="6" t="s">
        <v>25</v>
      </c>
      <c r="C24" s="52">
        <v>26845123.259999998</v>
      </c>
      <c r="D24" s="60">
        <f t="shared" si="0"/>
        <v>14.53790156270982</v>
      </c>
      <c r="E24" s="52">
        <v>1567840.9300000002</v>
      </c>
      <c r="F24" s="61">
        <f t="shared" si="1"/>
        <v>9.0262081224014832</v>
      </c>
      <c r="G24" s="52">
        <f t="shared" si="7"/>
        <v>28412964.189999998</v>
      </c>
      <c r="H24" s="61">
        <f t="shared" si="2"/>
        <v>14.064014903153213</v>
      </c>
      <c r="I24" s="52">
        <v>31149304.989999998</v>
      </c>
      <c r="J24" s="60">
        <f t="shared" si="3"/>
        <v>15.068200451111228</v>
      </c>
      <c r="K24" s="52">
        <v>1763290.4</v>
      </c>
      <c r="L24" s="61">
        <f t="shared" si="4"/>
        <v>9.8346473824175753</v>
      </c>
      <c r="M24" s="52">
        <f t="shared" si="5"/>
        <v>32912595.389999997</v>
      </c>
      <c r="N24" s="61">
        <f t="shared" si="6"/>
        <v>14.650512106056935</v>
      </c>
    </row>
    <row r="25" spans="1:14" x14ac:dyDescent="0.3">
      <c r="A25" s="2"/>
      <c r="B25" s="3" t="s">
        <v>56</v>
      </c>
      <c r="C25" s="9">
        <f>SUM(C11:C24)</f>
        <v>184656108.34</v>
      </c>
      <c r="D25" s="49">
        <f t="shared" ref="D25:H25" si="8">SUM(D11:D24)</f>
        <v>100</v>
      </c>
      <c r="E25" s="9">
        <f t="shared" si="8"/>
        <v>17369873.469999999</v>
      </c>
      <c r="F25" s="50">
        <f t="shared" si="8"/>
        <v>100</v>
      </c>
      <c r="G25" s="9">
        <f t="shared" si="8"/>
        <v>202025981.81</v>
      </c>
      <c r="H25" s="50">
        <f t="shared" si="8"/>
        <v>100</v>
      </c>
      <c r="I25" s="9">
        <f t="shared" ref="I25:N25" si="9">SUM(I11:I24)</f>
        <v>206722130.43000001</v>
      </c>
      <c r="J25" s="49">
        <f t="shared" si="9"/>
        <v>100</v>
      </c>
      <c r="K25" s="9">
        <f t="shared" si="9"/>
        <v>17929370.84</v>
      </c>
      <c r="L25" s="50">
        <f t="shared" si="9"/>
        <v>100</v>
      </c>
      <c r="M25" s="9">
        <f>SUM(M11:M24)</f>
        <v>224651501.26999998</v>
      </c>
      <c r="N25" s="50">
        <f t="shared" si="9"/>
        <v>100.00000000000001</v>
      </c>
    </row>
    <row r="26" spans="1:14" x14ac:dyDescent="0.3"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</row>
    <row r="27" spans="1:14" x14ac:dyDescent="0.3">
      <c r="D27" s="41"/>
      <c r="J27" s="41"/>
    </row>
    <row r="28" spans="1:14" x14ac:dyDescent="0.3">
      <c r="B28" t="s">
        <v>80</v>
      </c>
    </row>
    <row r="29" spans="1:14" x14ac:dyDescent="0.3">
      <c r="C29" s="8"/>
      <c r="E29" s="8"/>
      <c r="G29" s="8"/>
      <c r="I29" s="8"/>
      <c r="K29" s="8"/>
      <c r="M29" s="8"/>
    </row>
    <row r="30" spans="1:14" x14ac:dyDescent="0.3">
      <c r="C30" s="5"/>
      <c r="I30" s="5"/>
    </row>
    <row r="31" spans="1:14" x14ac:dyDescent="0.3">
      <c r="C31" s="31"/>
      <c r="I31" s="31"/>
    </row>
    <row r="32" spans="1:14" x14ac:dyDescent="0.3">
      <c r="C32" s="5"/>
      <c r="D32" s="5"/>
      <c r="I32" s="5"/>
      <c r="J32" s="5"/>
    </row>
    <row r="33" spans="2:9" x14ac:dyDescent="0.3">
      <c r="C33" s="32"/>
      <c r="I33" s="32"/>
    </row>
    <row r="35" spans="2:9" x14ac:dyDescent="0.3">
      <c r="C35" s="43"/>
      <c r="I35" s="43"/>
    </row>
    <row r="36" spans="2:9" x14ac:dyDescent="0.3">
      <c r="C36" s="43"/>
      <c r="I36" s="43"/>
    </row>
    <row r="42" spans="2:9" x14ac:dyDescent="0.3">
      <c r="B42" s="15"/>
    </row>
    <row r="43" spans="2:9" x14ac:dyDescent="0.3">
      <c r="B43" s="15"/>
    </row>
    <row r="44" spans="2:9" x14ac:dyDescent="0.3">
      <c r="B44" s="15"/>
    </row>
    <row r="45" spans="2:9" x14ac:dyDescent="0.3">
      <c r="B45" s="15"/>
    </row>
    <row r="46" spans="2:9" x14ac:dyDescent="0.3">
      <c r="B46" s="15"/>
    </row>
    <row r="47" spans="2:9" x14ac:dyDescent="0.3">
      <c r="B47" s="15"/>
    </row>
    <row r="48" spans="2:9" x14ac:dyDescent="0.3">
      <c r="B48" s="15"/>
    </row>
    <row r="49" spans="2:9" x14ac:dyDescent="0.3">
      <c r="B49" s="15"/>
    </row>
    <row r="50" spans="2:9" x14ac:dyDescent="0.3">
      <c r="B50" s="15"/>
    </row>
    <row r="51" spans="2:9" x14ac:dyDescent="0.3">
      <c r="B51" s="15"/>
    </row>
    <row r="52" spans="2:9" x14ac:dyDescent="0.3">
      <c r="B52" s="15"/>
    </row>
    <row r="53" spans="2:9" x14ac:dyDescent="0.3">
      <c r="B53" s="15"/>
    </row>
    <row r="54" spans="2:9" x14ac:dyDescent="0.3">
      <c r="B54" s="15"/>
    </row>
    <row r="55" spans="2:9" x14ac:dyDescent="0.3">
      <c r="C55" s="5"/>
      <c r="I55" s="5"/>
    </row>
  </sheetData>
  <mergeCells count="14">
    <mergeCell ref="G8:H8"/>
    <mergeCell ref="A8:A10"/>
    <mergeCell ref="B8:B10"/>
    <mergeCell ref="C8:D8"/>
    <mergeCell ref="E8:F8"/>
    <mergeCell ref="C9:D9"/>
    <mergeCell ref="E9:F9"/>
    <mergeCell ref="G9:H9"/>
    <mergeCell ref="I8:J8"/>
    <mergeCell ref="K8:L8"/>
    <mergeCell ref="M8:N8"/>
    <mergeCell ref="I9:J9"/>
    <mergeCell ref="K9:L9"/>
    <mergeCell ref="M9:N9"/>
  </mergeCells>
  <dataValidations count="1">
    <dataValidation type="decimal" allowBlank="1" showInputMessage="1" showErrorMessage="1" errorTitle="Microsoft Excel" error="Neočekivana vrsta podatka!_x000a_Mollimo unesite broj." sqref="C33 G29 I32:J32 I29:I30 E29 C32:D32 C29:C30 K16:K24 I33 M29 M11:M24 K11:K14 K29 E16:E24 G11:G24 E11:E14" xr:uid="{00000000-0002-0000-03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&amp;L&amp;G&amp;C&amp;K000000Statistika tržišta osiguranja&amp;RMjesečni izvještaj</oddHeader>
    <oddFooter>&amp;CU izvještaj su uključeni podaci zaključno sa 31.08.2024. godine.</oddFooter>
  </headerFooter>
  <ignoredErrors>
    <ignoredError sqref="M11:M24 G11:G24" formula="1"/>
    <ignoredError sqref="J11:J25 L11:L25 N11:N25" evalError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L67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4.4" x14ac:dyDescent="0.3"/>
  <cols>
    <col min="1" max="1" width="7.33203125" customWidth="1"/>
    <col min="2" max="2" width="33.88671875" customWidth="1"/>
    <col min="3" max="4" width="18.109375" customWidth="1"/>
    <col min="5" max="5" width="15.109375" customWidth="1"/>
    <col min="6" max="7" width="12" customWidth="1"/>
    <col min="8" max="9" width="18.109375" customWidth="1"/>
    <col min="10" max="10" width="15.109375" customWidth="1"/>
    <col min="11" max="12" width="12" customWidth="1"/>
  </cols>
  <sheetData>
    <row r="1" spans="1:12" ht="15" customHeight="1" x14ac:dyDescent="0.3"/>
    <row r="2" spans="1:12" ht="15" customHeight="1" x14ac:dyDescent="0.3"/>
    <row r="3" spans="1:12" ht="15" customHeight="1" x14ac:dyDescent="0.3"/>
    <row r="4" spans="1:12" ht="15" customHeight="1" x14ac:dyDescent="0.3">
      <c r="D4" s="27" t="s">
        <v>64</v>
      </c>
    </row>
    <row r="5" spans="1:12" ht="15" customHeight="1" x14ac:dyDescent="0.3">
      <c r="C5" s="1"/>
      <c r="D5" s="1"/>
      <c r="E5" s="1"/>
      <c r="F5" s="1"/>
      <c r="G5" s="1"/>
    </row>
    <row r="6" spans="1:12" ht="15" customHeight="1" thickBot="1" x14ac:dyDescent="0.35"/>
    <row r="7" spans="1:12" ht="24.75" customHeight="1" x14ac:dyDescent="0.3">
      <c r="A7" s="69" t="s">
        <v>59</v>
      </c>
      <c r="B7" s="72" t="s">
        <v>10</v>
      </c>
      <c r="C7" s="65" t="s">
        <v>54</v>
      </c>
      <c r="D7" s="65"/>
      <c r="E7" s="65"/>
      <c r="F7" s="65"/>
      <c r="G7" s="65"/>
      <c r="H7" s="65" t="s">
        <v>55</v>
      </c>
      <c r="I7" s="65"/>
      <c r="J7" s="65"/>
      <c r="K7" s="65"/>
      <c r="L7" s="66"/>
    </row>
    <row r="8" spans="1:12" ht="21" customHeight="1" x14ac:dyDescent="0.3">
      <c r="A8" s="70"/>
      <c r="B8" s="67"/>
      <c r="C8" s="74" t="s">
        <v>26</v>
      </c>
      <c r="D8" s="74"/>
      <c r="E8" s="75" t="s">
        <v>60</v>
      </c>
      <c r="F8" s="67" t="s">
        <v>57</v>
      </c>
      <c r="G8" s="67"/>
      <c r="H8" s="74" t="s">
        <v>26</v>
      </c>
      <c r="I8" s="74"/>
      <c r="J8" s="75" t="s">
        <v>61</v>
      </c>
      <c r="K8" s="67" t="s">
        <v>57</v>
      </c>
      <c r="L8" s="68"/>
    </row>
    <row r="9" spans="1:12" ht="18.75" customHeight="1" thickBot="1" x14ac:dyDescent="0.35">
      <c r="A9" s="71"/>
      <c r="B9" s="73"/>
      <c r="C9" s="42" t="s">
        <v>65</v>
      </c>
      <c r="D9" s="42" t="s">
        <v>74</v>
      </c>
      <c r="E9" s="76"/>
      <c r="F9" s="28" t="s">
        <v>67</v>
      </c>
      <c r="G9" s="28" t="s">
        <v>75</v>
      </c>
      <c r="H9" s="42" t="s">
        <v>65</v>
      </c>
      <c r="I9" s="42" t="s">
        <v>74</v>
      </c>
      <c r="J9" s="76"/>
      <c r="K9" s="28" t="s">
        <v>67</v>
      </c>
      <c r="L9" s="29" t="s">
        <v>75</v>
      </c>
    </row>
    <row r="10" spans="1:12" x14ac:dyDescent="0.3">
      <c r="A10" s="14" t="s">
        <v>27</v>
      </c>
      <c r="B10" s="6" t="s">
        <v>63</v>
      </c>
      <c r="C10" s="52">
        <v>3039678</v>
      </c>
      <c r="D10" s="52"/>
      <c r="E10" s="38">
        <f t="shared" ref="E10:E31" si="0">IFERROR((D10-C10)/C$37*100, "-")</f>
        <v>-2.5515316893388253</v>
      </c>
      <c r="F10" s="38">
        <f t="shared" ref="F10:F20" si="1">C10/C$37*100</f>
        <v>2.5515316893388253</v>
      </c>
      <c r="G10" s="39" t="e">
        <f t="shared" ref="G10:G20" si="2">D10/D$37*100</f>
        <v>#DIV/0!</v>
      </c>
      <c r="H10" s="52">
        <v>19190</v>
      </c>
      <c r="I10" s="52"/>
      <c r="J10" s="11">
        <f t="shared" ref="J10:J36" si="3">IFERROR((I10-H10)/H$37*100, "-")</f>
        <v>-9.4089077988813843E-2</v>
      </c>
      <c r="K10" s="11">
        <f t="shared" ref="K10:K36" si="4">H10/H$37*100</f>
        <v>9.4089077988813843E-2</v>
      </c>
      <c r="L10" s="25" t="e">
        <f t="shared" ref="L10:L36" si="5">I10/I$37*100</f>
        <v>#DIV/0!</v>
      </c>
    </row>
    <row r="11" spans="1:12" x14ac:dyDescent="0.3">
      <c r="A11" s="14" t="s">
        <v>28</v>
      </c>
      <c r="B11" s="6" t="s">
        <v>0</v>
      </c>
      <c r="C11" s="52">
        <v>3186682</v>
      </c>
      <c r="D11" s="52"/>
      <c r="E11" s="38">
        <f t="shared" si="0"/>
        <v>-2.6749281031890968</v>
      </c>
      <c r="F11" s="38">
        <f t="shared" si="1"/>
        <v>2.6749281031890968</v>
      </c>
      <c r="G11" s="39" t="e">
        <f t="shared" si="2"/>
        <v>#DIV/0!</v>
      </c>
      <c r="H11" s="52">
        <v>0</v>
      </c>
      <c r="I11" s="52"/>
      <c r="J11" s="11">
        <f t="shared" si="3"/>
        <v>0</v>
      </c>
      <c r="K11" s="11">
        <f t="shared" si="4"/>
        <v>0</v>
      </c>
      <c r="L11" s="25" t="e">
        <f t="shared" si="5"/>
        <v>#DIV/0!</v>
      </c>
    </row>
    <row r="12" spans="1:12" x14ac:dyDescent="0.3">
      <c r="A12" s="14" t="s">
        <v>29</v>
      </c>
      <c r="B12" s="6" t="s">
        <v>21</v>
      </c>
      <c r="C12" s="52">
        <v>8296822</v>
      </c>
      <c r="D12" s="52"/>
      <c r="E12" s="38">
        <f t="shared" si="0"/>
        <v>-6.9644232888495212</v>
      </c>
      <c r="F12" s="38">
        <f t="shared" si="1"/>
        <v>6.9644232888495212</v>
      </c>
      <c r="G12" s="39" t="e">
        <f t="shared" si="2"/>
        <v>#DIV/0!</v>
      </c>
      <c r="H12" s="52">
        <v>0</v>
      </c>
      <c r="I12" s="52"/>
      <c r="J12" s="11">
        <f t="shared" si="3"/>
        <v>0</v>
      </c>
      <c r="K12" s="11">
        <f t="shared" si="4"/>
        <v>0</v>
      </c>
      <c r="L12" s="25" t="e">
        <f t="shared" si="5"/>
        <v>#DIV/0!</v>
      </c>
    </row>
    <row r="13" spans="1:12" x14ac:dyDescent="0.3">
      <c r="A13" s="14" t="s">
        <v>30</v>
      </c>
      <c r="B13" s="6" t="s">
        <v>12</v>
      </c>
      <c r="C13" s="52">
        <v>8438781</v>
      </c>
      <c r="D13" s="52"/>
      <c r="E13" s="38">
        <f t="shared" si="0"/>
        <v>-7.0835848865867979</v>
      </c>
      <c r="F13" s="38">
        <f t="shared" si="1"/>
        <v>7.0835848865867979</v>
      </c>
      <c r="G13" s="39" t="e">
        <f t="shared" si="2"/>
        <v>#DIV/0!</v>
      </c>
      <c r="H13" s="52">
        <v>0</v>
      </c>
      <c r="I13" s="52"/>
      <c r="J13" s="11">
        <f t="shared" si="3"/>
        <v>0</v>
      </c>
      <c r="K13" s="11">
        <f t="shared" si="4"/>
        <v>0</v>
      </c>
      <c r="L13" s="25" t="e">
        <f t="shared" si="5"/>
        <v>#DIV/0!</v>
      </c>
    </row>
    <row r="14" spans="1:12" x14ac:dyDescent="0.3">
      <c r="A14" s="14" t="s">
        <v>31</v>
      </c>
      <c r="B14" s="6" t="s">
        <v>1</v>
      </c>
      <c r="C14" s="52">
        <v>271963</v>
      </c>
      <c r="D14" s="52"/>
      <c r="E14" s="38">
        <f t="shared" si="0"/>
        <v>-0.2282880663108576</v>
      </c>
      <c r="F14" s="38">
        <f t="shared" si="1"/>
        <v>0.2282880663108576</v>
      </c>
      <c r="G14" s="39" t="e">
        <f t="shared" si="2"/>
        <v>#DIV/0!</v>
      </c>
      <c r="H14" s="52">
        <v>0</v>
      </c>
      <c r="I14" s="52"/>
      <c r="J14" s="11">
        <f t="shared" si="3"/>
        <v>0</v>
      </c>
      <c r="K14" s="11">
        <f t="shared" si="4"/>
        <v>0</v>
      </c>
      <c r="L14" s="25" t="e">
        <f t="shared" si="5"/>
        <v>#DIV/0!</v>
      </c>
    </row>
    <row r="15" spans="1:12" x14ac:dyDescent="0.3">
      <c r="A15" s="14" t="s">
        <v>32</v>
      </c>
      <c r="B15" s="6" t="s">
        <v>24</v>
      </c>
      <c r="C15" s="52">
        <v>1249854</v>
      </c>
      <c r="D15" s="52"/>
      <c r="E15" s="38">
        <f t="shared" si="0"/>
        <v>-1.0491381284619254</v>
      </c>
      <c r="F15" s="38">
        <f t="shared" si="1"/>
        <v>1.0491381284619254</v>
      </c>
      <c r="G15" s="39" t="e">
        <f t="shared" si="2"/>
        <v>#DIV/0!</v>
      </c>
      <c r="H15" s="52">
        <v>0</v>
      </c>
      <c r="I15" s="52"/>
      <c r="J15" s="11">
        <f t="shared" si="3"/>
        <v>0</v>
      </c>
      <c r="K15" s="11">
        <f t="shared" si="4"/>
        <v>0</v>
      </c>
      <c r="L15" s="25" t="e">
        <f t="shared" si="5"/>
        <v>#DIV/0!</v>
      </c>
    </row>
    <row r="16" spans="1:12" x14ac:dyDescent="0.3">
      <c r="A16" s="14" t="s">
        <v>33</v>
      </c>
      <c r="B16" s="6" t="s">
        <v>2</v>
      </c>
      <c r="C16" s="52">
        <v>1272183</v>
      </c>
      <c r="D16" s="52"/>
      <c r="E16" s="38">
        <f t="shared" si="0"/>
        <v>-1.0678812818785857</v>
      </c>
      <c r="F16" s="38">
        <f t="shared" si="1"/>
        <v>1.0678812818785857</v>
      </c>
      <c r="G16" s="39" t="e">
        <f t="shared" si="2"/>
        <v>#DIV/0!</v>
      </c>
      <c r="H16" s="52">
        <v>81886</v>
      </c>
      <c r="I16" s="52"/>
      <c r="J16" s="11">
        <f t="shared" si="3"/>
        <v>-0.40148922564835904</v>
      </c>
      <c r="K16" s="11">
        <f t="shared" si="4"/>
        <v>0.40148922564835904</v>
      </c>
      <c r="L16" s="25" t="e">
        <f t="shared" si="5"/>
        <v>#DIV/0!</v>
      </c>
    </row>
    <row r="17" spans="1:12" x14ac:dyDescent="0.3">
      <c r="A17" s="14" t="s">
        <v>34</v>
      </c>
      <c r="B17" s="6" t="s">
        <v>13</v>
      </c>
      <c r="C17" s="52">
        <v>12058470</v>
      </c>
      <c r="D17" s="52"/>
      <c r="E17" s="38">
        <f t="shared" si="0"/>
        <v>-10.121982765918478</v>
      </c>
      <c r="F17" s="38">
        <f t="shared" si="1"/>
        <v>10.121982765918478</v>
      </c>
      <c r="G17" s="39" t="e">
        <f t="shared" si="2"/>
        <v>#DIV/0!</v>
      </c>
      <c r="H17" s="52">
        <v>0</v>
      </c>
      <c r="I17" s="52"/>
      <c r="J17" s="11">
        <f t="shared" si="3"/>
        <v>0</v>
      </c>
      <c r="K17" s="11">
        <f t="shared" si="4"/>
        <v>0</v>
      </c>
      <c r="L17" s="25" t="e">
        <f t="shared" si="5"/>
        <v>#DIV/0!</v>
      </c>
    </row>
    <row r="18" spans="1:12" x14ac:dyDescent="0.3">
      <c r="A18" s="14" t="s">
        <v>35</v>
      </c>
      <c r="B18" s="6" t="s">
        <v>14</v>
      </c>
      <c r="C18" s="52">
        <v>11961445</v>
      </c>
      <c r="D18" s="52"/>
      <c r="E18" s="38">
        <f t="shared" si="0"/>
        <v>-10.040539151773132</v>
      </c>
      <c r="F18" s="38">
        <f t="shared" si="1"/>
        <v>10.040539151773132</v>
      </c>
      <c r="G18" s="39" t="e">
        <f t="shared" si="2"/>
        <v>#DIV/0!</v>
      </c>
      <c r="H18" s="52">
        <v>339667</v>
      </c>
      <c r="I18" s="52"/>
      <c r="J18" s="11">
        <f t="shared" si="3"/>
        <v>-1.6653962925078911</v>
      </c>
      <c r="K18" s="11">
        <f t="shared" si="4"/>
        <v>1.6653962925078911</v>
      </c>
      <c r="L18" s="25" t="e">
        <f t="shared" si="5"/>
        <v>#DIV/0!</v>
      </c>
    </row>
    <row r="19" spans="1:12" x14ac:dyDescent="0.3">
      <c r="A19" s="14" t="s">
        <v>36</v>
      </c>
      <c r="B19" s="6" t="s">
        <v>3</v>
      </c>
      <c r="C19" s="52">
        <v>4011785</v>
      </c>
      <c r="D19" s="52"/>
      <c r="E19" s="38">
        <f t="shared" si="0"/>
        <v>-3.3675266124616363</v>
      </c>
      <c r="F19" s="38">
        <f t="shared" si="1"/>
        <v>3.3675266124616363</v>
      </c>
      <c r="G19" s="39" t="e">
        <f t="shared" si="2"/>
        <v>#DIV/0!</v>
      </c>
      <c r="H19" s="52">
        <v>0</v>
      </c>
      <c r="I19" s="52"/>
      <c r="J19" s="11">
        <f t="shared" si="3"/>
        <v>0</v>
      </c>
      <c r="K19" s="11">
        <f t="shared" si="4"/>
        <v>0</v>
      </c>
      <c r="L19" s="25" t="e">
        <f t="shared" si="5"/>
        <v>#DIV/0!</v>
      </c>
    </row>
    <row r="20" spans="1:12" x14ac:dyDescent="0.3">
      <c r="A20" s="14" t="s">
        <v>37</v>
      </c>
      <c r="B20" s="6" t="s">
        <v>23</v>
      </c>
      <c r="C20" s="52">
        <v>4551106</v>
      </c>
      <c r="D20" s="52"/>
      <c r="E20" s="38">
        <f t="shared" si="0"/>
        <v>-3.8202372687304593</v>
      </c>
      <c r="F20" s="38">
        <f t="shared" si="1"/>
        <v>3.8202372687304593</v>
      </c>
      <c r="G20" s="39" t="e">
        <f t="shared" si="2"/>
        <v>#DIV/0!</v>
      </c>
      <c r="H20" s="52">
        <v>0</v>
      </c>
      <c r="I20" s="52"/>
      <c r="J20" s="11">
        <f t="shared" si="3"/>
        <v>0</v>
      </c>
      <c r="K20" s="11">
        <f t="shared" si="4"/>
        <v>0</v>
      </c>
      <c r="L20" s="25" t="e">
        <f t="shared" si="5"/>
        <v>#DIV/0!</v>
      </c>
    </row>
    <row r="21" spans="1:12" x14ac:dyDescent="0.3">
      <c r="A21" s="14" t="s">
        <v>38</v>
      </c>
      <c r="B21" s="6" t="s">
        <v>4</v>
      </c>
      <c r="C21" s="52">
        <v>18948</v>
      </c>
      <c r="D21" s="52"/>
      <c r="E21" s="38">
        <f t="shared" si="0"/>
        <v>-1.5905113123690095E-2</v>
      </c>
      <c r="F21" s="38" t="s">
        <v>72</v>
      </c>
      <c r="G21" s="39" t="e">
        <f t="shared" ref="G21:G31" si="6">D21/D$37*100</f>
        <v>#DIV/0!</v>
      </c>
      <c r="H21" s="52">
        <v>0</v>
      </c>
      <c r="I21" s="52"/>
      <c r="J21" s="11">
        <f t="shared" si="3"/>
        <v>0</v>
      </c>
      <c r="K21" s="11">
        <f t="shared" si="4"/>
        <v>0</v>
      </c>
      <c r="L21" s="25" t="e">
        <f t="shared" si="5"/>
        <v>#DIV/0!</v>
      </c>
    </row>
    <row r="22" spans="1:12" x14ac:dyDescent="0.3">
      <c r="A22" s="14" t="s">
        <v>39</v>
      </c>
      <c r="B22" s="6" t="s">
        <v>16</v>
      </c>
      <c r="C22" s="52">
        <v>3379</v>
      </c>
      <c r="D22" s="52"/>
      <c r="E22" s="38">
        <f t="shared" si="0"/>
        <v>-2.8363614758786593E-3</v>
      </c>
      <c r="F22" s="38">
        <f t="shared" ref="F22:F27" si="7">C22/C$37*100</f>
        <v>2.8363614758786593E-3</v>
      </c>
      <c r="G22" s="39" t="e">
        <f t="shared" si="6"/>
        <v>#DIV/0!</v>
      </c>
      <c r="H22" s="52">
        <v>9059851</v>
      </c>
      <c r="I22" s="52"/>
      <c r="J22" s="11">
        <f t="shared" si="3"/>
        <v>-44.420689281189837</v>
      </c>
      <c r="K22" s="11">
        <f t="shared" si="4"/>
        <v>44.420689281189837</v>
      </c>
      <c r="L22" s="25" t="e">
        <f t="shared" si="5"/>
        <v>#DIV/0!</v>
      </c>
    </row>
    <row r="23" spans="1:12" x14ac:dyDescent="0.3">
      <c r="A23" s="14" t="s">
        <v>40</v>
      </c>
      <c r="B23" s="6" t="s">
        <v>17</v>
      </c>
      <c r="C23" s="52">
        <v>2000918</v>
      </c>
      <c r="D23" s="52"/>
      <c r="E23" s="38">
        <f t="shared" si="0"/>
        <v>-1.6795876684202946</v>
      </c>
      <c r="F23" s="38">
        <f t="shared" si="7"/>
        <v>1.6795876684202946</v>
      </c>
      <c r="G23" s="39" t="e">
        <f t="shared" si="6"/>
        <v>#DIV/0!</v>
      </c>
      <c r="H23" s="52">
        <v>0</v>
      </c>
      <c r="I23" s="52"/>
      <c r="J23" s="11">
        <f t="shared" si="3"/>
        <v>0</v>
      </c>
      <c r="K23" s="11">
        <f t="shared" si="4"/>
        <v>0</v>
      </c>
      <c r="L23" s="25" t="e">
        <f t="shared" si="5"/>
        <v>#DIV/0!</v>
      </c>
    </row>
    <row r="24" spans="1:12" x14ac:dyDescent="0.3">
      <c r="A24" s="14" t="s">
        <v>41</v>
      </c>
      <c r="B24" s="6" t="s">
        <v>18</v>
      </c>
      <c r="C24" s="52">
        <v>5584029</v>
      </c>
      <c r="D24" s="52"/>
      <c r="E24" s="38">
        <f t="shared" si="0"/>
        <v>-4.6872816619678108</v>
      </c>
      <c r="F24" s="38">
        <f t="shared" si="7"/>
        <v>4.6872816619678108</v>
      </c>
      <c r="G24" s="39" t="e">
        <f t="shared" si="6"/>
        <v>#DIV/0!</v>
      </c>
      <c r="H24" s="52">
        <v>0</v>
      </c>
      <c r="I24" s="52"/>
      <c r="J24" s="11">
        <f t="shared" si="3"/>
        <v>0</v>
      </c>
      <c r="K24" s="11">
        <f t="shared" si="4"/>
        <v>0</v>
      </c>
      <c r="L24" s="25" t="e">
        <f t="shared" si="5"/>
        <v>#DIV/0!</v>
      </c>
    </row>
    <row r="25" spans="1:12" x14ac:dyDescent="0.3">
      <c r="A25" s="14" t="s">
        <v>42</v>
      </c>
      <c r="B25" s="6" t="s">
        <v>19</v>
      </c>
      <c r="C25" s="52">
        <v>7953411</v>
      </c>
      <c r="D25" s="52"/>
      <c r="E25" s="38">
        <f t="shared" si="0"/>
        <v>-6.6761611607663713</v>
      </c>
      <c r="F25" s="38">
        <f t="shared" si="7"/>
        <v>6.6761611607663713</v>
      </c>
      <c r="G25" s="39" t="e">
        <f t="shared" si="6"/>
        <v>#DIV/0!</v>
      </c>
      <c r="H25" s="52">
        <v>0</v>
      </c>
      <c r="I25" s="52"/>
      <c r="J25" s="11">
        <f t="shared" si="3"/>
        <v>0</v>
      </c>
      <c r="K25" s="11">
        <f t="shared" si="4"/>
        <v>0</v>
      </c>
      <c r="L25" s="25" t="e">
        <f t="shared" si="5"/>
        <v>#DIV/0!</v>
      </c>
    </row>
    <row r="26" spans="1:12" x14ac:dyDescent="0.3">
      <c r="A26" s="14" t="s">
        <v>43</v>
      </c>
      <c r="B26" s="6" t="s">
        <v>11</v>
      </c>
      <c r="C26" s="52">
        <v>11088269</v>
      </c>
      <c r="D26" s="52"/>
      <c r="E26" s="38">
        <f t="shared" si="0"/>
        <v>-9.3075877554837501</v>
      </c>
      <c r="F26" s="38">
        <f t="shared" si="7"/>
        <v>9.3075877554837501</v>
      </c>
      <c r="G26" s="39" t="e">
        <f t="shared" si="6"/>
        <v>#DIV/0!</v>
      </c>
      <c r="H26" s="52">
        <v>0</v>
      </c>
      <c r="I26" s="52"/>
      <c r="J26" s="11">
        <f t="shared" si="3"/>
        <v>0</v>
      </c>
      <c r="K26" s="11">
        <f t="shared" si="4"/>
        <v>0</v>
      </c>
      <c r="L26" s="25" t="e">
        <f t="shared" si="5"/>
        <v>#DIV/0!</v>
      </c>
    </row>
    <row r="27" spans="1:12" x14ac:dyDescent="0.3">
      <c r="A27" s="14" t="s">
        <v>44</v>
      </c>
      <c r="B27" s="6" t="s">
        <v>15</v>
      </c>
      <c r="C27" s="52">
        <v>5068502</v>
      </c>
      <c r="D27" s="52"/>
      <c r="E27" s="38">
        <f t="shared" si="0"/>
        <v>-4.2545438926350805</v>
      </c>
      <c r="F27" s="38">
        <f t="shared" si="7"/>
        <v>4.2545438926350805</v>
      </c>
      <c r="G27" s="39" t="e">
        <f t="shared" si="6"/>
        <v>#DIV/0!</v>
      </c>
      <c r="H27" s="52">
        <v>0</v>
      </c>
      <c r="I27" s="52"/>
      <c r="J27" s="11">
        <f t="shared" si="3"/>
        <v>0</v>
      </c>
      <c r="K27" s="11">
        <f t="shared" si="4"/>
        <v>0</v>
      </c>
      <c r="L27" s="25" t="e">
        <f t="shared" si="5"/>
        <v>#DIV/0!</v>
      </c>
    </row>
    <row r="28" spans="1:12" x14ac:dyDescent="0.3">
      <c r="A28" s="14" t="s">
        <v>45</v>
      </c>
      <c r="B28" s="6" t="s">
        <v>66</v>
      </c>
      <c r="C28" s="52">
        <v>3457671</v>
      </c>
      <c r="D28" s="52"/>
      <c r="E28" s="38">
        <f t="shared" si="0"/>
        <v>-2.9023985855764547</v>
      </c>
      <c r="F28" s="38" t="s">
        <v>72</v>
      </c>
      <c r="G28" s="39" t="e">
        <f t="shared" si="6"/>
        <v>#DIV/0!</v>
      </c>
      <c r="H28" s="52">
        <v>0</v>
      </c>
      <c r="I28" s="52"/>
      <c r="J28" s="11">
        <f t="shared" si="3"/>
        <v>0</v>
      </c>
      <c r="K28" s="11">
        <f t="shared" si="4"/>
        <v>0</v>
      </c>
      <c r="L28" s="25" t="e">
        <f t="shared" si="5"/>
        <v>#DIV/0!</v>
      </c>
    </row>
    <row r="29" spans="1:12" x14ac:dyDescent="0.3">
      <c r="A29" s="14" t="s">
        <v>46</v>
      </c>
      <c r="B29" s="6" t="s">
        <v>22</v>
      </c>
      <c r="C29" s="52">
        <v>1858403</v>
      </c>
      <c r="D29" s="52"/>
      <c r="E29" s="38">
        <f t="shared" si="0"/>
        <v>-1.5599593595316155</v>
      </c>
      <c r="F29" s="38">
        <f>C29/C$37*100</f>
        <v>1.5599593595316155</v>
      </c>
      <c r="G29" s="39" t="e">
        <f t="shared" si="6"/>
        <v>#DIV/0!</v>
      </c>
      <c r="H29" s="52">
        <v>0</v>
      </c>
      <c r="I29" s="52"/>
      <c r="J29" s="11">
        <f t="shared" si="3"/>
        <v>0</v>
      </c>
      <c r="K29" s="11">
        <f t="shared" si="4"/>
        <v>0</v>
      </c>
      <c r="L29" s="25" t="e">
        <f t="shared" si="5"/>
        <v>#DIV/0!</v>
      </c>
    </row>
    <row r="30" spans="1:12" x14ac:dyDescent="0.3">
      <c r="A30" s="14" t="s">
        <v>47</v>
      </c>
      <c r="B30" s="6" t="s">
        <v>73</v>
      </c>
      <c r="C30" s="52">
        <v>1320766</v>
      </c>
      <c r="D30" s="52"/>
      <c r="E30" s="38">
        <f t="shared" si="0"/>
        <v>-1.1086622672537298</v>
      </c>
      <c r="F30" s="38">
        <f>C30/C$37*100</f>
        <v>1.1086622672537298</v>
      </c>
      <c r="G30" s="39" t="e">
        <f t="shared" si="6"/>
        <v>#DIV/0!</v>
      </c>
      <c r="H30" s="52">
        <v>0</v>
      </c>
      <c r="I30" s="52"/>
      <c r="J30" s="11">
        <f t="shared" si="3"/>
        <v>0</v>
      </c>
      <c r="K30" s="11">
        <f t="shared" si="4"/>
        <v>0</v>
      </c>
      <c r="L30" s="25" t="e">
        <f t="shared" si="5"/>
        <v>#DIV/0!</v>
      </c>
    </row>
    <row r="31" spans="1:12" x14ac:dyDescent="0.3">
      <c r="A31" s="14" t="s">
        <v>48</v>
      </c>
      <c r="B31" s="6" t="s">
        <v>20</v>
      </c>
      <c r="C31" s="52">
        <v>5541737</v>
      </c>
      <c r="D31" s="52"/>
      <c r="E31" s="38">
        <f t="shared" si="0"/>
        <v>-4.6517813957535878</v>
      </c>
      <c r="F31" s="38">
        <f>C31/C$37*100</f>
        <v>4.6517813957535878</v>
      </c>
      <c r="G31" s="39" t="e">
        <f t="shared" si="6"/>
        <v>#DIV/0!</v>
      </c>
      <c r="H31" s="52">
        <v>0</v>
      </c>
      <c r="I31" s="52"/>
      <c r="J31" s="11">
        <f t="shared" si="3"/>
        <v>0</v>
      </c>
      <c r="K31" s="11">
        <f t="shared" si="4"/>
        <v>0</v>
      </c>
      <c r="L31" s="25" t="e">
        <f t="shared" si="5"/>
        <v>#DIV/0!</v>
      </c>
    </row>
    <row r="32" spans="1:12" x14ac:dyDescent="0.3">
      <c r="A32" s="14" t="s">
        <v>49</v>
      </c>
      <c r="B32" s="6" t="s">
        <v>6</v>
      </c>
      <c r="C32" s="52">
        <v>0</v>
      </c>
      <c r="D32" s="52"/>
      <c r="E32" s="38"/>
      <c r="F32" s="38" t="s">
        <v>72</v>
      </c>
      <c r="G32" s="39" t="s">
        <v>72</v>
      </c>
      <c r="H32" s="52">
        <v>719841</v>
      </c>
      <c r="I32" s="52"/>
      <c r="J32" s="11">
        <f t="shared" si="3"/>
        <v>-3.5293994782983713</v>
      </c>
      <c r="K32" s="11">
        <f t="shared" si="4"/>
        <v>3.5293994782983713</v>
      </c>
      <c r="L32" s="25" t="e">
        <f t="shared" si="5"/>
        <v>#DIV/0!</v>
      </c>
    </row>
    <row r="33" spans="1:12" x14ac:dyDescent="0.3">
      <c r="A33" s="14" t="s">
        <v>50</v>
      </c>
      <c r="B33" s="6" t="s">
        <v>7</v>
      </c>
      <c r="C33" s="52">
        <v>2371787</v>
      </c>
      <c r="D33" s="52"/>
      <c r="E33" s="38">
        <f>IFERROR((D33-C33)/C$37*100, "-")</f>
        <v>-1.9908982763509375</v>
      </c>
      <c r="F33" s="38">
        <f>C33/C$37*100</f>
        <v>1.9908982763509375</v>
      </c>
      <c r="G33" s="39" t="e">
        <f>D33/D$37*100</f>
        <v>#DIV/0!</v>
      </c>
      <c r="H33" s="52">
        <v>4572198</v>
      </c>
      <c r="I33" s="52"/>
      <c r="J33" s="11">
        <f t="shared" si="3"/>
        <v>-22.417607827113013</v>
      </c>
      <c r="K33" s="11">
        <f t="shared" si="4"/>
        <v>22.417607827113013</v>
      </c>
      <c r="L33" s="25" t="e">
        <f t="shared" si="5"/>
        <v>#DIV/0!</v>
      </c>
    </row>
    <row r="34" spans="1:12" x14ac:dyDescent="0.3">
      <c r="A34" s="14" t="s">
        <v>51</v>
      </c>
      <c r="B34" s="6" t="s">
        <v>8</v>
      </c>
      <c r="C34" s="52">
        <v>0</v>
      </c>
      <c r="D34" s="52"/>
      <c r="E34" s="38">
        <f>IFERROR((D34-C34)/C$37*100, "-")</f>
        <v>0</v>
      </c>
      <c r="F34" s="38">
        <f>C34/C$37*100</f>
        <v>0</v>
      </c>
      <c r="G34" s="39" t="s">
        <v>72</v>
      </c>
      <c r="H34" s="52">
        <v>0</v>
      </c>
      <c r="I34" s="52"/>
      <c r="J34" s="11">
        <f t="shared" si="3"/>
        <v>0</v>
      </c>
      <c r="K34" s="11">
        <f t="shared" si="4"/>
        <v>0</v>
      </c>
      <c r="L34" s="25" t="e">
        <f t="shared" si="5"/>
        <v>#DIV/0!</v>
      </c>
    </row>
    <row r="35" spans="1:12" x14ac:dyDescent="0.3">
      <c r="A35" s="14" t="s">
        <v>52</v>
      </c>
      <c r="B35" s="6" t="s">
        <v>68</v>
      </c>
      <c r="C35" s="52">
        <v>77369</v>
      </c>
      <c r="D35" s="52"/>
      <c r="E35" s="38">
        <f>IFERROR((D35-C35)/C$37*100, "-")</f>
        <v>-6.4944199771309857E-2</v>
      </c>
      <c r="F35" s="38">
        <f>C35/C$37*100</f>
        <v>6.4944199771309857E-2</v>
      </c>
      <c r="G35" s="39" t="e">
        <f>D35/D$37*100</f>
        <v>#DIV/0!</v>
      </c>
      <c r="H35" s="52">
        <v>4223449</v>
      </c>
      <c r="I35" s="52"/>
      <c r="J35" s="11">
        <f t="shared" si="3"/>
        <v>-20.707682248190611</v>
      </c>
      <c r="K35" s="11">
        <f t="shared" si="4"/>
        <v>20.707682248190611</v>
      </c>
      <c r="L35" s="25" t="e">
        <f t="shared" si="5"/>
        <v>#DIV/0!</v>
      </c>
    </row>
    <row r="36" spans="1:12" x14ac:dyDescent="0.3">
      <c r="A36" s="14" t="s">
        <v>53</v>
      </c>
      <c r="B36" s="6" t="s">
        <v>25</v>
      </c>
      <c r="C36" s="52">
        <v>14447543</v>
      </c>
      <c r="D36" s="52"/>
      <c r="E36" s="38">
        <f>IFERROR((D36-C36)/C$37*100, "-")</f>
        <v>-12.127391058390174</v>
      </c>
      <c r="F36" s="38">
        <f>C36/C$37*100</f>
        <v>12.127391058390174</v>
      </c>
      <c r="G36" s="39" t="e">
        <f>D36/D$37*100</f>
        <v>#DIV/0!</v>
      </c>
      <c r="H36" s="52">
        <v>1379484</v>
      </c>
      <c r="I36" s="52"/>
      <c r="J36" s="11">
        <f t="shared" si="3"/>
        <v>-6.7636465690630994</v>
      </c>
      <c r="K36" s="11">
        <f t="shared" si="4"/>
        <v>6.7636465690630994</v>
      </c>
      <c r="L36" s="25" t="e">
        <f t="shared" si="5"/>
        <v>#DIV/0!</v>
      </c>
    </row>
    <row r="37" spans="1:12" x14ac:dyDescent="0.3">
      <c r="A37" s="2"/>
      <c r="B37" s="3" t="s">
        <v>56</v>
      </c>
      <c r="C37" s="9">
        <f>SUM(C10:C36)</f>
        <v>119131501</v>
      </c>
      <c r="D37" s="9">
        <f>SUM(D10:D36)</f>
        <v>0</v>
      </c>
      <c r="E37" s="4">
        <f>(D37-C37)/C37*100</f>
        <v>-100</v>
      </c>
      <c r="F37" s="49">
        <f>SUM(F10:F36)</f>
        <v>97.081696301299857</v>
      </c>
      <c r="G37" s="49" t="e">
        <f>SUM(G10:G36)</f>
        <v>#DIV/0!</v>
      </c>
      <c r="H37" s="9">
        <f>SUM(H10:H36)</f>
        <v>20395566</v>
      </c>
      <c r="I37" s="9">
        <f>SUM(I10:I36)</f>
        <v>0</v>
      </c>
      <c r="J37" s="4">
        <f>(I37-H37)/H37*100</f>
        <v>-100</v>
      </c>
      <c r="K37" s="49">
        <f>SUM(K10:K36)</f>
        <v>100</v>
      </c>
      <c r="L37" s="50" t="e">
        <f>SUM(L10:L36)</f>
        <v>#DIV/0!</v>
      </c>
    </row>
    <row r="38" spans="1:12" x14ac:dyDescent="0.3">
      <c r="C38" s="26"/>
      <c r="D38" s="26"/>
      <c r="E38" s="26"/>
      <c r="F38" s="26"/>
      <c r="G38" s="26"/>
      <c r="H38" s="26"/>
      <c r="I38" s="26"/>
      <c r="J38" s="26"/>
      <c r="K38" s="26"/>
      <c r="L38" s="26"/>
    </row>
    <row r="39" spans="1:12" x14ac:dyDescent="0.3">
      <c r="G39" s="41"/>
    </row>
    <row r="40" spans="1:12" x14ac:dyDescent="0.3">
      <c r="B40" t="s">
        <v>70</v>
      </c>
    </row>
    <row r="41" spans="1:12" x14ac:dyDescent="0.3">
      <c r="C41" s="8"/>
      <c r="D41" s="8"/>
      <c r="E41" s="5"/>
      <c r="F41" s="5"/>
      <c r="H41" s="8"/>
      <c r="I41" s="8"/>
    </row>
    <row r="42" spans="1:12" x14ac:dyDescent="0.3">
      <c r="C42" s="5"/>
      <c r="D42" s="5"/>
      <c r="E42" s="5"/>
      <c r="F42" s="5"/>
      <c r="H42" s="5"/>
      <c r="I42" s="5"/>
    </row>
    <row r="43" spans="1:12" x14ac:dyDescent="0.3">
      <c r="C43" s="31"/>
      <c r="D43" s="31"/>
      <c r="E43" s="5"/>
      <c r="F43" s="5"/>
      <c r="G43" s="5"/>
      <c r="H43" s="31"/>
      <c r="I43" s="31"/>
    </row>
    <row r="44" spans="1:12" x14ac:dyDescent="0.3">
      <c r="C44" s="5"/>
      <c r="D44" s="48"/>
      <c r="E44" s="5"/>
      <c r="F44" s="31"/>
      <c r="G44" s="47"/>
      <c r="H44" s="5"/>
      <c r="I44" s="8"/>
    </row>
    <row r="45" spans="1:12" x14ac:dyDescent="0.3">
      <c r="C45" s="32"/>
      <c r="D45" s="32"/>
      <c r="E45" s="5"/>
      <c r="F45" s="5"/>
    </row>
    <row r="47" spans="1:12" x14ac:dyDescent="0.3">
      <c r="D47" s="43"/>
    </row>
    <row r="48" spans="1:12" x14ac:dyDescent="0.3">
      <c r="C48" s="43"/>
      <c r="D48" s="43"/>
    </row>
    <row r="67" spans="2:3" x14ac:dyDescent="0.3">
      <c r="B67" s="5"/>
      <c r="C67" s="5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D45:F45 H41:I42 H44:I44 C44:C45 C41:D42 H23:I35 F43:G43 H10:I17 D44:E44 E41:E43 F41:F42 H19:I21" xr:uid="{00000000-0002-0000-04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BiH</vt:lpstr>
      <vt:lpstr>FBiH</vt:lpstr>
      <vt:lpstr>Teritorija FBiH</vt:lpstr>
      <vt:lpstr>RS</vt:lpstr>
      <vt:lpstr>Teritorija RS</vt:lpstr>
      <vt:lpstr>BiH!Podrucje_ispisa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2023-04-25T13:02:47Z</cp:lastPrinted>
  <dcterms:created xsi:type="dcterms:W3CDTF">2018-01-08T12:56:16Z</dcterms:created>
  <dcterms:modified xsi:type="dcterms:W3CDTF">2025-01-28T20:51:22Z</dcterms:modified>
</cp:coreProperties>
</file>