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C2A65016-4DFD-4671-8E4D-61908CDCA9A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3" l="1"/>
  <c r="C33" i="22"/>
  <c r="C28" i="22"/>
  <c r="C33" i="23"/>
  <c r="C28" i="23"/>
  <c r="C34" i="23" s="1"/>
  <c r="H14" i="22"/>
  <c r="C34" i="22" l="1"/>
  <c r="E28" i="23"/>
  <c r="E33" i="23"/>
  <c r="H13" i="23"/>
  <c r="H14" i="23"/>
  <c r="E34" i="23" l="1"/>
  <c r="H21" i="23"/>
  <c r="E30" i="21" l="1"/>
  <c r="E31" i="21"/>
  <c r="E32" i="21"/>
  <c r="E29" i="21"/>
  <c r="C30" i="21"/>
  <c r="C31" i="21"/>
  <c r="C32" i="21"/>
  <c r="C29" i="21"/>
  <c r="E11" i="21"/>
  <c r="E12" i="21"/>
  <c r="E13" i="21"/>
  <c r="H13" i="21" s="1"/>
  <c r="E14" i="21"/>
  <c r="H14" i="21" s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I21" i="24" s="1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I22" i="24" s="1"/>
  <c r="F33" i="24"/>
  <c r="F28" i="24"/>
  <c r="F15" i="24"/>
  <c r="F23" i="24"/>
  <c r="F31" i="24"/>
  <c r="I31" i="24" s="1"/>
  <c r="F18" i="24"/>
  <c r="I18" i="24" s="1"/>
  <c r="F26" i="24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I30" i="25" s="1"/>
  <c r="F25" i="25"/>
  <c r="I25" i="25" s="1"/>
  <c r="F23" i="25"/>
  <c r="F20" i="25"/>
  <c r="F18" i="25"/>
  <c r="F16" i="25"/>
  <c r="F12" i="25"/>
  <c r="F10" i="25"/>
  <c r="F33" i="25"/>
  <c r="F31" i="25"/>
  <c r="F29" i="25"/>
  <c r="F27" i="25"/>
  <c r="F26" i="25"/>
  <c r="I26" i="25" s="1"/>
  <c r="F24" i="25"/>
  <c r="I24" i="25" s="1"/>
  <c r="F22" i="25"/>
  <c r="F21" i="25"/>
  <c r="F19" i="25"/>
  <c r="F17" i="25"/>
  <c r="F15" i="25"/>
  <c r="F14" i="25"/>
  <c r="F13" i="25"/>
  <c r="F11" i="25"/>
  <c r="G34" i="24"/>
  <c r="I32" i="25" l="1"/>
  <c r="D34" i="25"/>
  <c r="I13" i="25"/>
  <c r="I23" i="24"/>
  <c r="I12" i="25"/>
  <c r="I26" i="24"/>
  <c r="I14" i="25"/>
  <c r="I27" i="25"/>
  <c r="I10" i="25"/>
  <c r="I19" i="25"/>
  <c r="I29" i="25"/>
  <c r="I11" i="25"/>
  <c r="I33" i="25"/>
  <c r="I17" i="25"/>
  <c r="D34" i="24"/>
  <c r="I31" i="25"/>
  <c r="I15" i="25"/>
  <c r="I16" i="25"/>
  <c r="I33" i="24"/>
  <c r="I18" i="25"/>
  <c r="I25" i="24"/>
  <c r="I21" i="25"/>
  <c r="I20" i="25"/>
  <c r="I27" i="24"/>
  <c r="I22" i="25"/>
  <c r="I23" i="25"/>
  <c r="I19" i="24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C34" i="21" s="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D10" i="21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G33" i="22" l="1"/>
  <c r="H33" i="22"/>
  <c r="H28" i="23"/>
  <c r="G28" i="23"/>
  <c r="H28" i="22"/>
  <c r="G28" i="22"/>
  <c r="G33" i="23"/>
  <c r="H33" i="23"/>
  <c r="I28" i="21"/>
  <c r="D34" i="21"/>
  <c r="F28" i="23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F24" i="23"/>
  <c r="I24" i="23" s="1"/>
  <c r="F22" i="23"/>
  <c r="I22" i="23" s="1"/>
  <c r="F20" i="23"/>
  <c r="F18" i="23"/>
  <c r="F16" i="23"/>
  <c r="F14" i="23"/>
  <c r="F12" i="23"/>
  <c r="F10" i="23"/>
  <c r="F31" i="23"/>
  <c r="I31" i="23" s="1"/>
  <c r="F29" i="23"/>
  <c r="I29" i="23" s="1"/>
  <c r="F27" i="23"/>
  <c r="I27" i="23" s="1"/>
  <c r="F25" i="23"/>
  <c r="F23" i="23"/>
  <c r="I23" i="23" s="1"/>
  <c r="F21" i="23"/>
  <c r="I21" i="23" s="1"/>
  <c r="F19" i="23"/>
  <c r="F17" i="23"/>
  <c r="F15" i="23"/>
  <c r="F13" i="23"/>
  <c r="F11" i="23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26" i="23" l="1"/>
  <c r="I13" i="23"/>
  <c r="I11" i="23"/>
  <c r="I16" i="23"/>
  <c r="I15" i="23"/>
  <c r="I19" i="23"/>
  <c r="I14" i="23"/>
  <c r="I17" i="23"/>
  <c r="I20" i="23"/>
  <c r="I12" i="23"/>
  <c r="I18" i="23"/>
  <c r="I25" i="23"/>
  <c r="I10" i="23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<sst xmlns="http://schemas.openxmlformats.org/spreadsheetml/2006/main" count="343" uniqueCount="69">
  <si>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</si>
  <si>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</si>
  <si>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</si>
  <si>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</si>
  <si>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</si>
  <si>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</si>
  <si>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</si>
  <si>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</si>
  <si>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</si>
  <si>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</si>
  <si>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</si>
  <si>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</si>
  <si>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</si>
  <si>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</si>
  <si>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</si>
  <si>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</si>
  <si>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</si>
  <si>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</si>
  <si>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</si>
  <si>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</si>
  <si>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</si>
  <si>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</si>
  <si>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</si>
  <si>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</si>
  <si>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</si>
  <si>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</si>
  <si>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</si>
  <si>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</si>
  <si>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</si>
  <si>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</si>
  <si>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</si>
  <si>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</si>
  <si>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</si>
  <si>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</si>
  <si>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</si>
  <si>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</si>
  <si>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</si>
  <si>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</si>
  <si>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</si>
  <si>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</si>
  <si>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</si>
  <si>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</si>
  <si>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</si>
  <si>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</si>
  <si>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</si>
  <si>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</si>
  <si>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</si>
  <si>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</si>
  <si>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</si>
  <si>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</si>
  <si>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</si>
  <si>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</si>
  <si>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</si>
  <si>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</si>
  <si>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</si>
  <si>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</si>
  <si>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</si>
  <si>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</si>
  <si>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</si>
  <si>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</si>
  <si>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</si>
  <si>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</si>
  <si>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</si>
  <si>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</si>
  <si>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</si>
  <si>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</si>
  <si>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</si>
  <si>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I-VI-2023</t>
  </si>
  <si>
    <t>I-VI-2024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</si>
</sst>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  <numFmt numFmtId="169" formatCode="#,##0.00_ ;\-#,##0.0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7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3" fontId="42" fillId="2" borderId="6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3" borderId="0" xfId="0" applyNumberFormat="1" applyFont="1" applyFill="1" applyBorder="1" applyAlignment="1">
      <alignment horizontal="right" vertical="center"/>
    </xf>
    <xf numFmtId="169" fontId="11" fillId="0" borderId="0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f>FBiH!C10+RS!C10</f>
        <v>30618235.6719</v>
      </c>
      <c r="D10" s="71">
        <f>C10/C$34*100</f>
        <v>6.2643705855126246</v>
      </c>
      <c r="E10" s="50">
        <f>FBiH!E10+RS!E10</f>
        <v>31320674.059999995</v>
      </c>
      <c r="F10" s="71">
        <f>E10/E$34*100</f>
        <v>5.7399789171043203</v>
      </c>
      <c r="G10" s="54">
        <f>E10-C10</f>
        <v>702438.38809999451</v>
      </c>
      <c r="H10" s="26">
        <f>(E10-C10)/C10</f>
        <v>2.2941830993373009E-2</v>
      </c>
      <c r="I10" s="27">
        <f>F10-D10</f>
        <v>-0.52439166840830431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f>FBiH!C11+RS!C11</f>
        <v>10381733.92</v>
      </c>
      <c r="D11" s="71">
        <f t="shared" ref="D11:F33" si="0">C11/C$34*100</f>
        <v>2.1240619247944714</v>
      </c>
      <c r="E11" s="50">
        <f>FBiH!E11+RS!E11</f>
        <v>11109428.59</v>
      </c>
      <c r="F11" s="71">
        <f t="shared" si="0"/>
        <v>2.0359678647246837</v>
      </c>
      <c r="G11" s="54">
        <f t="shared" ref="G11:G33" si="1">E11-C11</f>
        <v>727694.66999999993</v>
      </c>
      <c r="H11" s="26">
        <f t="shared" ref="H11:H33" si="2">(E11-C11)/C11</f>
        <v>7.0093750774918723E-2</v>
      </c>
      <c r="I11" s="27">
        <f t="shared" ref="I11:I28" si="3">F11-D11</f>
        <v>-8.8094060069787705E-2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f>FBiH!C12+RS!C12</f>
        <v>53677242.979900002</v>
      </c>
      <c r="D12" s="71">
        <f t="shared" si="0"/>
        <v>10.982152781040158</v>
      </c>
      <c r="E12" s="50">
        <f>FBiH!E12+RS!E12</f>
        <v>62460647.439999998</v>
      </c>
      <c r="F12" s="71">
        <f t="shared" si="0"/>
        <v>11.446841749557352</v>
      </c>
      <c r="G12" s="54">
        <f t="shared" si="1"/>
        <v>8783404.4600999951</v>
      </c>
      <c r="H12" s="26">
        <f t="shared" si="2"/>
        <v>0.16363367364804918</v>
      </c>
      <c r="I12" s="27">
        <f t="shared" si="3"/>
        <v>0.46468896851719421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f>FBiH!C13+RS!C13</f>
        <v>11250.85</v>
      </c>
      <c r="D13" s="71">
        <f t="shared" si="0"/>
        <v>2.3018796562042773E-3</v>
      </c>
      <c r="E13" s="50">
        <f>FBiH!E13+RS!E13</f>
        <v>23059.14</v>
      </c>
      <c r="F13" s="71">
        <f t="shared" si="0"/>
        <v>4.2259300420227587E-3</v>
      </c>
      <c r="G13" s="54">
        <f t="shared" si="1"/>
        <v>11808.289999999999</v>
      </c>
      <c r="H13" s="26">
        <f t="shared" si="2"/>
        <v>1.0495464787104973</v>
      </c>
      <c r="I13" s="27">
        <f t="shared" si="3"/>
        <v>1.9240503858184814E-3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f>FBiH!C14+RS!C14</f>
        <v>3974.66</v>
      </c>
      <c r="D14" s="71">
        <f t="shared" si="0"/>
        <v>8.1319980217751475E-4</v>
      </c>
      <c r="E14" s="50">
        <f>FBiH!E14+RS!E14</f>
        <v>4686.3599999999997</v>
      </c>
      <c r="F14" s="71">
        <f t="shared" si="0"/>
        <v>8.5884510487961726E-4</v>
      </c>
      <c r="G14" s="54">
        <f t="shared" si="1"/>
        <v>711.69999999999982</v>
      </c>
      <c r="H14" s="26">
        <f t="shared" si="2"/>
        <v>0.17905934092475831</v>
      </c>
      <c r="I14" s="27">
        <f t="shared" si="3"/>
        <v>4.5645302702102507E-5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f>FBiH!C15+RS!C15</f>
        <v>10038.39</v>
      </c>
      <c r="D15" s="71">
        <f t="shared" si="0"/>
        <v>2.0538151092623622E-3</v>
      </c>
      <c r="E15" s="50">
        <f>FBiH!E15+RS!E15</f>
        <v>9545.43</v>
      </c>
      <c r="F15" s="71">
        <f t="shared" si="0"/>
        <v>1.7493418835665732E-3</v>
      </c>
      <c r="G15" s="54">
        <f t="shared" si="1"/>
        <v>-492.95999999999913</v>
      </c>
      <c r="H15" s="26">
        <f t="shared" si="2"/>
        <v>-4.9107476398107579E-2</v>
      </c>
      <c r="I15" s="27">
        <f t="shared" si="3"/>
        <v>-3.0447322569578908E-4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f>FBiH!C16+RS!C16</f>
        <v>2981178.96</v>
      </c>
      <c r="D16" s="71">
        <f t="shared" si="0"/>
        <v>0.60993748912555268</v>
      </c>
      <c r="E16" s="50">
        <f>FBiH!E16+RS!E16</f>
        <v>2630983.9900000002</v>
      </c>
      <c r="F16" s="71">
        <f t="shared" si="0"/>
        <v>0.48216691010254098</v>
      </c>
      <c r="G16" s="54">
        <f t="shared" si="1"/>
        <v>-350194.96999999974</v>
      </c>
      <c r="H16" s="26">
        <f t="shared" si="2"/>
        <v>-0.11746861718090207</v>
      </c>
      <c r="I16" s="27">
        <f t="shared" si="3"/>
        <v>-0.1277705790230117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f>FBiH!C17+RS!C17</f>
        <v>21949215.789999999</v>
      </c>
      <c r="D17" s="71">
        <f t="shared" si="0"/>
        <v>4.4907232161693278</v>
      </c>
      <c r="E17" s="50">
        <f>FBiH!E17+RS!E17</f>
        <v>24671164.960000001</v>
      </c>
      <c r="F17" s="71">
        <f t="shared" si="0"/>
        <v>4.5213575691098296</v>
      </c>
      <c r="G17" s="54">
        <f t="shared" si="1"/>
        <v>2721949.1700000018</v>
      </c>
      <c r="H17" s="26">
        <f t="shared" si="2"/>
        <v>0.12401122646213694</v>
      </c>
      <c r="I17" s="27">
        <f t="shared" si="3"/>
        <v>3.0634352940501763E-2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f>FBiH!C18+RS!C18</f>
        <v>22322354.66</v>
      </c>
      <c r="D18" s="71">
        <f t="shared" si="0"/>
        <v>4.5670659612767697</v>
      </c>
      <c r="E18" s="50">
        <f>FBiH!E18+RS!E18</f>
        <v>27334538.609999999</v>
      </c>
      <c r="F18" s="71">
        <f t="shared" si="0"/>
        <v>5.0094603656871</v>
      </c>
      <c r="G18" s="54">
        <f t="shared" si="1"/>
        <v>5012183.9499999993</v>
      </c>
      <c r="H18" s="26">
        <f t="shared" si="2"/>
        <v>0.22453652521619774</v>
      </c>
      <c r="I18" s="27">
        <f t="shared" si="3"/>
        <v>0.44239440441033029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f>FBiH!C19+RS!C19</f>
        <v>231696210.05989999</v>
      </c>
      <c r="D19" s="71">
        <f t="shared" si="0"/>
        <v>47.40413323051294</v>
      </c>
      <c r="E19" s="50">
        <f>FBiH!E19+RS!E19</f>
        <v>262641581.51999998</v>
      </c>
      <c r="F19" s="71">
        <f t="shared" si="0"/>
        <v>48.132972419168169</v>
      </c>
      <c r="G19" s="54">
        <f t="shared" si="1"/>
        <v>30945371.460099995</v>
      </c>
      <c r="H19" s="26">
        <f t="shared" si="2"/>
        <v>0.13356011068156767</v>
      </c>
      <c r="I19" s="27">
        <f t="shared" si="3"/>
        <v>0.72883918865522901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f>FBiH!C20+RS!C20</f>
        <v>90039.47</v>
      </c>
      <c r="D20" s="71">
        <f t="shared" si="0"/>
        <v>1.8421721403130902E-2</v>
      </c>
      <c r="E20" s="50">
        <f>FBiH!E20+RS!E20</f>
        <v>72348.89</v>
      </c>
      <c r="F20" s="71">
        <f t="shared" si="0"/>
        <v>1.325900912861451E-2</v>
      </c>
      <c r="G20" s="54">
        <f t="shared" si="1"/>
        <v>-17690.580000000002</v>
      </c>
      <c r="H20" s="26">
        <f t="shared" si="2"/>
        <v>-0.19647583443127778</v>
      </c>
      <c r="I20" s="27">
        <f t="shared" si="3"/>
        <v>-5.1627122745163921E-3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f>FBiH!C21+RS!C21</f>
        <v>24179.599999999999</v>
      </c>
      <c r="D21" s="71">
        <f t="shared" si="0"/>
        <v>4.9470510526010859E-3</v>
      </c>
      <c r="E21" s="50">
        <f>FBiH!E21+RS!E21</f>
        <v>25195.94</v>
      </c>
      <c r="F21" s="71">
        <f t="shared" si="0"/>
        <v>4.6175303928508568E-3</v>
      </c>
      <c r="G21" s="54">
        <f t="shared" si="1"/>
        <v>1016.3400000000001</v>
      </c>
      <c r="H21" s="26">
        <f t="shared" si="2"/>
        <v>4.2032953398732822E-2</v>
      </c>
      <c r="I21" s="27">
        <f t="shared" si="3"/>
        <v>-3.2952065975022909E-4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f>FBiH!C22+RS!C22</f>
        <v>7507167.7199999997</v>
      </c>
      <c r="D22" s="71">
        <f t="shared" si="0"/>
        <v>1.5359369870171093</v>
      </c>
      <c r="E22" s="50">
        <f>FBiH!E22+RS!E22</f>
        <v>8258115.0199999996</v>
      </c>
      <c r="F22" s="71">
        <f t="shared" si="0"/>
        <v>1.5134222851978598</v>
      </c>
      <c r="G22" s="54">
        <f t="shared" si="1"/>
        <v>750947.29999999981</v>
      </c>
      <c r="H22" s="26">
        <f t="shared" si="2"/>
        <v>0.10003070771942202</v>
      </c>
      <c r="I22" s="27">
        <f t="shared" si="3"/>
        <v>-2.2514701819249527E-2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f>FBiH!C23+RS!C23</f>
        <v>4232232.57</v>
      </c>
      <c r="D23" s="71">
        <f t="shared" si="0"/>
        <v>0.86589813687038253</v>
      </c>
      <c r="E23" s="50">
        <f>FBiH!E23+RS!E23</f>
        <v>4709135.67</v>
      </c>
      <c r="F23" s="71">
        <f t="shared" si="0"/>
        <v>0.86301908483204381</v>
      </c>
      <c r="G23" s="54">
        <f t="shared" si="1"/>
        <v>476903.09999999963</v>
      </c>
      <c r="H23" s="26">
        <f t="shared" si="2"/>
        <v>0.11268357589337288</v>
      </c>
      <c r="I23" s="27">
        <f t="shared" si="3"/>
        <v>-2.8790520383387141E-3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f>FBiH!C24+RS!C24</f>
        <v>305773.26</v>
      </c>
      <c r="D24" s="71">
        <f t="shared" si="0"/>
        <v>6.2560006275549057E-2</v>
      </c>
      <c r="E24" s="50">
        <f>FBiH!E24+RS!E24</f>
        <v>443361.66</v>
      </c>
      <c r="F24" s="71">
        <f t="shared" si="0"/>
        <v>8.1252612130160981E-2</v>
      </c>
      <c r="G24" s="54">
        <f t="shared" si="1"/>
        <v>137588.39999999997</v>
      </c>
      <c r="H24" s="26">
        <f t="shared" si="2"/>
        <v>0.44996871211040484</v>
      </c>
      <c r="I24" s="27">
        <f t="shared" si="3"/>
        <v>1.8692605854611924E-2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f>FBiH!C25+RS!C25</f>
        <v>3714644.29</v>
      </c>
      <c r="D25" s="71">
        <f t="shared" si="0"/>
        <v>0.76000161065042915</v>
      </c>
      <c r="E25" s="50">
        <f>FBiH!E25+RS!E25</f>
        <v>5030447.96</v>
      </c>
      <c r="F25" s="71">
        <f t="shared" si="0"/>
        <v>0.92190433637143898</v>
      </c>
      <c r="G25" s="54">
        <f t="shared" si="1"/>
        <v>1315803.67</v>
      </c>
      <c r="H25" s="26">
        <f t="shared" si="2"/>
        <v>0.35422063790662439</v>
      </c>
      <c r="I25" s="27">
        <f t="shared" si="3"/>
        <v>0.16190272572100983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f>FBiH!C26+RS!C26</f>
        <v>66681.02</v>
      </c>
      <c r="D26" s="71">
        <f t="shared" si="0"/>
        <v>1.3642674410640132E-2</v>
      </c>
      <c r="E26" s="50">
        <f>FBiH!E26+RS!E26</f>
        <v>107430.27</v>
      </c>
      <c r="F26" s="71">
        <f t="shared" si="0"/>
        <v>1.968819328975913E-2</v>
      </c>
      <c r="G26" s="54">
        <f t="shared" si="1"/>
        <v>40749.25</v>
      </c>
      <c r="H26" s="26">
        <f t="shared" si="2"/>
        <v>0.61110717862444208</v>
      </c>
      <c r="I26" s="27">
        <f t="shared" si="3"/>
        <v>6.0455188791189978E-3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f>FBiH!C27+RS!C27</f>
        <v>1427949.93</v>
      </c>
      <c r="D27" s="71">
        <f t="shared" si="0"/>
        <v>0.29215293901752504</v>
      </c>
      <c r="E27" s="50">
        <f>FBiH!E27+RS!E27</f>
        <v>1933311.95</v>
      </c>
      <c r="F27" s="71">
        <f t="shared" si="0"/>
        <v>0.35430814202553096</v>
      </c>
      <c r="G27" s="54">
        <f t="shared" si="1"/>
        <v>505362.02</v>
      </c>
      <c r="H27" s="26">
        <f t="shared" si="2"/>
        <v>0.35390738105221942</v>
      </c>
      <c r="I27" s="27">
        <f t="shared" si="3"/>
        <v>6.2155203008005921E-2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391020103.80170006</v>
      </c>
      <c r="D28" s="23">
        <f t="shared" si="0"/>
        <v>80.001175209696868</v>
      </c>
      <c r="E28" s="51">
        <f>SUM(E10:E27)</f>
        <v>442785657.45999992</v>
      </c>
      <c r="F28" s="23">
        <f t="shared" si="0"/>
        <v>81.147051105852711</v>
      </c>
      <c r="G28" s="66">
        <f t="shared" si="1"/>
        <v>51765553.658299863</v>
      </c>
      <c r="H28" s="59">
        <f t="shared" si="2"/>
        <v>0.13238591355024545</v>
      </c>
      <c r="I28" s="28">
        <f t="shared" si="3"/>
        <v>1.1458758961558431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f>FBiH!C29+RS!C29</f>
        <v>87257699.230000004</v>
      </c>
      <c r="D29" s="71">
        <f t="shared" si="0"/>
        <v>17.852582045332451</v>
      </c>
      <c r="E29" s="50">
        <f>FBiH!E29+RS!E29</f>
        <v>89327876.579999998</v>
      </c>
      <c r="F29" s="71">
        <f t="shared" si="0"/>
        <v>16.370660711089975</v>
      </c>
      <c r="G29" s="54">
        <f t="shared" si="1"/>
        <v>2070177.349999994</v>
      </c>
      <c r="H29" s="26">
        <f t="shared" si="2"/>
        <v>2.3724867470356677E-2</v>
      </c>
      <c r="I29" s="27">
        <f>F29-D29</f>
        <v>-1.4819213342424753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f>FBiH!C30+RS!C30</f>
        <v>358292.26</v>
      </c>
      <c r="D30" s="71">
        <f t="shared" si="0"/>
        <v>7.3305187098703956E-2</v>
      </c>
      <c r="E30" s="50">
        <f>FBiH!E30+RS!E30</f>
        <v>168966.55</v>
      </c>
      <c r="F30" s="71">
        <f t="shared" si="0"/>
        <v>3.0965630970710121E-2</v>
      </c>
      <c r="G30" s="54">
        <f t="shared" si="1"/>
        <v>-189325.71000000002</v>
      </c>
      <c r="H30" s="26">
        <f t="shared" si="2"/>
        <v>-0.52841138683821975</v>
      </c>
      <c r="I30" s="27">
        <f t="shared" ref="I30:I33" si="4">F30-D30</f>
        <v>-4.2339556127993838E-2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f>FBiH!C31+RS!C31</f>
        <v>10028350.619999999</v>
      </c>
      <c r="D31" s="71">
        <f t="shared" si="0"/>
        <v>2.051761091602994</v>
      </c>
      <c r="E31" s="50">
        <f>FBiH!E31+RS!E31</f>
        <v>13375846.109999999</v>
      </c>
      <c r="F31" s="71">
        <f t="shared" si="0"/>
        <v>2.4513225520866024</v>
      </c>
      <c r="G31" s="54">
        <f t="shared" si="1"/>
        <v>3347495.49</v>
      </c>
      <c r="H31" s="26">
        <f t="shared" si="2"/>
        <v>0.33380319624285337</v>
      </c>
      <c r="I31" s="27">
        <f t="shared" si="4"/>
        <v>0.39956146048360841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f>FBiH!C32+RS!C32</f>
        <v>103503.78</v>
      </c>
      <c r="D32" s="71">
        <f t="shared" si="0"/>
        <v>2.1176466268970177E-2</v>
      </c>
      <c r="E32" s="50">
        <f>FBiH!E32+RS!E32</f>
        <v>0</v>
      </c>
      <c r="F32" s="71">
        <f t="shared" si="0"/>
        <v>0</v>
      </c>
      <c r="G32" s="54">
        <f t="shared" si="1"/>
        <v>-103503.78</v>
      </c>
      <c r="H32" s="26">
        <f t="shared" si="2"/>
        <v>-1</v>
      </c>
      <c r="I32" s="27">
        <f t="shared" si="4"/>
        <v>-2.1176466268970177E-2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97747845.890000015</v>
      </c>
      <c r="D33" s="24">
        <f t="shared" si="0"/>
        <v>19.998824790303125</v>
      </c>
      <c r="E33" s="53">
        <f>SUM(E29:E32)</f>
        <v>102872689.23999999</v>
      </c>
      <c r="F33" s="24">
        <f t="shared" si="0"/>
        <v>18.852948894147286</v>
      </c>
      <c r="G33" s="56">
        <f t="shared" si="1"/>
        <v>5124843.3499999791</v>
      </c>
      <c r="H33" s="60">
        <f t="shared" si="2"/>
        <v>5.2429220340744827E-2</v>
      </c>
      <c r="I33" s="28">
        <f t="shared" si="4"/>
        <v>-1.1458758961558395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488767949.6917001</v>
      </c>
      <c r="D34" s="25">
        <f>D28+D33</f>
        <v>100</v>
      </c>
      <c r="E34" s="58">
        <f>E28+E33</f>
        <v>545658346.69999993</v>
      </c>
      <c r="F34" s="25">
        <f>F28+F33</f>
        <v>100</v>
      </c>
      <c r="G34" s="57">
        <f>G28+G33</f>
        <v>56890397.008299842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A10:A27 A30:A33" numberStoredAsText="1"/>
    <ignoredError sqref="A28:A29 A34" twoDigitTextYear="1" numberStoredAsText="1"/>
    <ignoredError sqref="D28:D33 E10: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20419971</v>
      </c>
      <c r="D10" s="71">
        <f>C10/C$34*100</f>
        <v>5.9628148816407451</v>
      </c>
      <c r="E10" s="50">
        <v>20116883</v>
      </c>
      <c r="F10" s="71">
        <f>E10/E$34*100</f>
        <v>5.2683628976843275</v>
      </c>
      <c r="G10" s="54">
        <f>E10-C10</f>
        <v>-303088</v>
      </c>
      <c r="H10" s="26">
        <f>(E10-C10)/C10</f>
        <v>-1.4842724311410628E-2</v>
      </c>
      <c r="I10" s="27">
        <f>F10-D10</f>
        <v>-0.69445198395641761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9332963</v>
      </c>
      <c r="D11" s="71">
        <f t="shared" ref="D11:D33" si="0">C11/C$34*100</f>
        <v>2.7253089960902712</v>
      </c>
      <c r="E11" s="50">
        <v>9939294</v>
      </c>
      <c r="F11" s="71">
        <f t="shared" ref="F11" si="1">E11/E$34*100</f>
        <v>2.6029781919384058</v>
      </c>
      <c r="G11" s="54">
        <f t="shared" ref="G11:G33" si="2">E11-C11</f>
        <v>606331</v>
      </c>
      <c r="H11" s="26">
        <f t="shared" ref="H11:H33" si="3">(E11-C11)/C11</f>
        <v>6.4966613496699813E-2</v>
      </c>
      <c r="I11" s="27">
        <f t="shared" ref="I11:I28" si="4">F11-D11</f>
        <v>-0.12233080415186537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42758232</v>
      </c>
      <c r="D12" s="71">
        <f t="shared" si="0"/>
        <v>12.48578766748726</v>
      </c>
      <c r="E12" s="50">
        <v>50175266</v>
      </c>
      <c r="F12" s="71">
        <f t="shared" ref="F12" si="5">E12/E$34*100</f>
        <v>13.140281711428253</v>
      </c>
      <c r="G12" s="54">
        <f t="shared" si="2"/>
        <v>7417034</v>
      </c>
      <c r="H12" s="26">
        <f t="shared" si="3"/>
        <v>0.17346446878346139</v>
      </c>
      <c r="I12" s="27">
        <f t="shared" si="4"/>
        <v>0.65449404394099275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71">
        <f t="shared" si="0"/>
        <v>0</v>
      </c>
      <c r="E13" s="50">
        <v>0</v>
      </c>
      <c r="F13" s="71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2925</v>
      </c>
      <c r="D14" s="71">
        <f t="shared" si="0"/>
        <v>8.5412626339181278E-4</v>
      </c>
      <c r="E14" s="50">
        <v>3525</v>
      </c>
      <c r="F14" s="71">
        <f t="shared" ref="F14" si="7">E14/E$34*100</f>
        <v>9.2315391078912447E-4</v>
      </c>
      <c r="G14" s="54">
        <f t="shared" si="2"/>
        <v>600</v>
      </c>
      <c r="H14" s="26">
        <f t="shared" si="3"/>
        <v>0.20512820512820512</v>
      </c>
      <c r="I14" s="27">
        <f t="shared" si="4"/>
        <v>6.9027647397311691E-5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9139</v>
      </c>
      <c r="D15" s="71">
        <f t="shared" si="0"/>
        <v>2.6686700585086421E-3</v>
      </c>
      <c r="E15" s="50">
        <v>9024</v>
      </c>
      <c r="F15" s="71">
        <f t="shared" ref="F15" si="8">E15/E$34*100</f>
        <v>2.3632740116201587E-3</v>
      </c>
      <c r="G15" s="54">
        <f t="shared" si="2"/>
        <v>-115</v>
      </c>
      <c r="H15" s="26">
        <f t="shared" si="3"/>
        <v>-1.2583433636065214E-2</v>
      </c>
      <c r="I15" s="27">
        <f t="shared" si="4"/>
        <v>-3.0539604688848343E-4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2073907</v>
      </c>
      <c r="D16" s="71">
        <f t="shared" si="0"/>
        <v>0.60559946548106813</v>
      </c>
      <c r="E16" s="50">
        <v>2178213</v>
      </c>
      <c r="F16" s="71">
        <f t="shared" ref="F16" si="9">E16/E$34*100</f>
        <v>0.57044704949835778</v>
      </c>
      <c r="G16" s="54">
        <f t="shared" si="2"/>
        <v>104306</v>
      </c>
      <c r="H16" s="26">
        <f t="shared" si="3"/>
        <v>5.0294444254250552E-2</v>
      </c>
      <c r="I16" s="27">
        <f t="shared" si="4"/>
        <v>-3.515241598271035E-2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17042837</v>
      </c>
      <c r="D17" s="71">
        <f t="shared" si="0"/>
        <v>4.9766614305660628</v>
      </c>
      <c r="E17" s="50">
        <v>19420498</v>
      </c>
      <c r="F17" s="71">
        <f t="shared" ref="F17" si="10">E17/E$34*100</f>
        <v>5.0859882774957077</v>
      </c>
      <c r="G17" s="54">
        <f t="shared" si="2"/>
        <v>2377661</v>
      </c>
      <c r="H17" s="26">
        <f t="shared" si="3"/>
        <v>0.1395108689944051</v>
      </c>
      <c r="I17" s="27">
        <f t="shared" si="4"/>
        <v>0.10932684692964489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13721953</v>
      </c>
      <c r="D18" s="71">
        <f t="shared" si="0"/>
        <v>4.0069334845566074</v>
      </c>
      <c r="E18" s="50">
        <v>15939106</v>
      </c>
      <c r="F18" s="71">
        <f t="shared" ref="F18" si="11">E18/E$34*100</f>
        <v>4.1742547626616737</v>
      </c>
      <c r="G18" s="54">
        <f t="shared" si="2"/>
        <v>2217153</v>
      </c>
      <c r="H18" s="26">
        <f t="shared" si="3"/>
        <v>0.16157707288459594</v>
      </c>
      <c r="I18" s="27">
        <f t="shared" si="4"/>
        <v>0.16732127810506636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140772297</v>
      </c>
      <c r="D19" s="71">
        <f t="shared" si="0"/>
        <v>41.106774709638458</v>
      </c>
      <c r="E19" s="50">
        <v>160834232</v>
      </c>
      <c r="F19" s="71">
        <f t="shared" ref="F19" si="12">E19/E$34*100</f>
        <v>42.120496527536268</v>
      </c>
      <c r="G19" s="54">
        <f t="shared" si="2"/>
        <v>20061935</v>
      </c>
      <c r="H19" s="26">
        <f t="shared" si="3"/>
        <v>0.14251337392043834</v>
      </c>
      <c r="I19" s="27">
        <f t="shared" si="4"/>
        <v>1.0137218178978102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21536</v>
      </c>
      <c r="D20" s="71">
        <f t="shared" si="0"/>
        <v>6.2887053703952417E-3</v>
      </c>
      <c r="E20" s="50">
        <v>10061</v>
      </c>
      <c r="F20" s="71">
        <f t="shared" ref="F20" si="13">E20/E$34*100</f>
        <v>2.6348514883544347E-3</v>
      </c>
      <c r="G20" s="54">
        <f t="shared" si="2"/>
        <v>-11475</v>
      </c>
      <c r="H20" s="26">
        <f t="shared" si="3"/>
        <v>-0.53282875185735512</v>
      </c>
      <c r="I20" s="27">
        <f t="shared" si="4"/>
        <v>-3.653853882040807E-3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18441</v>
      </c>
      <c r="D21" s="71">
        <f t="shared" si="0"/>
        <v>5.384937580584075E-3</v>
      </c>
      <c r="E21" s="50">
        <v>18865</v>
      </c>
      <c r="F21" s="71">
        <f t="shared" ref="F21" si="14">E21/E$34*100</f>
        <v>4.9405102204359806E-3</v>
      </c>
      <c r="G21" s="54">
        <f t="shared" si="2"/>
        <v>424</v>
      </c>
      <c r="H21" s="26">
        <f t="shared" si="3"/>
        <v>2.2992245539829727E-2</v>
      </c>
      <c r="I21" s="27">
        <f t="shared" si="4"/>
        <v>-4.4442736014809435E-4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5645204</v>
      </c>
      <c r="D22" s="71">
        <f t="shared" si="0"/>
        <v>1.6484502559331675</v>
      </c>
      <c r="E22" s="50">
        <v>6335063</v>
      </c>
      <c r="F22" s="71">
        <f t="shared" ref="F22" si="15">E22/E$34*100</f>
        <v>1.6590746619987187</v>
      </c>
      <c r="G22" s="54">
        <f t="shared" si="2"/>
        <v>689859</v>
      </c>
      <c r="H22" s="26">
        <f t="shared" si="3"/>
        <v>0.12220266973523011</v>
      </c>
      <c r="I22" s="27">
        <f t="shared" si="4"/>
        <v>1.0624406065551151E-2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2019686</v>
      </c>
      <c r="D23" s="71">
        <f t="shared" si="0"/>
        <v>0.58976644663410493</v>
      </c>
      <c r="E23" s="50">
        <v>1915578</v>
      </c>
      <c r="F23" s="71">
        <f t="shared" ref="F23" si="16">E23/E$34*100</f>
        <v>0.50166619067279705</v>
      </c>
      <c r="G23" s="54">
        <f t="shared" si="2"/>
        <v>-104108</v>
      </c>
      <c r="H23" s="26">
        <f t="shared" si="3"/>
        <v>-5.1546626554820896E-2</v>
      </c>
      <c r="I23" s="27">
        <f t="shared" si="4"/>
        <v>-8.8100255961307883E-2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295604</v>
      </c>
      <c r="D24" s="71">
        <f t="shared" si="0"/>
        <v>8.6319022209802893E-2</v>
      </c>
      <c r="E24" s="50">
        <v>431391</v>
      </c>
      <c r="F24" s="71">
        <f t="shared" ref="F24" si="17">E24/E$34*100</f>
        <v>0.11297596843382444</v>
      </c>
      <c r="G24" s="54">
        <f t="shared" si="2"/>
        <v>135787</v>
      </c>
      <c r="H24" s="26">
        <f t="shared" si="3"/>
        <v>0.45935440657095306</v>
      </c>
      <c r="I24" s="27">
        <f t="shared" si="4"/>
        <v>2.6656946224021552E-2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2613160</v>
      </c>
      <c r="D25" s="71">
        <f t="shared" si="0"/>
        <v>0.76306618339998278</v>
      </c>
      <c r="E25" s="50">
        <v>3586640</v>
      </c>
      <c r="F25" s="71">
        <f t="shared" ref="F25" si="18">E25/E$34*100</f>
        <v>0.93929666456530647</v>
      </c>
      <c r="G25" s="54">
        <f t="shared" si="2"/>
        <v>973480</v>
      </c>
      <c r="H25" s="26">
        <f t="shared" si="3"/>
        <v>0.37252981065070645</v>
      </c>
      <c r="I25" s="27">
        <f t="shared" si="4"/>
        <v>0.17623048116532369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66330</v>
      </c>
      <c r="D26" s="71">
        <f t="shared" si="0"/>
        <v>1.9368955572915882E-2</v>
      </c>
      <c r="E26" s="50">
        <v>107028</v>
      </c>
      <c r="F26" s="71">
        <f t="shared" ref="F26" si="19">E26/E$34*100</f>
        <v>2.8029309720266217E-2</v>
      </c>
      <c r="G26" s="54">
        <f t="shared" si="2"/>
        <v>40698</v>
      </c>
      <c r="H26" s="26">
        <f t="shared" si="3"/>
        <v>0.61356852103120763</v>
      </c>
      <c r="I26" s="27">
        <f t="shared" si="4"/>
        <v>8.6603541473503354E-3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1164081</v>
      </c>
      <c r="D27" s="71">
        <f t="shared" si="0"/>
        <v>0.33992210421039482</v>
      </c>
      <c r="E27" s="50">
        <v>1499348</v>
      </c>
      <c r="F27" s="71">
        <f t="shared" ref="F27" si="20">E27/E$34*100</f>
        <v>0.39266070066208569</v>
      </c>
      <c r="G27" s="54">
        <f t="shared" si="2"/>
        <v>335267</v>
      </c>
      <c r="H27" s="26">
        <f t="shared" si="3"/>
        <v>0.28801002679366816</v>
      </c>
      <c r="I27" s="27">
        <f t="shared" si="4"/>
        <v>5.2738596451690878E-2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8">
        <f>SUM(C10:C27)</f>
        <v>257978266</v>
      </c>
      <c r="D28" s="23">
        <f t="shared" si="0"/>
        <v>75.331970042693726</v>
      </c>
      <c r="E28" s="68">
        <f>SUM(E10:E27)</f>
        <v>292520015</v>
      </c>
      <c r="F28" s="45">
        <f t="shared" ref="F28" si="21">E28/E$34*100</f>
        <v>76.607374703927192</v>
      </c>
      <c r="G28" s="55">
        <f t="shared" si="2"/>
        <v>34541749</v>
      </c>
      <c r="H28" s="59">
        <f t="shared" si="3"/>
        <v>0.13389402733639585</v>
      </c>
      <c r="I28" s="28">
        <f t="shared" si="4"/>
        <v>1.2754046612334662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9">
        <v>75455219</v>
      </c>
      <c r="D29" s="71">
        <f t="shared" si="0"/>
        <v>22.033601455685783</v>
      </c>
      <c r="E29" s="69">
        <v>77281500</v>
      </c>
      <c r="F29" s="71">
        <f t="shared" ref="F29" si="22">E29/E$34*100</f>
        <v>20.239069207560203</v>
      </c>
      <c r="G29" s="54">
        <f t="shared" si="2"/>
        <v>1826281</v>
      </c>
      <c r="H29" s="26">
        <f t="shared" si="3"/>
        <v>2.4203508043625185E-2</v>
      </c>
      <c r="I29" s="27">
        <f>F29-D29</f>
        <v>-1.7945322481255808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9">
        <v>342211</v>
      </c>
      <c r="D30" s="71">
        <f t="shared" si="0"/>
        <v>9.9928684691136985E-2</v>
      </c>
      <c r="E30" s="69">
        <v>166937</v>
      </c>
      <c r="F30" s="71">
        <f t="shared" ref="F30" si="23">E30/E$34*100</f>
        <v>4.3718736001533073E-2</v>
      </c>
      <c r="G30" s="54">
        <f t="shared" si="2"/>
        <v>-175274</v>
      </c>
      <c r="H30" s="26">
        <f t="shared" si="3"/>
        <v>-0.51218108126272976</v>
      </c>
      <c r="I30" s="27">
        <f t="shared" ref="I30:I33" si="24">F30-D30</f>
        <v>-5.6209948689603911E-2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9">
        <v>8679527</v>
      </c>
      <c r="D31" s="71">
        <f t="shared" si="0"/>
        <v>2.5344998169293507</v>
      </c>
      <c r="E31" s="69">
        <v>11874701</v>
      </c>
      <c r="F31" s="71">
        <f t="shared" ref="F31" si="25">E31/E$34*100</f>
        <v>3.1098373525110712</v>
      </c>
      <c r="G31" s="54">
        <f t="shared" si="2"/>
        <v>3195174</v>
      </c>
      <c r="H31" s="26">
        <f t="shared" si="3"/>
        <v>0.36812766409966813</v>
      </c>
      <c r="I31" s="27">
        <f t="shared" si="24"/>
        <v>0.57533753558172052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9">
        <v>0</v>
      </c>
      <c r="D32" s="71">
        <f t="shared" si="0"/>
        <v>0</v>
      </c>
      <c r="E32" s="69">
        <v>0</v>
      </c>
      <c r="F32" s="71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70">
        <f>SUM(C29:C32)</f>
        <v>84476957</v>
      </c>
      <c r="D33" s="24">
        <f t="shared" si="0"/>
        <v>24.668029957306274</v>
      </c>
      <c r="E33" s="70">
        <f>SUM(E29:E32)</f>
        <v>89323138</v>
      </c>
      <c r="F33" s="24">
        <f t="shared" ref="F33" si="27">E33/E$34*100</f>
        <v>23.392625296072808</v>
      </c>
      <c r="G33" s="56">
        <f t="shared" si="2"/>
        <v>4846181</v>
      </c>
      <c r="H33" s="59">
        <f t="shared" si="3"/>
        <v>5.7366898289198553E-2</v>
      </c>
      <c r="I33" s="28">
        <f t="shared" si="24"/>
        <v>-1.2754046612334662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67">
        <f>C28+C33</f>
        <v>342455223</v>
      </c>
      <c r="D34" s="25">
        <f>D28+D33</f>
        <v>100</v>
      </c>
      <c r="E34" s="58">
        <f>E28+E33</f>
        <v>381843153</v>
      </c>
      <c r="F34" s="25">
        <f>F28+F33</f>
        <v>100</v>
      </c>
      <c r="G34" s="57">
        <f>G28+G33</f>
        <v>39387930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A10:A27 A33" numberStoredAsText="1"/>
    <ignoredError sqref="A28:A29 A34" twoDigitTextYear="1" numberStoredAsText="1"/>
    <ignoredError sqref="A30" twoDigitTextYear="1"/>
    <ignoredError sqref="D28:D33 E28 E33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10198264.6719</v>
      </c>
      <c r="D10" s="71">
        <f>C10/C$34*100</f>
        <v>6.9701829106015314</v>
      </c>
      <c r="E10" s="50">
        <v>11203791.059999997</v>
      </c>
      <c r="F10" s="71">
        <f>E10/E$34*100</f>
        <v>6.8392868860002451</v>
      </c>
      <c r="G10" s="54">
        <f>E10-C10</f>
        <v>1005526.3880999964</v>
      </c>
      <c r="H10" s="26">
        <f>(E10-C10)/C10</f>
        <v>9.8597792903982406E-2</v>
      </c>
      <c r="I10" s="27">
        <f>F10-D10</f>
        <v>-0.13089602460128624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1048770.92</v>
      </c>
      <c r="D11" s="71">
        <f t="shared" ref="D11:D33" si="0">C11/C$34*100</f>
        <v>0.71680088514097406</v>
      </c>
      <c r="E11" s="50">
        <v>1170134.5900000001</v>
      </c>
      <c r="F11" s="71">
        <f t="shared" ref="F11" si="1">E11/E$34*100</f>
        <v>0.71430162463617708</v>
      </c>
      <c r="G11" s="54">
        <f t="shared" ref="G11:G33" si="2">E11-C11</f>
        <v>121363.67000000016</v>
      </c>
      <c r="H11" s="26">
        <f t="shared" ref="H11:H33" si="3">(E11-C11)/C11</f>
        <v>0.11571990382799723</v>
      </c>
      <c r="I11" s="27">
        <f t="shared" ref="I11:I28" si="4">F11-D11</f>
        <v>-2.4992605047969851E-3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10919010.979900002</v>
      </c>
      <c r="D12" s="71">
        <f t="shared" si="0"/>
        <v>7.4627896197353927</v>
      </c>
      <c r="E12" s="50">
        <v>12285381.439999998</v>
      </c>
      <c r="F12" s="71">
        <f t="shared" ref="F12" si="5">E12/E$34*100</f>
        <v>7.4995372300438827</v>
      </c>
      <c r="G12" s="54">
        <f t="shared" si="2"/>
        <v>1366370.4600999951</v>
      </c>
      <c r="H12" s="26">
        <f t="shared" si="3"/>
        <v>0.12513683360290095</v>
      </c>
      <c r="I12" s="27">
        <f t="shared" si="4"/>
        <v>3.6747610308490053E-2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11250.85</v>
      </c>
      <c r="D13" s="71">
        <f t="shared" si="0"/>
        <v>7.6895908198792631E-3</v>
      </c>
      <c r="E13" s="50">
        <v>23059.14</v>
      </c>
      <c r="F13" s="71">
        <f t="shared" ref="F13" si="6">E13/E$34*100</f>
        <v>1.4076313362134737E-2</v>
      </c>
      <c r="G13" s="54">
        <f t="shared" si="2"/>
        <v>11808.289999999999</v>
      </c>
      <c r="H13" s="26">
        <f t="shared" si="3"/>
        <v>1.0495464787104973</v>
      </c>
      <c r="I13" s="27">
        <f t="shared" si="4"/>
        <v>6.3867225422554741E-3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1049.6600000000001</v>
      </c>
      <c r="D14" s="71">
        <f t="shared" si="0"/>
        <v>7.1740854246518865E-4</v>
      </c>
      <c r="E14" s="50">
        <v>1161.3599999999999</v>
      </c>
      <c r="F14" s="71">
        <f t="shared" ref="F14" si="7">E14/E$34*100</f>
        <v>7.0894522893086211E-4</v>
      </c>
      <c r="G14" s="54">
        <f t="shared" si="2"/>
        <v>111.69999999999982</v>
      </c>
      <c r="H14" s="26">
        <f t="shared" si="3"/>
        <v>0.10641541070441839</v>
      </c>
      <c r="I14" s="27">
        <f t="shared" si="4"/>
        <v>-8.4633135343265432E-6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899.39</v>
      </c>
      <c r="D15" s="71">
        <f t="shared" si="0"/>
        <v>6.147038745953603E-4</v>
      </c>
      <c r="E15" s="50">
        <v>521.43000000000006</v>
      </c>
      <c r="F15" s="71">
        <f t="shared" ref="F15" si="8">E15/E$34*100</f>
        <v>3.1830380822606212E-4</v>
      </c>
      <c r="G15" s="54">
        <f t="shared" si="2"/>
        <v>-377.95999999999992</v>
      </c>
      <c r="H15" s="26">
        <f t="shared" si="3"/>
        <v>-0.42024038514993489</v>
      </c>
      <c r="I15" s="27">
        <f t="shared" si="4"/>
        <v>-2.9640006636929818E-4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907271.96</v>
      </c>
      <c r="D16" s="71">
        <f t="shared" si="0"/>
        <v>0.62009093844019481</v>
      </c>
      <c r="E16" s="50">
        <v>452770.99</v>
      </c>
      <c r="F16" s="71">
        <f t="shared" ref="F16" si="9">E16/E$34*100</f>
        <v>0.27639132840704267</v>
      </c>
      <c r="G16" s="54">
        <f t="shared" si="2"/>
        <v>-454500.97</v>
      </c>
      <c r="H16" s="26">
        <f t="shared" si="3"/>
        <v>-0.50095339659786242</v>
      </c>
      <c r="I16" s="27">
        <f t="shared" si="4"/>
        <v>-0.34369961003315214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4906378.79</v>
      </c>
      <c r="D17" s="71">
        <f t="shared" si="0"/>
        <v>3.3533506626107648</v>
      </c>
      <c r="E17" s="50">
        <v>5250666.96</v>
      </c>
      <c r="F17" s="71">
        <f t="shared" ref="F17" si="10">E17/E$34*100</f>
        <v>3.2052380743239941</v>
      </c>
      <c r="G17" s="54">
        <f t="shared" si="2"/>
        <v>344288.16999999993</v>
      </c>
      <c r="H17" s="26">
        <f t="shared" si="3"/>
        <v>7.0171542951741786E-2</v>
      </c>
      <c r="I17" s="27">
        <f t="shared" si="4"/>
        <v>-0.14811258828677065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8600401.6600000001</v>
      </c>
      <c r="D18" s="71">
        <f t="shared" si="0"/>
        <v>5.878095401859448</v>
      </c>
      <c r="E18" s="50">
        <v>11395432.609999999</v>
      </c>
      <c r="F18" s="71">
        <f t="shared" ref="F18" si="11">E18/E$34*100</f>
        <v>6.9562733178882192</v>
      </c>
      <c r="G18" s="54">
        <f t="shared" si="2"/>
        <v>2795030.9499999993</v>
      </c>
      <c r="H18" s="26">
        <f t="shared" si="3"/>
        <v>0.32498842036640407</v>
      </c>
      <c r="I18" s="27">
        <f t="shared" si="4"/>
        <v>1.0781779160287712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90923913.059900001</v>
      </c>
      <c r="D19" s="71">
        <f t="shared" si="0"/>
        <v>62.143543569855368</v>
      </c>
      <c r="E19" s="50">
        <v>101807349.51999998</v>
      </c>
      <c r="F19" s="71">
        <f t="shared" ref="F19" si="12">E19/E$34*100</f>
        <v>62.147684363419344</v>
      </c>
      <c r="G19" s="54">
        <f t="shared" si="2"/>
        <v>10883436.46009998</v>
      </c>
      <c r="H19" s="26">
        <f t="shared" si="3"/>
        <v>0.11969828501474693</v>
      </c>
      <c r="I19" s="27">
        <f t="shared" si="4"/>
        <v>4.1407935639767857E-3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68503.47</v>
      </c>
      <c r="D20" s="71">
        <f t="shared" si="0"/>
        <v>4.6819898411397762E-2</v>
      </c>
      <c r="E20" s="50">
        <v>62287.89</v>
      </c>
      <c r="F20" s="71">
        <f t="shared" ref="F20" si="13">E20/E$34*100</f>
        <v>3.802326792352962E-2</v>
      </c>
      <c r="G20" s="54">
        <f t="shared" si="2"/>
        <v>-6215.5800000000017</v>
      </c>
      <c r="H20" s="26">
        <f t="shared" si="3"/>
        <v>-9.0733797864546162E-2</v>
      </c>
      <c r="I20" s="27">
        <f t="shared" si="4"/>
        <v>-8.7966304878681414E-3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5738.5999999999995</v>
      </c>
      <c r="D21" s="71">
        <f t="shared" si="0"/>
        <v>3.9221468492566464E-3</v>
      </c>
      <c r="E21" s="50">
        <v>6330.94</v>
      </c>
      <c r="F21" s="71">
        <f t="shared" ref="F21" si="14">E21/E$34*100</f>
        <v>3.8646842560855826E-3</v>
      </c>
      <c r="G21" s="54">
        <f t="shared" si="2"/>
        <v>592.34000000000015</v>
      </c>
      <c r="H21" s="26">
        <f t="shared" si="3"/>
        <v>0.1032202976335692</v>
      </c>
      <c r="I21" s="27">
        <f t="shared" si="4"/>
        <v>-5.7462593171063794E-5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1861963.7199999997</v>
      </c>
      <c r="D22" s="71">
        <f t="shared" si="0"/>
        <v>1.272591771133758</v>
      </c>
      <c r="E22" s="50">
        <v>1923052.02</v>
      </c>
      <c r="F22" s="71">
        <f t="shared" ref="F22" si="15">E22/E$34*100</f>
        <v>1.1739155426094037</v>
      </c>
      <c r="G22" s="54">
        <f t="shared" si="2"/>
        <v>61088.300000000279</v>
      </c>
      <c r="H22" s="26">
        <f t="shared" si="3"/>
        <v>3.2808533992273646E-2</v>
      </c>
      <c r="I22" s="27">
        <f t="shared" si="4"/>
        <v>-9.8676228524354315E-2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2212546.5700000003</v>
      </c>
      <c r="D23" s="71">
        <f t="shared" si="0"/>
        <v>1.5122037706686475</v>
      </c>
      <c r="E23" s="50">
        <v>2793557.67</v>
      </c>
      <c r="F23" s="71">
        <f t="shared" ref="F23" si="16">E23/E$34*100</f>
        <v>1.7053104824427532</v>
      </c>
      <c r="G23" s="54">
        <f t="shared" si="2"/>
        <v>581011.09999999963</v>
      </c>
      <c r="H23" s="26">
        <f t="shared" si="3"/>
        <v>0.26259835968107986</v>
      </c>
      <c r="I23" s="27">
        <f t="shared" si="4"/>
        <v>0.19310671177410565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10169.26</v>
      </c>
      <c r="D24" s="71">
        <f t="shared" si="0"/>
        <v>6.9503591587271535E-3</v>
      </c>
      <c r="E24" s="50">
        <v>11970.66</v>
      </c>
      <c r="F24" s="71">
        <f t="shared" ref="F24" si="17">E24/E$34*100</f>
        <v>7.3074174193648086E-3</v>
      </c>
      <c r="G24" s="54">
        <f t="shared" si="2"/>
        <v>1801.3999999999996</v>
      </c>
      <c r="H24" s="26">
        <f t="shared" si="3"/>
        <v>0.17714169959269402</v>
      </c>
      <c r="I24" s="27">
        <f t="shared" si="4"/>
        <v>3.5705826063765506E-4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1101484.29</v>
      </c>
      <c r="D25" s="71">
        <f t="shared" si="0"/>
        <v>0.7528287626823954</v>
      </c>
      <c r="E25" s="50">
        <v>1443807.9600000002</v>
      </c>
      <c r="F25" s="71">
        <f t="shared" ref="F25" si="18">E25/E$34*100</f>
        <v>0.88136388779913311</v>
      </c>
      <c r="G25" s="54">
        <f t="shared" si="2"/>
        <v>342323.67000000016</v>
      </c>
      <c r="H25" s="26">
        <f t="shared" si="3"/>
        <v>0.31078397858947232</v>
      </c>
      <c r="I25" s="27">
        <f t="shared" si="4"/>
        <v>0.1285351251167377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351.02</v>
      </c>
      <c r="D26" s="71">
        <f t="shared" si="0"/>
        <v>2.3991077737184468E-4</v>
      </c>
      <c r="E26" s="50">
        <v>402.27</v>
      </c>
      <c r="F26" s="71">
        <f t="shared" ref="F26" si="19">E26/E$34*100</f>
        <v>2.4556330271579689E-4</v>
      </c>
      <c r="G26" s="54">
        <f t="shared" si="2"/>
        <v>51.25</v>
      </c>
      <c r="H26" s="26">
        <f t="shared" si="3"/>
        <v>0.14600307674776367</v>
      </c>
      <c r="I26" s="27">
        <f t="shared" si="4"/>
        <v>5.6525253439522114E-6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263868.93</v>
      </c>
      <c r="D27" s="71">
        <f t="shared" si="0"/>
        <v>0.18034584958286384</v>
      </c>
      <c r="E27" s="50">
        <v>433963.95</v>
      </c>
      <c r="F27" s="71">
        <f t="shared" ref="F27" si="20">E27/E$34*100</f>
        <v>0.26491068392272099</v>
      </c>
      <c r="G27" s="54">
        <f t="shared" si="2"/>
        <v>170095.02000000002</v>
      </c>
      <c r="H27" s="26">
        <f t="shared" si="3"/>
        <v>0.64461935704214979</v>
      </c>
      <c r="I27" s="27">
        <f t="shared" si="4"/>
        <v>8.4564834339857148E-2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68">
        <f>SUM(C10:C27)</f>
        <v>133041837.80170001</v>
      </c>
      <c r="D28" s="23">
        <f t="shared" si="0"/>
        <v>90.92977816074503</v>
      </c>
      <c r="E28" s="68">
        <f>SUM(E10:E27)</f>
        <v>150265642.45999995</v>
      </c>
      <c r="F28" s="45">
        <f t="shared" ref="F28" si="21">E28/E$34*100</f>
        <v>91.728757916793882</v>
      </c>
      <c r="G28" s="55">
        <f t="shared" si="2"/>
        <v>17223804.658299938</v>
      </c>
      <c r="H28" s="59">
        <f t="shared" si="3"/>
        <v>0.12946156594718847</v>
      </c>
      <c r="I28" s="28">
        <f t="shared" si="4"/>
        <v>0.79897975604885119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69">
        <v>11802480.23</v>
      </c>
      <c r="D29" s="71">
        <f t="shared" si="0"/>
        <v>8.0666121784944682</v>
      </c>
      <c r="E29" s="69">
        <v>12046376.58</v>
      </c>
      <c r="F29" s="71">
        <f t="shared" ref="F29" si="22">E29/E$34*100</f>
        <v>7.3536381503543051</v>
      </c>
      <c r="G29" s="54">
        <f t="shared" si="2"/>
        <v>243896.34999999963</v>
      </c>
      <c r="H29" s="26">
        <f t="shared" si="3"/>
        <v>2.0664838681962328E-2</v>
      </c>
      <c r="I29" s="27">
        <f>F29-D29</f>
        <v>-0.71297402814016309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69">
        <v>16081.26</v>
      </c>
      <c r="D30" s="71">
        <f t="shared" si="0"/>
        <v>1.0991019280151421E-2</v>
      </c>
      <c r="E30" s="69">
        <v>2029.55</v>
      </c>
      <c r="F30" s="71">
        <f t="shared" ref="F30" si="23">E30/E$34*100</f>
        <v>1.2389265941453393E-3</v>
      </c>
      <c r="G30" s="54">
        <f t="shared" si="2"/>
        <v>-14051.710000000001</v>
      </c>
      <c r="H30" s="26">
        <f t="shared" si="3"/>
        <v>-0.87379409324891211</v>
      </c>
      <c r="I30" s="27">
        <f t="shared" ref="I30:I33" si="24">F30-D30</f>
        <v>-9.7520926860060822E-3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69">
        <v>1348823.6199999999</v>
      </c>
      <c r="D31" s="71">
        <f t="shared" si="0"/>
        <v>0.9218771671463325</v>
      </c>
      <c r="E31" s="69">
        <v>1501145.1099999999</v>
      </c>
      <c r="F31" s="71">
        <f t="shared" ref="F31" si="25">E31/E$34*100</f>
        <v>0.91636500625765838</v>
      </c>
      <c r="G31" s="54">
        <f t="shared" si="2"/>
        <v>152321.49</v>
      </c>
      <c r="H31" s="26">
        <f t="shared" si="3"/>
        <v>0.11292913894850092</v>
      </c>
      <c r="I31" s="27">
        <f t="shared" si="24"/>
        <v>-5.5121608886741225E-3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69">
        <v>103503.78</v>
      </c>
      <c r="D32" s="71">
        <f t="shared" si="0"/>
        <v>7.0741474334010568E-2</v>
      </c>
      <c r="E32" s="69">
        <v>0</v>
      </c>
      <c r="F32" s="71">
        <f t="shared" ref="F32" si="26">E32/E$34*100</f>
        <v>0</v>
      </c>
      <c r="G32" s="54">
        <f t="shared" si="2"/>
        <v>-103503.78</v>
      </c>
      <c r="H32" s="26">
        <f t="shared" si="3"/>
        <v>-1</v>
      </c>
      <c r="I32" s="27">
        <f t="shared" si="24"/>
        <v>-7.0741474334010568E-2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70">
        <f>SUM(C29:C32)</f>
        <v>13270888.889999999</v>
      </c>
      <c r="D33" s="24">
        <f t="shared" si="0"/>
        <v>9.0702218392549625</v>
      </c>
      <c r="E33" s="53">
        <f>SUM(E29:E32)</f>
        <v>13549551.24</v>
      </c>
      <c r="F33" s="24">
        <f t="shared" ref="F33" si="27">E33/E$34*100</f>
        <v>8.2712420832061095</v>
      </c>
      <c r="G33" s="56">
        <f t="shared" si="2"/>
        <v>278662.35000000149</v>
      </c>
      <c r="H33" s="59">
        <f t="shared" si="3"/>
        <v>2.0998016961017711E-2</v>
      </c>
      <c r="I33" s="28">
        <f t="shared" si="24"/>
        <v>-0.79897975604885296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67">
        <f>C28+C33</f>
        <v>146312726.69170001</v>
      </c>
      <c r="D34" s="25">
        <f>D28+D33</f>
        <v>100</v>
      </c>
      <c r="E34" s="58">
        <f>E28+E33</f>
        <v>163815193.69999996</v>
      </c>
      <c r="F34" s="25">
        <f>F28+F33</f>
        <v>99.999999999999986</v>
      </c>
      <c r="G34" s="57">
        <f>G28+G33</f>
        <v>17502467.008299939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A10:A27" numberStoredAsText="1"/>
    <ignoredError sqref="A28:A29 A33" twoDigitTextYear="1" numberStoredAsText="1"/>
    <ignoredError sqref="A30:A32 A34" twoDigitTextYear="1"/>
    <ignoredError sqref="D28:D33 E28 E33:E3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72" t="s">
        <v>36</v>
      </c>
      <c r="D7" s="72"/>
      <c r="E7" s="72"/>
      <c r="F7" s="72"/>
      <c r="G7" s="72"/>
      <c r="H7" s="72"/>
      <c r="I7" s="73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74" t="s">
        <v>37</v>
      </c>
      <c r="H8" s="74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2018-05-11T09:20:11Z</cp:lastPrinted>
  <dcterms:created xsi:type="dcterms:W3CDTF">2018-01-08T12:56:16Z</dcterms:created>
  <dcterms:modified xsi:type="dcterms:W3CDTF">2024-11-12T11:43:55Z</dcterms:modified>
</cp:coreProperties>
</file>