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I\Jezici\HR EVLADA 2X0524\"/>
    </mc:Choice>
  </mc:AlternateContent>
  <xr:revisionPtr revIDLastSave="0" documentId="13_ncr:1_{08858B9C-8D60-4BAC-9EAB-9E848C04D45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Teritorija FBiH" sheetId="22" state="hidden" r:id="rId2"/>
    <sheet name="FBiH" sheetId="23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3" l="1"/>
  <c r="D20" i="23" s="1"/>
  <c r="I22" i="23"/>
  <c r="E22" i="23"/>
  <c r="F20" i="23" s="1"/>
  <c r="G21" i="23"/>
  <c r="G20" i="23"/>
  <c r="G19" i="23"/>
  <c r="G18" i="23"/>
  <c r="G17" i="23"/>
  <c r="G16" i="23"/>
  <c r="G15" i="23"/>
  <c r="G14" i="23"/>
  <c r="G13" i="23"/>
  <c r="G12" i="23"/>
  <c r="G11" i="23"/>
  <c r="C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F21" i="23" l="1"/>
  <c r="F12" i="23"/>
  <c r="F18" i="23"/>
  <c r="F15" i="23"/>
  <c r="D16" i="23"/>
  <c r="G22" i="23"/>
  <c r="H20" i="23" s="1"/>
  <c r="G11" i="25"/>
  <c r="D13" i="23"/>
  <c r="D19" i="23"/>
  <c r="D15" i="23"/>
  <c r="D21" i="23"/>
  <c r="D12" i="23"/>
  <c r="D18" i="23"/>
  <c r="F13" i="23"/>
  <c r="F16" i="23"/>
  <c r="F19" i="23"/>
  <c r="D11" i="23"/>
  <c r="D14" i="23"/>
  <c r="D17" i="23"/>
  <c r="F11" i="23"/>
  <c r="F14" i="23"/>
  <c r="F17" i="23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J11" i="23"/>
  <c r="M21" i="23"/>
  <c r="M20" i="23"/>
  <c r="M19" i="23"/>
  <c r="M18" i="23"/>
  <c r="M17" i="23"/>
  <c r="M16" i="23"/>
  <c r="M15" i="23"/>
  <c r="M14" i="23"/>
  <c r="M13" i="23"/>
  <c r="M12" i="23"/>
  <c r="M11" i="23"/>
  <c r="M35" i="25"/>
  <c r="M33" i="25"/>
  <c r="M31" i="25"/>
  <c r="M25" i="25"/>
  <c r="M23" i="25"/>
  <c r="M19" i="25"/>
  <c r="M17" i="25"/>
  <c r="M15" i="25"/>
  <c r="M13" i="25"/>
  <c r="H19" i="23" l="1"/>
  <c r="H18" i="23"/>
  <c r="H14" i="23"/>
  <c r="M25" i="24"/>
  <c r="N18" i="24" s="1"/>
  <c r="H17" i="23"/>
  <c r="H11" i="23"/>
  <c r="H16" i="23"/>
  <c r="H21" i="23"/>
  <c r="H13" i="23"/>
  <c r="H12" i="23"/>
  <c r="H15" i="23"/>
  <c r="J21" i="23"/>
  <c r="J13" i="23"/>
  <c r="J14" i="23"/>
  <c r="J20" i="23"/>
  <c r="F22" i="23"/>
  <c r="D22" i="23"/>
  <c r="J15" i="23"/>
  <c r="J18" i="23"/>
  <c r="J12" i="23"/>
  <c r="J19" i="23"/>
  <c r="J13" i="24"/>
  <c r="J16" i="23"/>
  <c r="J17" i="23"/>
  <c r="M22" i="23"/>
  <c r="N16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M20" i="25"/>
  <c r="M28" i="25"/>
  <c r="M32" i="25"/>
  <c r="M12" i="25"/>
  <c r="M22" i="25"/>
  <c r="M18" i="25"/>
  <c r="M26" i="25"/>
  <c r="M16" i="25"/>
  <c r="M24" i="25"/>
  <c r="M30" i="25"/>
  <c r="M34" i="25"/>
  <c r="K36" i="25"/>
  <c r="L19" i="25" s="1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H22" i="23" l="1"/>
  <c r="J22" i="23"/>
  <c r="J11" i="25"/>
  <c r="J13" i="25"/>
  <c r="J20" i="25"/>
  <c r="J18" i="25"/>
  <c r="J34" i="25"/>
  <c r="J28" i="25"/>
  <c r="J35" i="25"/>
  <c r="J27" i="25"/>
  <c r="J25" i="25"/>
  <c r="D24" i="24"/>
  <c r="D21" i="24"/>
  <c r="D18" i="24"/>
  <c r="D15" i="24"/>
  <c r="D12" i="24"/>
  <c r="D23" i="24"/>
  <c r="D20" i="24"/>
  <c r="D17" i="24"/>
  <c r="D14" i="24"/>
  <c r="D11" i="24"/>
  <c r="D22" i="24"/>
  <c r="D19" i="24"/>
  <c r="D16" i="24"/>
  <c r="D13" i="24"/>
  <c r="L20" i="25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11" i="25"/>
  <c r="L25" i="24"/>
  <c r="L22" i="25"/>
  <c r="L28" i="25"/>
  <c r="L34" i="25"/>
  <c r="L16" i="25"/>
  <c r="M36" i="25"/>
  <c r="N31" i="25" s="1"/>
  <c r="L21" i="25"/>
  <c r="J25" i="24"/>
  <c r="J14" i="25"/>
  <c r="J31" i="25"/>
  <c r="J32" i="25"/>
  <c r="J30" i="25"/>
  <c r="J29" i="25"/>
  <c r="J26" i="25"/>
  <c r="J24" i="25"/>
  <c r="J23" i="25"/>
  <c r="J12" i="25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L27" i="25"/>
  <c r="L30" i="25"/>
  <c r="L15" i="25"/>
  <c r="L25" i="25"/>
  <c r="L18" i="25"/>
  <c r="L13" i="25"/>
  <c r="L31" i="25"/>
  <c r="L12" i="25"/>
  <c r="G34" i="25"/>
  <c r="N16" i="25" l="1"/>
  <c r="J36" i="25"/>
  <c r="N15" i="25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E25" i="24"/>
  <c r="F24" i="24" l="1"/>
  <c r="F21" i="24"/>
  <c r="F18" i="24"/>
  <c r="F15" i="24"/>
  <c r="F12" i="24"/>
  <c r="F20" i="24"/>
  <c r="F17" i="24"/>
  <c r="F14" i="24"/>
  <c r="F11" i="24"/>
  <c r="F23" i="24"/>
  <c r="F22" i="24"/>
  <c r="F19" i="24"/>
  <c r="F16" i="24"/>
  <c r="F13" i="24"/>
  <c r="N36" i="25"/>
  <c r="G25" i="24" l="1"/>
  <c r="H15" i="24" l="1"/>
  <c r="H23" i="24"/>
  <c r="H24" i="24"/>
  <c r="H14" i="24"/>
  <c r="H17" i="24"/>
  <c r="H19" i="24"/>
  <c r="H21" i="24"/>
  <c r="H22" i="24"/>
  <c r="H11" i="24"/>
  <c r="H13" i="24"/>
  <c r="H16" i="24"/>
  <c r="H18" i="24"/>
  <c r="H20" i="24"/>
  <c r="H12" i="24"/>
  <c r="H25" i="24" l="1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22" i="25"/>
  <c r="G25" i="25"/>
  <c r="G16" i="25"/>
  <c r="E36" i="25"/>
  <c r="G36" i="25" l="1"/>
  <c r="H32" i="25" s="1"/>
  <c r="F11" i="25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F25" i="24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<sst xmlns="http://schemas.openxmlformats.org/spreadsheetml/2006/main" count="337" uniqueCount="93">
  <si>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</si>
  <si>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</si>
  <si>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</si>
  <si>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</si>
  <si>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</si>
  <si>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</si>
  <si>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</si>
  <si>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</si>
  <si>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</si>
  <si>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</si>
  <si>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</si>
  <si>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</si>
  <si>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</si>
  <si>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</si>
  <si>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</si>
  <si>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</si>
  <si>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</si>
  <si>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</si>
  <si>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</si>
  <si>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</si>
  <si>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</si>
  <si>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</si>
  <si>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</si>
  <si>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</si>
  <si>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</si>
  <si>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</si>
  <si>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</si>
  <si>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</si>
  <si>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</si>
  <si>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</si>
  <si>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</si>
  <si>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</si>
  <si>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</si>
  <si>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</si>
  <si>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</si>
  <si>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</si>
  <si>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</si>
  <si>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</si>
  <si>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</si>
  <si>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</si>
  <si>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</si>
  <si>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</si>
  <si>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</si>
  <si>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</si>
  <si>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</si>
  <si>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</si>
  <si>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</si>
  <si>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</si>
  <si>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</si>
  <si>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</si>
  <si>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</si>
  <si>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</si>
  <si>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</si>
  <si>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</si>
  <si>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</si>
  <si>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</si>
  <si>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</si>
  <si>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</si>
  <si>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</si>
  <si>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</si>
  <si>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</si>
  <si>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</si>
  <si>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</si>
  <si>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</si>
  <si>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</si>
  <si>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</si>
  <si>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</si>
  <si>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</si>
  <si>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</si>
  <si>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</si>
  <si>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</si>
  <si>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</si>
  <si>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</si>
  <si>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</si>
  <si>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</si>
  <si>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</si>
  <si>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</si>
  <si>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</si>
  <si>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</si>
  <si>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</si>
  <si>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I-II-2023</t>
  </si>
  <si>
    <t>I-II-2024</t>
  </si>
  <si>
    <t>ASA Central osiguranje d.d.*</t>
  </si>
  <si>
    <t>Central osiguranje d.d.**</t>
  </si>
  <si>
    <t>*ASA osiguranje d.d. je od 01.01.2023. godine počelo poslovati pod nazivom ASA Central osiguranje d.d.</t>
  </si>
  <si>
    <t>**ASA osiguranje d.d. je od 01.01.2023. godine počelo poslovati pod nazivom ASA Central osiguranje d.d.</t>
  </si>
  <si>
    <t>ASA Central osiguranje d.d.**</t>
  </si>
  <si>
    <t>Central osiguranje d.d.***</t>
  </si>
  <si>
    <t>Osiguravajuće društvo</t>
  </si>
  <si>
    <t>**Postupak integriranja Central osiguranja d.d. društvu ASA osiguranje d.d je započet u 2022. godini.</t>
  </si>
  <si>
    <t>***Postupak integriranja Central osiguranja d.d. društvu ASA osiguranje d.d je započet u 2022. godini.</t>
  </si>
  <si>
    <t>*Podaci su dati na osnovu nerevidiranih izvješća društava sa sjedištem u Federaciji Bosne i Hercegovine.</t>
  </si>
  <si>
    <t>*Podaci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</si>
</sst>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b/>
      <sz val="10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69" fontId="32" fillId="3" borderId="3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22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7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7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7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7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7"/>
      <c r="B5" s="1"/>
      <c r="C5" s="75" t="s">
        <v>58</v>
      </c>
      <c r="D5" s="1"/>
      <c r="E5" s="1"/>
      <c r="F5" s="1"/>
      <c r="G5" s="1"/>
      <c r="H5" s="1"/>
      <c r="I5" s="64"/>
    </row>
    <row r="6" spans="1:19" ht="15" customHeight="1" x14ac:dyDescent="0.25">
      <c r="A6" s="77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8"/>
      <c r="B7" s="76"/>
      <c r="C7" s="76"/>
      <c r="D7" s="76"/>
      <c r="E7" s="76"/>
      <c r="F7" s="76"/>
      <c r="G7" s="76"/>
      <c r="H7" s="76"/>
      <c r="O7" s="1"/>
      <c r="P7" s="1"/>
      <c r="Q7" s="1"/>
      <c r="R7" s="1"/>
      <c r="S7" s="1"/>
    </row>
    <row r="8" spans="1:19" ht="24.75" customHeight="1" x14ac:dyDescent="0.25">
      <c r="A8" s="84" t="s">
        <v>59</v>
      </c>
      <c r="B8" s="87" t="s">
        <v>88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1"/>
      <c r="O8" s="1"/>
      <c r="P8" s="1"/>
      <c r="Q8" s="1"/>
      <c r="R8" s="1"/>
      <c r="S8" s="1"/>
    </row>
    <row r="9" spans="1:19" ht="21.75" customHeight="1" x14ac:dyDescent="0.25">
      <c r="A9" s="85"/>
      <c r="B9" s="82"/>
      <c r="C9" s="82" t="s">
        <v>80</v>
      </c>
      <c r="D9" s="82"/>
      <c r="E9" s="82" t="s">
        <v>80</v>
      </c>
      <c r="F9" s="82"/>
      <c r="G9" s="82" t="s">
        <v>80</v>
      </c>
      <c r="H9" s="82"/>
      <c r="I9" s="82" t="s">
        <v>81</v>
      </c>
      <c r="J9" s="82"/>
      <c r="K9" s="82" t="s">
        <v>81</v>
      </c>
      <c r="L9" s="82"/>
      <c r="M9" s="82" t="s">
        <v>81</v>
      </c>
      <c r="N9" s="83"/>
      <c r="O9" s="1"/>
      <c r="P9" s="1"/>
      <c r="Q9" s="1"/>
      <c r="R9" s="1"/>
      <c r="S9" s="1"/>
    </row>
    <row r="10" spans="1:19" ht="18.75" customHeight="1" thickBot="1" x14ac:dyDescent="0.3">
      <c r="A10" s="86"/>
      <c r="B10" s="88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4" t="s">
        <v>76</v>
      </c>
      <c r="I10" s="67" t="s">
        <v>26</v>
      </c>
      <c r="J10" s="74" t="s">
        <v>76</v>
      </c>
      <c r="K10" s="67" t="s">
        <v>26</v>
      </c>
      <c r="L10" s="74" t="s">
        <v>76</v>
      </c>
      <c r="M10" s="67" t="s">
        <v>26</v>
      </c>
      <c r="N10" s="66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1">
        <f>FBiH!C11</f>
        <v>11774696</v>
      </c>
      <c r="D11" s="69">
        <f t="shared" ref="D11:D27" si="0">C11/C$36*100</f>
        <v>10.314473871164472</v>
      </c>
      <c r="E11" s="61">
        <f>FBiH!E11</f>
        <v>1981239</v>
      </c>
      <c r="F11" s="70">
        <f t="shared" ref="F11:F35" si="1">E11/E$36*100</f>
        <v>6.4507120697733731</v>
      </c>
      <c r="G11" s="61">
        <f>C11+E11</f>
        <v>13755935</v>
      </c>
      <c r="H11" s="70">
        <f t="shared" ref="H11:H35" si="2">G11/G$36*100</f>
        <v>9.4953311858569869</v>
      </c>
      <c r="I11" s="61">
        <f>FBiH!I11</f>
        <v>14600755</v>
      </c>
      <c r="J11" s="69">
        <f t="shared" ref="J11:J35" si="3">I11/I$36*100</f>
        <v>10.601799873245337</v>
      </c>
      <c r="K11" s="61">
        <f>FBiH!K11</f>
        <v>1562245</v>
      </c>
      <c r="L11" s="70">
        <f t="shared" ref="L11:L35" si="4">K11/K$36*100</f>
        <v>5.1224926428998865</v>
      </c>
      <c r="M11" s="61">
        <f t="shared" ref="M11:M35" si="5">I11+K11</f>
        <v>16163000</v>
      </c>
      <c r="N11" s="70">
        <f t="shared" ref="N11:N35" si="6">M11/M$36*100</f>
        <v>9.6084031709226156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82</v>
      </c>
      <c r="C12" s="61">
        <f>FBiH!C12</f>
        <v>13331432</v>
      </c>
      <c r="D12" s="69">
        <f t="shared" si="0"/>
        <v>11.678153476676249</v>
      </c>
      <c r="E12" s="61">
        <f>FBiH!E12</f>
        <v>0</v>
      </c>
      <c r="F12" s="70">
        <f t="shared" si="1"/>
        <v>0</v>
      </c>
      <c r="G12" s="61">
        <f t="shared" ref="G12:G35" si="7">C12+E12</f>
        <v>13331432</v>
      </c>
      <c r="H12" s="70">
        <f t="shared" si="2"/>
        <v>9.2023088231902648</v>
      </c>
      <c r="I12" s="61">
        <f>FBiH!I12</f>
        <v>18167040</v>
      </c>
      <c r="J12" s="69">
        <f t="shared" si="3"/>
        <v>13.191326227256258</v>
      </c>
      <c r="K12" s="61">
        <f>FBiH!K12</f>
        <v>0</v>
      </c>
      <c r="L12" s="70">
        <f t="shared" si="4"/>
        <v>0</v>
      </c>
      <c r="M12" s="61">
        <f t="shared" si="5"/>
        <v>18167040</v>
      </c>
      <c r="N12" s="70">
        <f t="shared" si="6"/>
        <v>10.799742915441316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1">
        <f>RS!C11</f>
        <v>2306367</v>
      </c>
      <c r="D13" s="69">
        <f t="shared" si="0"/>
        <v>2.0203461863317735</v>
      </c>
      <c r="E13" s="61">
        <f>RS!E11</f>
        <v>0</v>
      </c>
      <c r="F13" s="70">
        <f t="shared" si="1"/>
        <v>0</v>
      </c>
      <c r="G13" s="61">
        <f t="shared" si="7"/>
        <v>2306367</v>
      </c>
      <c r="H13" s="70">
        <f t="shared" si="2"/>
        <v>1.5920196265198565</v>
      </c>
      <c r="I13" s="61">
        <f>RS!I11</f>
        <v>2635031</v>
      </c>
      <c r="J13" s="69">
        <f t="shared" si="3"/>
        <v>1.9133305998078547</v>
      </c>
      <c r="K13" s="61">
        <f>RS!K11</f>
        <v>0</v>
      </c>
      <c r="L13" s="70">
        <f t="shared" si="4"/>
        <v>0</v>
      </c>
      <c r="M13" s="61">
        <f t="shared" si="5"/>
        <v>2635031</v>
      </c>
      <c r="N13" s="70">
        <f t="shared" si="6"/>
        <v>1.5664443615590786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1">
        <f>FBiH!C13</f>
        <v>3015864</v>
      </c>
      <c r="D14" s="69">
        <f t="shared" si="0"/>
        <v>2.6418559279140257</v>
      </c>
      <c r="E14" s="61">
        <f>FBiH!E13</f>
        <v>0</v>
      </c>
      <c r="F14" s="70">
        <f t="shared" si="1"/>
        <v>0</v>
      </c>
      <c r="G14" s="61">
        <f t="shared" si="7"/>
        <v>3015864</v>
      </c>
      <c r="H14" s="70">
        <f t="shared" si="2"/>
        <v>2.081765251980574</v>
      </c>
      <c r="I14" s="61">
        <f>FBiH!I13</f>
        <v>4113504</v>
      </c>
      <c r="J14" s="69">
        <f t="shared" si="3"/>
        <v>2.9868692533909504</v>
      </c>
      <c r="K14" s="61">
        <f>FBiH!K13</f>
        <v>0</v>
      </c>
      <c r="L14" s="70">
        <f t="shared" si="4"/>
        <v>0</v>
      </c>
      <c r="M14" s="61">
        <f t="shared" si="5"/>
        <v>4113504</v>
      </c>
      <c r="N14" s="70">
        <f t="shared" si="6"/>
        <v>2.4453507936152237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83</v>
      </c>
      <c r="C15" s="61">
        <f>FBiH!C14</f>
        <v>1994048</v>
      </c>
      <c r="D15" s="69">
        <f t="shared" si="0"/>
        <v>1.7467589816202282</v>
      </c>
      <c r="E15" s="61">
        <f>FBiH!E14</f>
        <v>0</v>
      </c>
      <c r="F15" s="70">
        <f t="shared" si="1"/>
        <v>0</v>
      </c>
      <c r="G15" s="61">
        <f t="shared" si="7"/>
        <v>1994048</v>
      </c>
      <c r="H15" s="70">
        <f t="shared" si="2"/>
        <v>1.3764346924070048</v>
      </c>
      <c r="I15" s="61">
        <f>FBiH!I14</f>
        <v>0</v>
      </c>
      <c r="J15" s="69">
        <f t="shared" si="3"/>
        <v>0</v>
      </c>
      <c r="K15" s="61">
        <f>FBiH!K14</f>
        <v>0</v>
      </c>
      <c r="L15" s="70">
        <f t="shared" si="4"/>
        <v>0</v>
      </c>
      <c r="M15" s="61">
        <f t="shared" si="5"/>
        <v>0</v>
      </c>
      <c r="N15" s="70">
        <f t="shared" si="6"/>
        <v>0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2</v>
      </c>
      <c r="C16" s="61">
        <f>FBiH!C15</f>
        <v>6658787</v>
      </c>
      <c r="D16" s="69">
        <f t="shared" si="0"/>
        <v>5.8330070283894937</v>
      </c>
      <c r="E16" s="61">
        <f>FBiH!E15</f>
        <v>867781</v>
      </c>
      <c r="F16" s="70">
        <f t="shared" si="1"/>
        <v>2.8254064101403249</v>
      </c>
      <c r="G16" s="61">
        <f t="shared" si="7"/>
        <v>7526568</v>
      </c>
      <c r="H16" s="70">
        <f t="shared" si="2"/>
        <v>5.1953760942366509</v>
      </c>
      <c r="I16" s="61">
        <f>FBiH!I15</f>
        <v>7669377</v>
      </c>
      <c r="J16" s="69">
        <f t="shared" si="3"/>
        <v>5.5688353175209562</v>
      </c>
      <c r="K16" s="61">
        <f>FBiH!K15</f>
        <v>1498692</v>
      </c>
      <c r="L16" s="70">
        <f t="shared" si="4"/>
        <v>4.9141067783688959</v>
      </c>
      <c r="M16" s="61">
        <f t="shared" si="5"/>
        <v>9168069</v>
      </c>
      <c r="N16" s="70">
        <f t="shared" si="6"/>
        <v>5.4501332209885121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13</v>
      </c>
      <c r="C17" s="61">
        <f>RS!C12</f>
        <v>3553555</v>
      </c>
      <c r="D17" s="69">
        <f t="shared" si="0"/>
        <v>3.1128659455196011</v>
      </c>
      <c r="E17" s="61">
        <f>RS!E12</f>
        <v>0</v>
      </c>
      <c r="F17" s="70">
        <f t="shared" si="1"/>
        <v>0</v>
      </c>
      <c r="G17" s="61">
        <f t="shared" si="7"/>
        <v>3553555</v>
      </c>
      <c r="H17" s="70">
        <f t="shared" si="2"/>
        <v>2.4529180758820117</v>
      </c>
      <c r="I17" s="61">
        <f>RS!I12</f>
        <v>4047530</v>
      </c>
      <c r="J17" s="69">
        <f t="shared" si="3"/>
        <v>2.9389646659338298</v>
      </c>
      <c r="K17" s="61">
        <f>RS!K12</f>
        <v>0</v>
      </c>
      <c r="L17" s="70">
        <f t="shared" si="4"/>
        <v>0</v>
      </c>
      <c r="M17" s="61">
        <f t="shared" si="5"/>
        <v>4047530</v>
      </c>
      <c r="N17" s="70">
        <f t="shared" si="6"/>
        <v>2.4061312928543224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14</v>
      </c>
      <c r="C18" s="61">
        <f>RS!C13</f>
        <v>4690535</v>
      </c>
      <c r="D18" s="69">
        <f t="shared" si="0"/>
        <v>4.1088449926250696</v>
      </c>
      <c r="E18" s="61">
        <f>RS!E13</f>
        <v>0</v>
      </c>
      <c r="F18" s="70">
        <f t="shared" si="1"/>
        <v>0</v>
      </c>
      <c r="G18" s="61">
        <f t="shared" si="7"/>
        <v>4690535</v>
      </c>
      <c r="H18" s="70">
        <f t="shared" si="2"/>
        <v>3.237743073360968</v>
      </c>
      <c r="I18" s="61">
        <f>RS!I13</f>
        <v>5277319</v>
      </c>
      <c r="J18" s="69">
        <f t="shared" si="3"/>
        <v>3.8319306025801545</v>
      </c>
      <c r="K18" s="61">
        <f>RS!K13</f>
        <v>0</v>
      </c>
      <c r="L18" s="70">
        <f t="shared" si="4"/>
        <v>0</v>
      </c>
      <c r="M18" s="61">
        <f t="shared" si="5"/>
        <v>5277319</v>
      </c>
      <c r="N18" s="70">
        <f t="shared" si="6"/>
        <v>3.1372027849761905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3</v>
      </c>
      <c r="C19" s="61">
        <f>FBiH!C16</f>
        <v>11473930</v>
      </c>
      <c r="D19" s="69">
        <f t="shared" si="0"/>
        <v>10.0510069376373</v>
      </c>
      <c r="E19" s="61">
        <f>FBiH!E16</f>
        <v>0</v>
      </c>
      <c r="F19" s="70">
        <f t="shared" si="1"/>
        <v>0</v>
      </c>
      <c r="G19" s="61">
        <f t="shared" si="7"/>
        <v>11473930</v>
      </c>
      <c r="H19" s="70">
        <f t="shared" si="2"/>
        <v>7.9201279559215756</v>
      </c>
      <c r="I19" s="61">
        <f>FBiH!I16</f>
        <v>13510633</v>
      </c>
      <c r="J19" s="69">
        <f t="shared" si="3"/>
        <v>9.8102479787424866</v>
      </c>
      <c r="K19" s="61">
        <f>FBiH!K16</f>
        <v>0</v>
      </c>
      <c r="L19" s="70">
        <f t="shared" si="4"/>
        <v>0</v>
      </c>
      <c r="M19" s="61">
        <f t="shared" si="5"/>
        <v>13510633</v>
      </c>
      <c r="N19" s="70">
        <f t="shared" si="6"/>
        <v>8.0316530940030759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23</v>
      </c>
      <c r="C20" s="61">
        <f>RS!C14</f>
        <v>1470524</v>
      </c>
      <c r="D20" s="69">
        <f t="shared" si="0"/>
        <v>1.2881590637176759</v>
      </c>
      <c r="E20" s="61">
        <f>RS!E14</f>
        <v>0</v>
      </c>
      <c r="F20" s="70">
        <f t="shared" si="1"/>
        <v>0</v>
      </c>
      <c r="G20" s="61">
        <f t="shared" si="7"/>
        <v>1470524</v>
      </c>
      <c r="H20" s="70">
        <f t="shared" si="2"/>
        <v>1.015060946184404</v>
      </c>
      <c r="I20" s="61">
        <f>RS!I14</f>
        <v>1835997</v>
      </c>
      <c r="J20" s="69">
        <f t="shared" si="3"/>
        <v>1.3331415232896393</v>
      </c>
      <c r="K20" s="61">
        <f>RS!K14</f>
        <v>0</v>
      </c>
      <c r="L20" s="70">
        <f t="shared" si="4"/>
        <v>0</v>
      </c>
      <c r="M20" s="61">
        <f t="shared" si="5"/>
        <v>1835997</v>
      </c>
      <c r="N20" s="70">
        <f t="shared" si="6"/>
        <v>1.0914433828252432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16</v>
      </c>
      <c r="C21" s="61">
        <f>RS!C15</f>
        <v>1459412</v>
      </c>
      <c r="D21" s="69">
        <f t="shared" si="0"/>
        <v>1.278425102547351</v>
      </c>
      <c r="E21" s="61">
        <f>RS!E15</f>
        <v>3226644</v>
      </c>
      <c r="F21" s="70">
        <f t="shared" si="1"/>
        <v>10.505623700957752</v>
      </c>
      <c r="G21" s="61">
        <f t="shared" si="7"/>
        <v>4686056</v>
      </c>
      <c r="H21" s="70">
        <f t="shared" si="2"/>
        <v>3.2346513468893425</v>
      </c>
      <c r="I21" s="61">
        <f>RS!I15</f>
        <v>1747963</v>
      </c>
      <c r="J21" s="69">
        <f t="shared" si="3"/>
        <v>1.2692188802454076</v>
      </c>
      <c r="K21" s="61">
        <f>RS!K15</f>
        <v>3307499</v>
      </c>
      <c r="L21" s="70">
        <f t="shared" si="4"/>
        <v>10.845059061734062</v>
      </c>
      <c r="M21" s="61">
        <f t="shared" si="5"/>
        <v>5055462</v>
      </c>
      <c r="N21" s="70">
        <f t="shared" si="6"/>
        <v>3.0053156661064646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4</v>
      </c>
      <c r="C22" s="61">
        <f>FBiH!C17</f>
        <v>3589878</v>
      </c>
      <c r="D22" s="69">
        <f t="shared" si="0"/>
        <v>3.1446844004862777</v>
      </c>
      <c r="E22" s="61">
        <f>FBiH!E17</f>
        <v>5606612</v>
      </c>
      <c r="F22" s="70">
        <f t="shared" si="1"/>
        <v>18.254556718768523</v>
      </c>
      <c r="G22" s="61">
        <f t="shared" si="7"/>
        <v>9196490</v>
      </c>
      <c r="H22" s="70">
        <f t="shared" si="2"/>
        <v>6.3480758158149131</v>
      </c>
      <c r="I22" s="61">
        <f>FBiH!I17</f>
        <v>3909106</v>
      </c>
      <c r="J22" s="69">
        <f t="shared" si="3"/>
        <v>2.838453182407525</v>
      </c>
      <c r="K22" s="61">
        <f>FBiH!K17</f>
        <v>5048739</v>
      </c>
      <c r="L22" s="70">
        <f t="shared" si="4"/>
        <v>16.554463853890862</v>
      </c>
      <c r="M22" s="61">
        <f t="shared" si="5"/>
        <v>8957845</v>
      </c>
      <c r="N22" s="70">
        <f t="shared" si="6"/>
        <v>5.3251615605168157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17</v>
      </c>
      <c r="C23" s="61">
        <f>RS!C16</f>
        <v>860905</v>
      </c>
      <c r="D23" s="69">
        <f t="shared" si="0"/>
        <v>0.75414109443291355</v>
      </c>
      <c r="E23" s="61">
        <f>RS!E16</f>
        <v>0</v>
      </c>
      <c r="F23" s="70">
        <f t="shared" si="1"/>
        <v>0</v>
      </c>
      <c r="G23" s="61">
        <f t="shared" si="7"/>
        <v>860905</v>
      </c>
      <c r="H23" s="70">
        <f t="shared" si="2"/>
        <v>0.59425826703602547</v>
      </c>
      <c r="I23" s="61">
        <f>RS!I16</f>
        <v>1137937</v>
      </c>
      <c r="J23" s="69">
        <f t="shared" si="3"/>
        <v>0.82627099368225676</v>
      </c>
      <c r="K23" s="61">
        <f>RS!K16</f>
        <v>0</v>
      </c>
      <c r="L23" s="70">
        <f t="shared" si="4"/>
        <v>0</v>
      </c>
      <c r="M23" s="61">
        <f t="shared" si="5"/>
        <v>1137937</v>
      </c>
      <c r="N23" s="70">
        <f t="shared" si="6"/>
        <v>0.67646832141992008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18</v>
      </c>
      <c r="C24" s="61">
        <f>RS!C17</f>
        <v>2420043</v>
      </c>
      <c r="D24" s="69">
        <f t="shared" si="0"/>
        <v>2.1199248193409392</v>
      </c>
      <c r="E24" s="61">
        <f>RS!E17</f>
        <v>0</v>
      </c>
      <c r="F24" s="70">
        <f t="shared" si="1"/>
        <v>0</v>
      </c>
      <c r="G24" s="61">
        <f t="shared" si="7"/>
        <v>2420043</v>
      </c>
      <c r="H24" s="70">
        <f t="shared" si="2"/>
        <v>1.6704869402926739</v>
      </c>
      <c r="I24" s="61">
        <f>RS!I17</f>
        <v>3200506</v>
      </c>
      <c r="J24" s="69">
        <f t="shared" si="3"/>
        <v>2.3239294204389389</v>
      </c>
      <c r="K24" s="61">
        <f>RS!K17</f>
        <v>0</v>
      </c>
      <c r="L24" s="70">
        <f t="shared" si="4"/>
        <v>0</v>
      </c>
      <c r="M24" s="61">
        <f t="shared" si="5"/>
        <v>3200506</v>
      </c>
      <c r="N24" s="70">
        <f t="shared" si="6"/>
        <v>1.9026017446610688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19</v>
      </c>
      <c r="C25" s="61">
        <f>RS!C18</f>
        <v>2215659</v>
      </c>
      <c r="D25" s="69">
        <f t="shared" si="0"/>
        <v>1.9408872095645104</v>
      </c>
      <c r="E25" s="61">
        <f>RS!E18</f>
        <v>0</v>
      </c>
      <c r="F25" s="70">
        <f t="shared" si="1"/>
        <v>0</v>
      </c>
      <c r="G25" s="61">
        <f t="shared" si="7"/>
        <v>2215659</v>
      </c>
      <c r="H25" s="70">
        <f t="shared" si="2"/>
        <v>1.5294064707287949</v>
      </c>
      <c r="I25" s="61">
        <f>RS!I18</f>
        <v>2950204</v>
      </c>
      <c r="J25" s="69">
        <f t="shared" si="3"/>
        <v>2.1421818524622793</v>
      </c>
      <c r="K25" s="61">
        <f>RS!K18</f>
        <v>0</v>
      </c>
      <c r="L25" s="70">
        <f t="shared" si="4"/>
        <v>0</v>
      </c>
      <c r="M25" s="61">
        <f t="shared" si="5"/>
        <v>2950204</v>
      </c>
      <c r="N25" s="70">
        <f t="shared" si="6"/>
        <v>1.7538049538123233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11</v>
      </c>
      <c r="C26" s="61">
        <f>RS!C19</f>
        <v>4264990</v>
      </c>
      <c r="D26" s="69">
        <f t="shared" si="0"/>
        <v>3.7360733487962454</v>
      </c>
      <c r="E26" s="61">
        <f>RS!E19</f>
        <v>0</v>
      </c>
      <c r="F26" s="70">
        <f t="shared" si="1"/>
        <v>0</v>
      </c>
      <c r="G26" s="61">
        <f t="shared" si="7"/>
        <v>4264990</v>
      </c>
      <c r="H26" s="70">
        <f t="shared" si="2"/>
        <v>2.94400144769281</v>
      </c>
      <c r="I26" s="61">
        <f>RS!I19</f>
        <v>5271518</v>
      </c>
      <c r="J26" s="69">
        <f t="shared" si="3"/>
        <v>3.8277184203289836</v>
      </c>
      <c r="K26" s="61">
        <f>RS!K19</f>
        <v>0</v>
      </c>
      <c r="L26" s="70">
        <f t="shared" si="4"/>
        <v>0</v>
      </c>
      <c r="M26" s="61">
        <f t="shared" si="5"/>
        <v>5271518</v>
      </c>
      <c r="N26" s="70">
        <f t="shared" si="6"/>
        <v>3.1337542700473704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15</v>
      </c>
      <c r="C27" s="61">
        <f>RS!C20</f>
        <v>1687240</v>
      </c>
      <c r="D27" s="69">
        <f t="shared" si="0"/>
        <v>1.4779993381046563</v>
      </c>
      <c r="E27" s="61">
        <f>RS!E20</f>
        <v>0</v>
      </c>
      <c r="F27" s="70">
        <f t="shared" si="1"/>
        <v>0</v>
      </c>
      <c r="G27" s="61">
        <f t="shared" si="7"/>
        <v>1687240</v>
      </c>
      <c r="H27" s="70">
        <f t="shared" si="2"/>
        <v>1.16465384505127</v>
      </c>
      <c r="I27" s="61">
        <f>RS!I20</f>
        <v>2017331</v>
      </c>
      <c r="J27" s="69">
        <f t="shared" si="3"/>
        <v>1.4648105211061953</v>
      </c>
      <c r="K27" s="61">
        <f>RS!K20</f>
        <v>0</v>
      </c>
      <c r="L27" s="70">
        <f t="shared" si="4"/>
        <v>0</v>
      </c>
      <c r="M27" s="61">
        <f t="shared" si="5"/>
        <v>2017331</v>
      </c>
      <c r="N27" s="70">
        <f t="shared" si="6"/>
        <v>1.1992408325929895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66</v>
      </c>
      <c r="C28" s="61">
        <f>RS!C21</f>
        <v>2448422</v>
      </c>
      <c r="D28" s="69">
        <f t="shared" ref="D28:D35" si="8">C28/C$36*100</f>
        <v>2.144784438136174</v>
      </c>
      <c r="E28" s="61">
        <f>RS!E21</f>
        <v>0</v>
      </c>
      <c r="F28" s="70">
        <f t="shared" si="1"/>
        <v>0</v>
      </c>
      <c r="G28" s="61">
        <f t="shared" si="7"/>
        <v>2448422</v>
      </c>
      <c r="H28" s="70">
        <f t="shared" si="2"/>
        <v>1.6900761578720991</v>
      </c>
      <c r="I28" s="61">
        <f>RS!I21</f>
        <v>3468632</v>
      </c>
      <c r="J28" s="69">
        <f t="shared" si="3"/>
        <v>2.518619228795683</v>
      </c>
      <c r="K28" s="61">
        <f>RS!K21</f>
        <v>0</v>
      </c>
      <c r="L28" s="70">
        <f t="shared" si="4"/>
        <v>0</v>
      </c>
      <c r="M28" s="61">
        <f t="shared" si="5"/>
        <v>3468632</v>
      </c>
      <c r="N28" s="70">
        <f t="shared" si="6"/>
        <v>2.0619943517641315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5</v>
      </c>
      <c r="C29" s="61">
        <f>FBiH!C18</f>
        <v>11290708</v>
      </c>
      <c r="D29" s="69">
        <f t="shared" si="8"/>
        <v>9.8905069526166685</v>
      </c>
      <c r="E29" s="61">
        <f>FBiH!E18</f>
        <v>714534</v>
      </c>
      <c r="F29" s="70">
        <f t="shared" si="1"/>
        <v>2.3264498114883905</v>
      </c>
      <c r="G29" s="61">
        <f t="shared" si="7"/>
        <v>12005242</v>
      </c>
      <c r="H29" s="70">
        <f t="shared" si="2"/>
        <v>8.2868775373218977</v>
      </c>
      <c r="I29" s="61">
        <f>FBiH!I18</f>
        <v>13046035</v>
      </c>
      <c r="J29" s="69">
        <f t="shared" si="3"/>
        <v>9.4728972720488915</v>
      </c>
      <c r="K29" s="61">
        <f>FBiH!K18</f>
        <v>763568</v>
      </c>
      <c r="L29" s="70">
        <f t="shared" si="4"/>
        <v>2.5036863375167022</v>
      </c>
      <c r="M29" s="61">
        <f t="shared" si="5"/>
        <v>13809603</v>
      </c>
      <c r="N29" s="70">
        <f t="shared" si="6"/>
        <v>8.2093815043236074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22</v>
      </c>
      <c r="C30" s="61">
        <f>RS!C22</f>
        <v>437240</v>
      </c>
      <c r="D30" s="69">
        <f t="shared" si="8"/>
        <v>0.38301630508574941</v>
      </c>
      <c r="E30" s="61">
        <f>RS!E22</f>
        <v>0</v>
      </c>
      <c r="F30" s="70">
        <f t="shared" si="1"/>
        <v>0</v>
      </c>
      <c r="G30" s="61">
        <f t="shared" si="7"/>
        <v>437240</v>
      </c>
      <c r="H30" s="70">
        <f t="shared" si="2"/>
        <v>0.30181435196546863</v>
      </c>
      <c r="I30" s="61">
        <f>RS!I22</f>
        <v>590458</v>
      </c>
      <c r="J30" s="69">
        <f t="shared" si="3"/>
        <v>0.42873930488914408</v>
      </c>
      <c r="K30" s="61">
        <f>RS!K22</f>
        <v>0</v>
      </c>
      <c r="L30" s="70">
        <f t="shared" si="4"/>
        <v>0</v>
      </c>
      <c r="M30" s="61">
        <f t="shared" si="5"/>
        <v>590458</v>
      </c>
      <c r="N30" s="70">
        <f t="shared" si="6"/>
        <v>0.35100900324795059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20</v>
      </c>
      <c r="C31" s="61">
        <f>RS!C23</f>
        <v>2477975</v>
      </c>
      <c r="D31" s="69">
        <f t="shared" si="8"/>
        <v>2.1706724649960205</v>
      </c>
      <c r="E31" s="61">
        <f>RS!E23</f>
        <v>0</v>
      </c>
      <c r="F31" s="70">
        <f t="shared" si="1"/>
        <v>0</v>
      </c>
      <c r="G31" s="61">
        <f t="shared" si="7"/>
        <v>2477975</v>
      </c>
      <c r="H31" s="70">
        <f t="shared" si="2"/>
        <v>1.710475754303431</v>
      </c>
      <c r="I31" s="61">
        <f>RS!I23</f>
        <v>2671840</v>
      </c>
      <c r="J31" s="69">
        <f t="shared" si="3"/>
        <v>1.94005809790876</v>
      </c>
      <c r="K31" s="61">
        <f>RS!K23</f>
        <v>0</v>
      </c>
      <c r="L31" s="70">
        <f t="shared" si="4"/>
        <v>0</v>
      </c>
      <c r="M31" s="61">
        <f t="shared" si="5"/>
        <v>2671840</v>
      </c>
      <c r="N31" s="70">
        <f t="shared" si="6"/>
        <v>1.5883261726287123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6</v>
      </c>
      <c r="C32" s="61">
        <f>FBiH!C19</f>
        <v>6679425</v>
      </c>
      <c r="D32" s="69">
        <f t="shared" si="8"/>
        <v>5.8510856362578485</v>
      </c>
      <c r="E32" s="61">
        <f>FBiH!E19</f>
        <v>4036358</v>
      </c>
      <c r="F32" s="70">
        <f t="shared" si="1"/>
        <v>13.141969882748276</v>
      </c>
      <c r="G32" s="61">
        <f t="shared" si="7"/>
        <v>10715783</v>
      </c>
      <c r="H32" s="70">
        <f t="shared" si="2"/>
        <v>7.3968006173899576</v>
      </c>
      <c r="I32" s="61">
        <f>FBiH!I19</f>
        <v>9638207</v>
      </c>
      <c r="J32" s="69">
        <f t="shared" si="3"/>
        <v>6.9984286258424522</v>
      </c>
      <c r="K32" s="61">
        <f>FBiH!K19</f>
        <v>4396046</v>
      </c>
      <c r="L32" s="70">
        <f t="shared" si="4"/>
        <v>14.414328925904371</v>
      </c>
      <c r="M32" s="61">
        <f t="shared" si="5"/>
        <v>14034253</v>
      </c>
      <c r="N32" s="70">
        <f t="shared" si="6"/>
        <v>8.3429289752354272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7</v>
      </c>
      <c r="C33" s="61">
        <f>FBiH!C20</f>
        <v>6231735</v>
      </c>
      <c r="D33" s="69">
        <f t="shared" si="8"/>
        <v>5.4589152730160615</v>
      </c>
      <c r="E33" s="61">
        <f>FBiH!E20</f>
        <v>7127078</v>
      </c>
      <c r="F33" s="70">
        <f t="shared" si="1"/>
        <v>23.205038905864598</v>
      </c>
      <c r="G33" s="61">
        <f t="shared" si="7"/>
        <v>13358813</v>
      </c>
      <c r="H33" s="70">
        <f t="shared" si="2"/>
        <v>9.2212091497184101</v>
      </c>
      <c r="I33" s="61">
        <f>FBiH!I20</f>
        <v>6837494</v>
      </c>
      <c r="J33" s="69">
        <f t="shared" si="3"/>
        <v>4.9647941508857416</v>
      </c>
      <c r="K33" s="61">
        <f>FBiH!K20</f>
        <v>6868148</v>
      </c>
      <c r="L33" s="70">
        <f t="shared" si="4"/>
        <v>22.520179357493586</v>
      </c>
      <c r="M33" s="61">
        <f t="shared" si="5"/>
        <v>13705642</v>
      </c>
      <c r="N33" s="70">
        <f t="shared" si="6"/>
        <v>8.1475799079583098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68</v>
      </c>
      <c r="C34" s="61">
        <f>FBiH!C21</f>
        <v>249769</v>
      </c>
      <c r="D34" s="69">
        <f t="shared" si="8"/>
        <v>0.21879425373927947</v>
      </c>
      <c r="E34" s="61">
        <f>FBiH!E21</f>
        <v>6821288</v>
      </c>
      <c r="F34" s="70">
        <f t="shared" si="1"/>
        <v>22.209417860742832</v>
      </c>
      <c r="G34" s="61">
        <f t="shared" si="7"/>
        <v>7071057</v>
      </c>
      <c r="H34" s="70">
        <f t="shared" si="2"/>
        <v>4.8809497899686454</v>
      </c>
      <c r="I34" s="61">
        <f>FBiH!I21</f>
        <v>387120</v>
      </c>
      <c r="J34" s="69">
        <f t="shared" si="3"/>
        <v>0.2810929138206027</v>
      </c>
      <c r="K34" s="61">
        <f>FBiH!K21</f>
        <v>6639358</v>
      </c>
      <c r="L34" s="70">
        <f t="shared" si="4"/>
        <v>21.769992868326351</v>
      </c>
      <c r="M34" s="61">
        <f t="shared" si="5"/>
        <v>7026478</v>
      </c>
      <c r="N34" s="70">
        <f t="shared" si="6"/>
        <v>4.1770236648900578</v>
      </c>
      <c r="O34" s="1"/>
      <c r="P34" s="1"/>
      <c r="Q34" s="1"/>
      <c r="R34" s="1"/>
      <c r="S34" s="1"/>
    </row>
    <row r="35" spans="1:35" x14ac:dyDescent="0.25">
      <c r="A35" s="15" t="s">
        <v>51</v>
      </c>
      <c r="B35" s="7" t="s">
        <v>25</v>
      </c>
      <c r="C35" s="61">
        <f>RS!C24</f>
        <v>7573881</v>
      </c>
      <c r="D35" s="69">
        <f t="shared" si="8"/>
        <v>6.6346169512834159</v>
      </c>
      <c r="E35" s="61">
        <f>RS!E24</f>
        <v>331959</v>
      </c>
      <c r="F35" s="70">
        <f t="shared" si="1"/>
        <v>1.0808246395159289</v>
      </c>
      <c r="G35" s="61">
        <f t="shared" si="7"/>
        <v>7905840</v>
      </c>
      <c r="H35" s="70">
        <f t="shared" si="2"/>
        <v>5.4571767824139616</v>
      </c>
      <c r="I35" s="61">
        <f>RS!I24</f>
        <v>8988050</v>
      </c>
      <c r="J35" s="69">
        <f t="shared" si="3"/>
        <v>6.5263410933696742</v>
      </c>
      <c r="K35" s="61">
        <f>RS!K24</f>
        <v>413455</v>
      </c>
      <c r="L35" s="70">
        <f t="shared" si="4"/>
        <v>1.3556901738652851</v>
      </c>
      <c r="M35" s="61">
        <f t="shared" si="5"/>
        <v>9401505</v>
      </c>
      <c r="N35" s="70">
        <f t="shared" si="6"/>
        <v>5.5889036969278489</v>
      </c>
      <c r="O35" s="1"/>
      <c r="P35" s="1"/>
      <c r="Q35" s="1"/>
      <c r="R35" s="1"/>
      <c r="S35" s="1"/>
    </row>
    <row r="36" spans="1:35" x14ac:dyDescent="0.25">
      <c r="A36" s="3"/>
      <c r="B36" s="4" t="s">
        <v>56</v>
      </c>
      <c r="C36" s="10">
        <f t="shared" ref="C36:L36" si="9">SUM(C11:C35)</f>
        <v>114157020</v>
      </c>
      <c r="D36" s="10">
        <f t="shared" si="9"/>
        <v>99.999999999999972</v>
      </c>
      <c r="E36" s="10">
        <f t="shared" si="9"/>
        <v>30713493</v>
      </c>
      <c r="F36" s="26">
        <f t="shared" si="9"/>
        <v>100</v>
      </c>
      <c r="G36" s="10">
        <f t="shared" si="9"/>
        <v>144870513</v>
      </c>
      <c r="H36" s="26">
        <f t="shared" si="9"/>
        <v>100.00000000000001</v>
      </c>
      <c r="I36" s="10">
        <f t="shared" si="9"/>
        <v>137719587</v>
      </c>
      <c r="J36" s="10">
        <f t="shared" si="9"/>
        <v>100.00000000000003</v>
      </c>
      <c r="K36" s="10">
        <f t="shared" si="9"/>
        <v>30497750</v>
      </c>
      <c r="L36" s="26">
        <f t="shared" si="9"/>
        <v>100</v>
      </c>
      <c r="M36" s="10">
        <f>SUM(M11:M35)+0.6</f>
        <v>168217337.59999999</v>
      </c>
      <c r="N36" s="26">
        <f>SUM(N11:N35)</f>
        <v>99.99999964331856</v>
      </c>
      <c r="O36" s="1"/>
      <c r="P36" s="1"/>
      <c r="Q36" s="1"/>
      <c r="R36" s="1"/>
      <c r="S36" s="1"/>
    </row>
    <row r="37" spans="1:35" x14ac:dyDescent="0.25">
      <c r="A37" s="18"/>
      <c r="B37" s="18"/>
      <c r="C37" s="19"/>
      <c r="D37" s="18"/>
      <c r="E37" s="52"/>
      <c r="F37" s="18"/>
      <c r="G37" s="52"/>
      <c r="H37" s="18"/>
      <c r="I37" s="19"/>
      <c r="J37" s="18"/>
      <c r="K37" s="52"/>
      <c r="L37" s="18"/>
      <c r="M37" s="52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C38" s="60"/>
      <c r="D38" s="21"/>
      <c r="E38" s="60"/>
      <c r="F38" s="18"/>
      <c r="G38" s="60"/>
      <c r="H38" s="18"/>
      <c r="I38" s="60"/>
      <c r="J38" s="21"/>
      <c r="K38" s="60"/>
      <c r="L38" s="18"/>
      <c r="M38" s="6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/>
      <c r="B39" s="63" t="s">
        <v>84</v>
      </c>
      <c r="C39" s="36"/>
      <c r="D39" s="21"/>
      <c r="E39" s="20"/>
      <c r="F39" s="18"/>
      <c r="G39" s="20"/>
      <c r="H39" s="18"/>
      <c r="I39" s="36"/>
      <c r="J39" s="21"/>
      <c r="K39" s="20"/>
      <c r="L39" s="18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/>
      <c r="B40" s="63" t="s">
        <v>89</v>
      </c>
      <c r="C40" s="22"/>
      <c r="D40" s="21"/>
      <c r="E40" s="21"/>
      <c r="F40" s="18"/>
      <c r="G40" s="21"/>
      <c r="H40" s="18"/>
      <c r="I40" s="22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47"/>
      <c r="C41" s="39"/>
      <c r="D41" s="21"/>
      <c r="E41" s="21"/>
      <c r="F41" s="18"/>
      <c r="G41" s="21"/>
      <c r="H41" s="18"/>
      <c r="I41" s="39"/>
      <c r="J41" s="21"/>
      <c r="K41" s="21"/>
      <c r="L41" s="18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17"/>
      <c r="C42" s="55"/>
      <c r="D42" s="21"/>
      <c r="E42" s="20"/>
      <c r="F42" s="18"/>
      <c r="G42" s="20"/>
      <c r="H42" s="18"/>
      <c r="I42" s="55"/>
      <c r="J42" s="21"/>
      <c r="K42" s="20"/>
      <c r="L42" s="18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47"/>
      <c r="C43" s="11"/>
      <c r="D43" s="18"/>
      <c r="E43" s="18"/>
      <c r="F43" s="18"/>
      <c r="G43" s="18"/>
      <c r="H43" s="18"/>
      <c r="I43" s="11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7"/>
      <c r="C44" s="25"/>
      <c r="D44" s="18"/>
      <c r="E44" s="18"/>
      <c r="F44" s="18"/>
      <c r="G44" s="18"/>
      <c r="H44" s="18"/>
      <c r="I44" s="2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3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E11:E35 G11:G35 M11:M36 I11:I35 K11:K35" formula="1"/>
    <ignoredError sqref="J11:J36 L11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4" t="s">
        <v>59</v>
      </c>
      <c r="B7" s="87" t="s">
        <v>10</v>
      </c>
      <c r="C7" s="80" t="s">
        <v>54</v>
      </c>
      <c r="D7" s="80"/>
      <c r="E7" s="80"/>
      <c r="F7" s="80"/>
      <c r="G7" s="80"/>
      <c r="H7" s="80" t="s">
        <v>55</v>
      </c>
      <c r="I7" s="80"/>
      <c r="J7" s="80"/>
      <c r="K7" s="80"/>
      <c r="L7" s="81"/>
    </row>
    <row r="8" spans="1:12" s="27" customFormat="1" ht="21.75" customHeight="1" x14ac:dyDescent="0.25">
      <c r="A8" s="85"/>
      <c r="B8" s="82"/>
      <c r="C8" s="89" t="s">
        <v>26</v>
      </c>
      <c r="D8" s="89"/>
      <c r="E8" s="90" t="s">
        <v>60</v>
      </c>
      <c r="F8" s="82" t="s">
        <v>57</v>
      </c>
      <c r="G8" s="82"/>
      <c r="H8" s="89" t="s">
        <v>26</v>
      </c>
      <c r="I8" s="89"/>
      <c r="J8" s="90" t="s">
        <v>61</v>
      </c>
      <c r="K8" s="82" t="s">
        <v>57</v>
      </c>
      <c r="L8" s="83"/>
    </row>
    <row r="9" spans="1:12" ht="19.5" customHeight="1" thickBot="1" x14ac:dyDescent="0.3">
      <c r="A9" s="86"/>
      <c r="B9" s="88"/>
      <c r="C9" s="50" t="s">
        <v>65</v>
      </c>
      <c r="D9" s="50" t="s">
        <v>74</v>
      </c>
      <c r="E9" s="91"/>
      <c r="F9" s="34" t="s">
        <v>67</v>
      </c>
      <c r="G9" s="34" t="s">
        <v>75</v>
      </c>
      <c r="H9" s="50" t="s">
        <v>65</v>
      </c>
      <c r="I9" s="50" t="s">
        <v>74</v>
      </c>
      <c r="J9" s="91"/>
      <c r="K9" s="34" t="s">
        <v>67</v>
      </c>
      <c r="L9" s="35" t="s">
        <v>75</v>
      </c>
    </row>
    <row r="10" spans="1:12" ht="16.5" customHeight="1" x14ac:dyDescent="0.25">
      <c r="A10" s="53" t="s">
        <v>27</v>
      </c>
      <c r="B10" s="7" t="s">
        <v>63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72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66</v>
      </c>
      <c r="C24" s="61">
        <v>1763207</v>
      </c>
      <c r="D24" s="61"/>
      <c r="E24" s="45">
        <f>IFERROR((D24-C24)/C24*100, "-")</f>
        <v>-100</v>
      </c>
      <c r="F24" s="45" t="s">
        <v>72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71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68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8" t="s">
        <v>62</v>
      </c>
      <c r="I5" s="68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4" t="s">
        <v>59</v>
      </c>
      <c r="B8" s="87" t="s">
        <v>88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1"/>
    </row>
    <row r="9" spans="1:14" s="27" customFormat="1" ht="21.75" customHeight="1" x14ac:dyDescent="0.25">
      <c r="A9" s="85"/>
      <c r="B9" s="82"/>
      <c r="C9" s="82" t="s">
        <v>80</v>
      </c>
      <c r="D9" s="82"/>
      <c r="E9" s="82" t="s">
        <v>80</v>
      </c>
      <c r="F9" s="82"/>
      <c r="G9" s="82" t="s">
        <v>80</v>
      </c>
      <c r="H9" s="82"/>
      <c r="I9" s="82" t="s">
        <v>81</v>
      </c>
      <c r="J9" s="82"/>
      <c r="K9" s="82" t="s">
        <v>81</v>
      </c>
      <c r="L9" s="82"/>
      <c r="M9" s="82" t="s">
        <v>81</v>
      </c>
      <c r="N9" s="83"/>
    </row>
    <row r="10" spans="1:14" ht="18.75" customHeight="1" thickBot="1" x14ac:dyDescent="0.3">
      <c r="A10" s="86"/>
      <c r="B10" s="88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4" t="s">
        <v>76</v>
      </c>
      <c r="I10" s="67" t="s">
        <v>26</v>
      </c>
      <c r="J10" s="74" t="s">
        <v>76</v>
      </c>
      <c r="K10" s="67" t="s">
        <v>26</v>
      </c>
      <c r="L10" s="74" t="s">
        <v>76</v>
      </c>
      <c r="M10" s="67" t="s">
        <v>26</v>
      </c>
      <c r="N10" s="66" t="s">
        <v>76</v>
      </c>
    </row>
    <row r="11" spans="1:14" ht="16.5" customHeight="1" x14ac:dyDescent="0.25">
      <c r="A11" s="15" t="s">
        <v>27</v>
      </c>
      <c r="B11" s="7" t="s">
        <v>63</v>
      </c>
      <c r="C11" s="61">
        <v>11774696</v>
      </c>
      <c r="D11" s="71">
        <f>C11/C22*100</f>
        <v>15.434072642970783</v>
      </c>
      <c r="E11" s="61">
        <v>1981239</v>
      </c>
      <c r="F11" s="28">
        <f>E11/E22*100</f>
        <v>7.2960671171932567</v>
      </c>
      <c r="G11" s="61">
        <f>C11+E11</f>
        <v>13755935</v>
      </c>
      <c r="H11" s="70">
        <f>G11/G22*100</f>
        <v>13.297804054682405</v>
      </c>
      <c r="I11" s="61">
        <v>14600755</v>
      </c>
      <c r="J11" s="71">
        <f>I11/I22*100</f>
        <v>15.891239494053016</v>
      </c>
      <c r="K11" s="61">
        <v>1562245</v>
      </c>
      <c r="L11" s="28">
        <f>K11/K22*100</f>
        <v>5.8343238675754936</v>
      </c>
      <c r="M11" s="61">
        <f>I11+K11</f>
        <v>16163000</v>
      </c>
      <c r="N11" s="70">
        <f>M11/M22*100</f>
        <v>13.621722305622274</v>
      </c>
    </row>
    <row r="12" spans="1:14" ht="16.5" customHeight="1" x14ac:dyDescent="0.25">
      <c r="A12" s="15" t="s">
        <v>28</v>
      </c>
      <c r="B12" s="7" t="s">
        <v>86</v>
      </c>
      <c r="C12" s="61">
        <v>13331432</v>
      </c>
      <c r="D12" s="71">
        <f>C12/C22*100</f>
        <v>17.474615898603691</v>
      </c>
      <c r="E12" s="61">
        <v>0</v>
      </c>
      <c r="F12" s="28">
        <f>E12/E22*100</f>
        <v>0</v>
      </c>
      <c r="G12" s="61">
        <f>C12+E12+0.4</f>
        <v>13331432.4</v>
      </c>
      <c r="H12" s="70">
        <f>G12/G22*100</f>
        <v>12.887439190679833</v>
      </c>
      <c r="I12" s="61">
        <v>18167040</v>
      </c>
      <c r="J12" s="71">
        <f>I12/I22*100</f>
        <v>19.772729803221882</v>
      </c>
      <c r="K12" s="61">
        <v>0</v>
      </c>
      <c r="L12" s="28">
        <f>K12/K22*100</f>
        <v>0</v>
      </c>
      <c r="M12" s="61">
        <f>I12+K12+0.4</f>
        <v>18167040.399999999</v>
      </c>
      <c r="N12" s="70">
        <f>M12/M22*100</f>
        <v>15.310671251860484</v>
      </c>
    </row>
    <row r="13" spans="1:14" ht="16.5" customHeight="1" x14ac:dyDescent="0.25">
      <c r="A13" s="15" t="s">
        <v>29</v>
      </c>
      <c r="B13" s="7" t="s">
        <v>1</v>
      </c>
      <c r="C13" s="61">
        <v>3015864</v>
      </c>
      <c r="D13" s="71">
        <f>C13/C22*100</f>
        <v>3.9531435934584165</v>
      </c>
      <c r="E13" s="61">
        <v>0</v>
      </c>
      <c r="F13" s="28">
        <f>E13/E22*100</f>
        <v>0</v>
      </c>
      <c r="G13" s="61">
        <f t="shared" ref="G13:G21" si="0">C13+E13</f>
        <v>3015864</v>
      </c>
      <c r="H13" s="70">
        <f>G13/G22*100</f>
        <v>2.9154229449012878</v>
      </c>
      <c r="I13" s="61">
        <v>4113504</v>
      </c>
      <c r="J13" s="71">
        <f>I13/I22*100</f>
        <v>4.4770751391791084</v>
      </c>
      <c r="K13" s="61">
        <v>0</v>
      </c>
      <c r="L13" s="28">
        <f>K13/K22*100</f>
        <v>0</v>
      </c>
      <c r="M13" s="61">
        <f t="shared" ref="M13:M21" si="1">I13+K13</f>
        <v>4113504</v>
      </c>
      <c r="N13" s="70">
        <f>M13/M22*100</f>
        <v>3.4667456036049273</v>
      </c>
    </row>
    <row r="14" spans="1:14" x14ac:dyDescent="0.25">
      <c r="A14" s="15" t="s">
        <v>30</v>
      </c>
      <c r="B14" s="7" t="s">
        <v>87</v>
      </c>
      <c r="C14" s="61">
        <v>1994048</v>
      </c>
      <c r="D14" s="71">
        <f>C14/C22*100</f>
        <v>2.6137644390624275</v>
      </c>
      <c r="E14" s="61">
        <v>0</v>
      </c>
      <c r="F14" s="28">
        <f>E14/E22*100</f>
        <v>0</v>
      </c>
      <c r="G14" s="61">
        <f t="shared" si="0"/>
        <v>1994048</v>
      </c>
      <c r="H14" s="70">
        <f>G14/G22*100</f>
        <v>1.9276377490611392</v>
      </c>
      <c r="I14" s="61">
        <v>0</v>
      </c>
      <c r="J14" s="71">
        <f>I14/I22*100</f>
        <v>0</v>
      </c>
      <c r="K14" s="61">
        <v>0</v>
      </c>
      <c r="L14" s="28">
        <f>K14/K22*100</f>
        <v>0</v>
      </c>
      <c r="M14" s="61">
        <f t="shared" si="1"/>
        <v>0</v>
      </c>
      <c r="N14" s="70">
        <f>M14/M22*100</f>
        <v>0</v>
      </c>
    </row>
    <row r="15" spans="1:14" ht="16.5" customHeight="1" x14ac:dyDescent="0.25">
      <c r="A15" s="15" t="s">
        <v>31</v>
      </c>
      <c r="B15" s="7" t="s">
        <v>2</v>
      </c>
      <c r="C15" s="61">
        <v>6658787</v>
      </c>
      <c r="D15" s="71">
        <f>C15/C22*100</f>
        <v>8.7282255331321927</v>
      </c>
      <c r="E15" s="61">
        <v>867781</v>
      </c>
      <c r="F15" s="28">
        <f>E15/E22*100</f>
        <v>3.1956712032344821</v>
      </c>
      <c r="G15" s="61">
        <f t="shared" si="0"/>
        <v>7526568</v>
      </c>
      <c r="H15" s="70">
        <f>G15/G22*100</f>
        <v>7.2759013813486941</v>
      </c>
      <c r="I15" s="61">
        <v>7669377</v>
      </c>
      <c r="J15" s="71">
        <f>I15/I22*100</f>
        <v>8.3472331860360551</v>
      </c>
      <c r="K15" s="61">
        <v>1498692</v>
      </c>
      <c r="L15" s="28">
        <f>K15/K22*100</f>
        <v>5.5969803108631817</v>
      </c>
      <c r="M15" s="61">
        <f t="shared" si="1"/>
        <v>9168069</v>
      </c>
      <c r="N15" s="70">
        <f>M15/M22*100</f>
        <v>7.7265909791984217</v>
      </c>
    </row>
    <row r="16" spans="1:14" ht="16.5" customHeight="1" x14ac:dyDescent="0.25">
      <c r="A16" s="15" t="s">
        <v>32</v>
      </c>
      <c r="B16" s="7" t="s">
        <v>3</v>
      </c>
      <c r="C16" s="61">
        <v>11473930</v>
      </c>
      <c r="D16" s="71">
        <f>C16/C22*100</f>
        <v>15.039833650088442</v>
      </c>
      <c r="E16" s="61">
        <v>0</v>
      </c>
      <c r="F16" s="28">
        <f>E16/E22*100</f>
        <v>0</v>
      </c>
      <c r="G16" s="61">
        <f t="shared" si="0"/>
        <v>11473930</v>
      </c>
      <c r="H16" s="70">
        <f>G16/G22*100</f>
        <v>11.091799494337687</v>
      </c>
      <c r="I16" s="61">
        <v>13510633</v>
      </c>
      <c r="J16" s="71">
        <f>I16/I22*100</f>
        <v>14.704767302735783</v>
      </c>
      <c r="K16" s="61">
        <v>0</v>
      </c>
      <c r="L16" s="28">
        <f>K16/K22*100</f>
        <v>0</v>
      </c>
      <c r="M16" s="61">
        <f t="shared" si="1"/>
        <v>13510633</v>
      </c>
      <c r="N16" s="70">
        <f>M16/M22*100</f>
        <v>11.386381915435029</v>
      </c>
    </row>
    <row r="17" spans="1:14" ht="16.5" customHeight="1" x14ac:dyDescent="0.25">
      <c r="A17" s="15" t="s">
        <v>33</v>
      </c>
      <c r="B17" s="7" t="s">
        <v>4</v>
      </c>
      <c r="C17" s="61">
        <v>3589878</v>
      </c>
      <c r="D17" s="71">
        <f>C17/C22*100</f>
        <v>4.7055514496002839</v>
      </c>
      <c r="E17" s="61">
        <v>5606612</v>
      </c>
      <c r="F17" s="28">
        <f>E17/E22*100</f>
        <v>20.64678590117655</v>
      </c>
      <c r="G17" s="61">
        <f t="shared" si="0"/>
        <v>9196490</v>
      </c>
      <c r="H17" s="70">
        <f>G17/G22*100</f>
        <v>8.8902079001424621</v>
      </c>
      <c r="I17" s="61">
        <v>3909106</v>
      </c>
      <c r="J17" s="71">
        <f>I17/I22*100</f>
        <v>4.2546114672590294</v>
      </c>
      <c r="K17" s="61">
        <v>5048739</v>
      </c>
      <c r="L17" s="28">
        <f>K17/K22*100</f>
        <v>18.854903327492952</v>
      </c>
      <c r="M17" s="61">
        <f t="shared" si="1"/>
        <v>8957845</v>
      </c>
      <c r="N17" s="70">
        <f>M17/M22*100</f>
        <v>7.5494200981752746</v>
      </c>
    </row>
    <row r="18" spans="1:14" ht="16.5" customHeight="1" x14ac:dyDescent="0.25">
      <c r="A18" s="15" t="s">
        <v>34</v>
      </c>
      <c r="B18" s="7" t="s">
        <v>5</v>
      </c>
      <c r="C18" s="61">
        <v>11290708</v>
      </c>
      <c r="D18" s="71">
        <f>C18/C22*100</f>
        <v>14.799669347095787</v>
      </c>
      <c r="E18" s="61">
        <v>714534</v>
      </c>
      <c r="F18" s="28">
        <f>E18/E22*100</f>
        <v>2.6313271753264327</v>
      </c>
      <c r="G18" s="61">
        <f t="shared" si="0"/>
        <v>12005242</v>
      </c>
      <c r="H18" s="70">
        <f>G18/G22*100</f>
        <v>11.605416552567565</v>
      </c>
      <c r="I18" s="61">
        <v>13046035</v>
      </c>
      <c r="J18" s="71">
        <f>I18/I22*100</f>
        <v>14.199105911495533</v>
      </c>
      <c r="K18" s="61">
        <v>763568</v>
      </c>
      <c r="L18" s="28">
        <f>K18/K22*100</f>
        <v>2.8516033060863593</v>
      </c>
      <c r="M18" s="61">
        <f t="shared" si="1"/>
        <v>13809603</v>
      </c>
      <c r="N18" s="70">
        <f>M18/M22*100</f>
        <v>11.63834543196735</v>
      </c>
    </row>
    <row r="19" spans="1:14" ht="16.5" customHeight="1" x14ac:dyDescent="0.25">
      <c r="A19" s="15" t="s">
        <v>35</v>
      </c>
      <c r="B19" s="7" t="s">
        <v>6</v>
      </c>
      <c r="C19" s="61">
        <v>6679425</v>
      </c>
      <c r="D19" s="71">
        <f>C19/C22*100</f>
        <v>8.7552774749577509</v>
      </c>
      <c r="E19" s="61">
        <v>4036358</v>
      </c>
      <c r="F19" s="28">
        <f>E19/E22*100</f>
        <v>14.864203095648703</v>
      </c>
      <c r="G19" s="61">
        <f t="shared" si="0"/>
        <v>10715783</v>
      </c>
      <c r="H19" s="70">
        <f>G19/G22*100</f>
        <v>10.358902003135141</v>
      </c>
      <c r="I19" s="61">
        <v>9638207</v>
      </c>
      <c r="J19" s="71">
        <f>I19/I22*100</f>
        <v>10.490077789145715</v>
      </c>
      <c r="K19" s="61">
        <v>4396046</v>
      </c>
      <c r="L19" s="28">
        <f>K19/K22*100</f>
        <v>16.417371219469278</v>
      </c>
      <c r="M19" s="61">
        <f t="shared" si="1"/>
        <v>14034253</v>
      </c>
      <c r="N19" s="70">
        <f>M19/M22*100</f>
        <v>11.827674140496585</v>
      </c>
    </row>
    <row r="20" spans="1:14" ht="16.5" customHeight="1" x14ac:dyDescent="0.25">
      <c r="A20" s="15" t="s">
        <v>36</v>
      </c>
      <c r="B20" s="7" t="s">
        <v>7</v>
      </c>
      <c r="C20" s="61">
        <v>6231735</v>
      </c>
      <c r="D20" s="71">
        <f>C20/C22*100</f>
        <v>8.1684529844119567</v>
      </c>
      <c r="E20" s="61">
        <v>7127078</v>
      </c>
      <c r="F20" s="28">
        <f>E20/E22*100</f>
        <v>26.246020514168904</v>
      </c>
      <c r="G20" s="61">
        <f t="shared" si="0"/>
        <v>13358813</v>
      </c>
      <c r="H20" s="70">
        <f>G20/G22*100</f>
        <v>12.913907900636637</v>
      </c>
      <c r="I20" s="61">
        <v>6837494</v>
      </c>
      <c r="J20" s="71">
        <f>I20/I22*100</f>
        <v>7.441824391488697</v>
      </c>
      <c r="K20" s="61">
        <v>6868148</v>
      </c>
      <c r="L20" s="28">
        <f>K20/K22*100</f>
        <v>25.649625892507828</v>
      </c>
      <c r="M20" s="61">
        <f t="shared" si="1"/>
        <v>13705642</v>
      </c>
      <c r="N20" s="70">
        <f>M20/M22*100</f>
        <v>11.550730021918794</v>
      </c>
    </row>
    <row r="21" spans="1:14" ht="16.5" customHeight="1" x14ac:dyDescent="0.25">
      <c r="A21" s="15" t="s">
        <v>37</v>
      </c>
      <c r="B21" s="7" t="s">
        <v>68</v>
      </c>
      <c r="C21" s="61">
        <v>249769</v>
      </c>
      <c r="D21" s="71">
        <f>C21/C22*100</f>
        <v>0.32739298661826766</v>
      </c>
      <c r="E21" s="61">
        <v>6821288</v>
      </c>
      <c r="F21" s="28">
        <f>E21/E22*100</f>
        <v>25.119924993251676</v>
      </c>
      <c r="G21" s="61">
        <f t="shared" si="0"/>
        <v>7071057</v>
      </c>
      <c r="H21" s="70">
        <f>G21/G22*100</f>
        <v>6.8355608285071439</v>
      </c>
      <c r="I21" s="61">
        <v>387120</v>
      </c>
      <c r="J21" s="71">
        <f>I21/I22*100</f>
        <v>0.4213355153851841</v>
      </c>
      <c r="K21" s="61">
        <v>6639358</v>
      </c>
      <c r="L21" s="28">
        <f>K21/K22*100</f>
        <v>24.795192076004909</v>
      </c>
      <c r="M21" s="61">
        <f t="shared" si="1"/>
        <v>7026478</v>
      </c>
      <c r="N21" s="70">
        <f>M21/M22*100</f>
        <v>5.9217182517208551</v>
      </c>
    </row>
    <row r="22" spans="1:14" ht="16.5" customHeight="1" x14ac:dyDescent="0.25">
      <c r="A22" s="3"/>
      <c r="B22" s="4" t="s">
        <v>56</v>
      </c>
      <c r="C22" s="10">
        <f>SUM(C11:C21)</f>
        <v>76290272</v>
      </c>
      <c r="D22" s="10">
        <f t="shared" ref="D22:H22" si="2">SUM(D11:D21)</f>
        <v>99.999999999999986</v>
      </c>
      <c r="E22" s="10">
        <f>SUM(E11:E21)</f>
        <v>27154890</v>
      </c>
      <c r="F22" s="26">
        <f t="shared" si="2"/>
        <v>100</v>
      </c>
      <c r="G22" s="10">
        <f t="shared" si="2"/>
        <v>103445162.40000001</v>
      </c>
      <c r="H22" s="26">
        <f t="shared" si="2"/>
        <v>100</v>
      </c>
      <c r="I22" s="10">
        <f>SUM(I11:I21)</f>
        <v>91879271</v>
      </c>
      <c r="J22" s="10">
        <f t="shared" ref="J22:N22" si="3">SUM(J11:J21)</f>
        <v>100</v>
      </c>
      <c r="K22" s="10">
        <f>SUM(K11:K21)</f>
        <v>26776796</v>
      </c>
      <c r="L22" s="26">
        <f t="shared" si="3"/>
        <v>100</v>
      </c>
      <c r="M22" s="10">
        <f t="shared" si="3"/>
        <v>118656067.40000001</v>
      </c>
      <c r="N22" s="73">
        <f t="shared" si="3"/>
        <v>100</v>
      </c>
    </row>
    <row r="23" spans="1:14" x14ac:dyDescent="0.25">
      <c r="A23" s="18"/>
      <c r="B23" s="18"/>
      <c r="C23" s="19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</row>
    <row r="24" spans="1:14" x14ac:dyDescent="0.25">
      <c r="A24" s="18"/>
      <c r="C24" s="20"/>
      <c r="D24" s="21"/>
      <c r="E24" s="20"/>
      <c r="F24" s="18"/>
      <c r="G24" s="20"/>
      <c r="H24" s="18"/>
      <c r="I24" s="20"/>
      <c r="J24" s="21"/>
      <c r="K24" s="20"/>
      <c r="L24" s="18"/>
      <c r="M24" s="20"/>
      <c r="N24" s="18"/>
    </row>
    <row r="25" spans="1:14" x14ac:dyDescent="0.25">
      <c r="A25" s="18"/>
      <c r="B25" s="63" t="s">
        <v>91</v>
      </c>
      <c r="C25" s="23"/>
      <c r="D25" s="21"/>
      <c r="E25" s="20"/>
      <c r="F25" s="18"/>
      <c r="G25" s="20"/>
      <c r="H25" s="18"/>
      <c r="I25" s="23"/>
      <c r="J25" s="21"/>
      <c r="K25" s="20"/>
      <c r="L25" s="18"/>
      <c r="M25" s="20"/>
      <c r="N25" s="18"/>
    </row>
    <row r="26" spans="1:14" x14ac:dyDescent="0.25">
      <c r="A26" s="18"/>
      <c r="B26" s="63" t="s">
        <v>85</v>
      </c>
      <c r="C26" s="9"/>
      <c r="D26" s="21"/>
      <c r="E26" s="9"/>
      <c r="F26" s="18"/>
      <c r="G26" s="9"/>
      <c r="H26" s="18"/>
      <c r="I26" s="9"/>
      <c r="J26" s="21"/>
      <c r="K26" s="9"/>
      <c r="L26" s="18"/>
      <c r="M26" s="9"/>
      <c r="N26" s="18"/>
    </row>
    <row r="27" spans="1:14" x14ac:dyDescent="0.25">
      <c r="A27" s="18"/>
      <c r="B27" s="63" t="s">
        <v>90</v>
      </c>
      <c r="C27" s="24"/>
      <c r="D27" s="21"/>
      <c r="E27" s="21"/>
      <c r="F27" s="18"/>
      <c r="G27" s="21"/>
      <c r="H27" s="18"/>
      <c r="I27" s="24"/>
      <c r="J27" s="21"/>
      <c r="K27" s="21"/>
      <c r="L27" s="18"/>
      <c r="M27" s="21"/>
      <c r="N27" s="18"/>
    </row>
    <row r="28" spans="1:14" x14ac:dyDescent="0.25">
      <c r="A28" s="18"/>
      <c r="B28" s="17"/>
      <c r="C28" s="9"/>
      <c r="D28" s="21"/>
      <c r="E28" s="20"/>
      <c r="F28" s="18"/>
      <c r="G28" s="20"/>
      <c r="H28" s="18"/>
      <c r="I28" s="9"/>
      <c r="J28" s="21"/>
      <c r="K28" s="20"/>
      <c r="L28" s="18"/>
      <c r="M28" s="20"/>
      <c r="N28" s="18"/>
    </row>
    <row r="29" spans="1:14" x14ac:dyDescent="0.25">
      <c r="A29" s="18"/>
      <c r="B29" s="41"/>
      <c r="C29" s="54"/>
      <c r="D29" s="18"/>
      <c r="I29" s="54"/>
      <c r="J29" s="18"/>
    </row>
    <row r="30" spans="1:14" x14ac:dyDescent="0.25">
      <c r="A30" s="18"/>
      <c r="B30" s="41"/>
      <c r="C30" s="18"/>
      <c r="D30" s="18"/>
      <c r="I30" s="18"/>
      <c r="J30" s="18"/>
    </row>
    <row r="31" spans="1:14" x14ac:dyDescent="0.25">
      <c r="A31" s="18"/>
      <c r="B31" s="41"/>
      <c r="C31" s="18"/>
      <c r="D31" s="18"/>
      <c r="I31" s="18"/>
      <c r="J31" s="18"/>
    </row>
    <row r="32" spans="1:14" x14ac:dyDescent="0.25">
      <c r="A32" s="18"/>
      <c r="B32" s="41"/>
      <c r="C32" s="18"/>
      <c r="D32" s="18"/>
      <c r="I32" s="18"/>
      <c r="J32" s="18"/>
    </row>
    <row r="33" spans="1:14" x14ac:dyDescent="0.25">
      <c r="A33" s="18"/>
      <c r="B33" s="41"/>
      <c r="C33" s="18"/>
      <c r="D33" s="18"/>
      <c r="I33" s="18"/>
      <c r="J33" s="18"/>
    </row>
    <row r="34" spans="1:14" x14ac:dyDescent="0.25">
      <c r="A34" s="18"/>
      <c r="B34" s="41"/>
      <c r="C34" s="18"/>
      <c r="D34" s="18"/>
      <c r="I34" s="18"/>
      <c r="J34" s="18"/>
    </row>
    <row r="35" spans="1:14" x14ac:dyDescent="0.25">
      <c r="A35" s="18"/>
      <c r="B35" s="41"/>
      <c r="C35" s="18"/>
      <c r="D35" s="18"/>
      <c r="I35" s="18"/>
      <c r="J35" s="18"/>
    </row>
    <row r="36" spans="1:14" x14ac:dyDescent="0.25">
      <c r="A36" s="18"/>
      <c r="B36" s="18"/>
      <c r="C36" s="18"/>
      <c r="D36" s="18"/>
      <c r="I36" s="18"/>
      <c r="J36" s="18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16"/>
      <c r="C41" s="16"/>
      <c r="D41" s="16"/>
      <c r="I41" s="16"/>
      <c r="J41" s="16"/>
    </row>
    <row r="42" spans="1:14" x14ac:dyDescent="0.25">
      <c r="A42" s="16"/>
      <c r="B42" s="43"/>
      <c r="C42" s="6"/>
      <c r="D42" s="41"/>
      <c r="E42" s="16"/>
      <c r="F42" s="16"/>
      <c r="G42" s="16"/>
      <c r="H42" s="16"/>
      <c r="I42" s="6"/>
      <c r="J42" s="41"/>
      <c r="K42" s="16"/>
      <c r="L42" s="16"/>
      <c r="M42" s="16"/>
      <c r="N42" s="16"/>
    </row>
    <row r="43" spans="1:14" x14ac:dyDescent="0.25">
      <c r="A43" s="16"/>
      <c r="B43" s="43"/>
      <c r="C43" s="6"/>
      <c r="D43" s="41"/>
      <c r="E43" s="16"/>
      <c r="F43" s="16"/>
      <c r="G43" s="16"/>
      <c r="H43" s="16"/>
      <c r="I43" s="6"/>
      <c r="J43" s="41"/>
      <c r="K43" s="16"/>
      <c r="L43" s="16"/>
      <c r="M43" s="16"/>
      <c r="N43" s="16"/>
    </row>
    <row r="44" spans="1:14" x14ac:dyDescent="0.25">
      <c r="A44" s="16"/>
      <c r="B44" s="43"/>
      <c r="C44" s="6"/>
      <c r="D44" s="41"/>
      <c r="E44" s="16"/>
      <c r="F44" s="16"/>
      <c r="G44" s="16"/>
      <c r="H44" s="16"/>
      <c r="I44" s="6"/>
      <c r="J44" s="41"/>
      <c r="K44" s="16"/>
      <c r="L44" s="16"/>
      <c r="M44" s="16"/>
      <c r="N44" s="16"/>
    </row>
    <row r="45" spans="1:14" x14ac:dyDescent="0.25">
      <c r="A45" s="16"/>
      <c r="B45" s="43"/>
      <c r="C45" s="6"/>
      <c r="D45" s="41"/>
      <c r="E45" s="16"/>
      <c r="F45" s="16"/>
      <c r="G45" s="16"/>
      <c r="H45" s="16"/>
      <c r="I45" s="6"/>
      <c r="J45" s="41"/>
      <c r="K45" s="16"/>
      <c r="L45" s="16"/>
      <c r="M45" s="16"/>
      <c r="N45" s="16"/>
    </row>
    <row r="46" spans="1:14" x14ac:dyDescent="0.25">
      <c r="A46" s="16"/>
      <c r="B46" s="43"/>
      <c r="C46" s="6"/>
      <c r="D46" s="41"/>
      <c r="E46" s="16"/>
      <c r="F46" s="16"/>
      <c r="G46" s="16"/>
      <c r="H46" s="16"/>
      <c r="I46" s="6"/>
      <c r="J46" s="41"/>
      <c r="K46" s="16"/>
      <c r="L46" s="16"/>
      <c r="M46" s="16"/>
      <c r="N46" s="16"/>
    </row>
    <row r="47" spans="1:14" x14ac:dyDescent="0.25">
      <c r="A47" s="16"/>
      <c r="B47" s="43"/>
      <c r="C47" s="6"/>
      <c r="D47" s="41"/>
      <c r="E47" s="16"/>
      <c r="F47" s="16"/>
      <c r="G47" s="16"/>
      <c r="H47" s="16"/>
      <c r="I47" s="6"/>
      <c r="J47" s="41"/>
      <c r="K47" s="16"/>
      <c r="L47" s="16"/>
      <c r="M47" s="16"/>
      <c r="N47" s="16"/>
    </row>
    <row r="48" spans="1:14" x14ac:dyDescent="0.25">
      <c r="A48" s="16"/>
      <c r="B48" s="43"/>
      <c r="C48" s="6"/>
      <c r="D48" s="41"/>
      <c r="E48" s="16"/>
      <c r="F48" s="16"/>
      <c r="G48" s="16"/>
      <c r="H48" s="16"/>
      <c r="I48" s="6"/>
      <c r="J48" s="41"/>
      <c r="K48" s="16"/>
      <c r="L48" s="16"/>
      <c r="M48" s="16"/>
      <c r="N48" s="16"/>
    </row>
    <row r="49" spans="1:14" x14ac:dyDescent="0.25">
      <c r="A49" s="16"/>
      <c r="B49" s="43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3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3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3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3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3"/>
      <c r="C54" s="6"/>
      <c r="D54" s="18"/>
      <c r="E54" s="16"/>
      <c r="F54" s="16"/>
      <c r="G54" s="16"/>
      <c r="H54" s="16"/>
      <c r="I54" s="6"/>
      <c r="J54" s="18"/>
      <c r="K54" s="16"/>
      <c r="L54" s="16"/>
      <c r="M54" s="16"/>
      <c r="N54" s="16"/>
    </row>
    <row r="55" spans="1:14" x14ac:dyDescent="0.25">
      <c r="A55" s="16"/>
      <c r="B55" s="44"/>
      <c r="C55" s="18"/>
      <c r="D55" s="18"/>
      <c r="E55" s="16"/>
      <c r="F55" s="16"/>
      <c r="G55" s="16"/>
      <c r="H55" s="16"/>
      <c r="I55" s="18"/>
      <c r="J55" s="18"/>
      <c r="K55" s="16"/>
      <c r="L55" s="16"/>
      <c r="M55" s="16"/>
      <c r="N55" s="16"/>
    </row>
    <row r="56" spans="1:14" x14ac:dyDescent="0.25">
      <c r="A56" s="16"/>
      <c r="B56" s="42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B29:B35 I28:I29 G26 I42:I54 E26 D42:D48 I26 C28:C29 C42:C54 C26 M11:M21 M26 I11:I21 K26 J42:J48 C11:C21 G11:G21 E11:E21 K11:K2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M11:M21" formula="1"/>
    <ignoredError sqref="J11:J22 L11:L22" evalError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4" t="s">
        <v>64</v>
      </c>
      <c r="I5" s="64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4" t="s">
        <v>59</v>
      </c>
      <c r="B8" s="87" t="s">
        <v>88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1"/>
    </row>
    <row r="9" spans="1:14" ht="21.75" customHeight="1" x14ac:dyDescent="0.25">
      <c r="A9" s="85"/>
      <c r="B9" s="82"/>
      <c r="C9" s="82" t="s">
        <v>80</v>
      </c>
      <c r="D9" s="82"/>
      <c r="E9" s="82" t="s">
        <v>80</v>
      </c>
      <c r="F9" s="82"/>
      <c r="G9" s="82" t="s">
        <v>80</v>
      </c>
      <c r="H9" s="82"/>
      <c r="I9" s="82" t="s">
        <v>81</v>
      </c>
      <c r="J9" s="82"/>
      <c r="K9" s="82" t="s">
        <v>81</v>
      </c>
      <c r="L9" s="82"/>
      <c r="M9" s="82" t="s">
        <v>81</v>
      </c>
      <c r="N9" s="83"/>
    </row>
    <row r="10" spans="1:14" ht="18.75" customHeight="1" thickBot="1" x14ac:dyDescent="0.3">
      <c r="A10" s="86"/>
      <c r="B10" s="88"/>
      <c r="C10" s="67" t="s">
        <v>26</v>
      </c>
      <c r="D10" s="65" t="s">
        <v>76</v>
      </c>
      <c r="E10" s="67" t="s">
        <v>26</v>
      </c>
      <c r="F10" s="65" t="s">
        <v>76</v>
      </c>
      <c r="G10" s="67" t="s">
        <v>26</v>
      </c>
      <c r="H10" s="74" t="s">
        <v>76</v>
      </c>
      <c r="I10" s="67" t="s">
        <v>26</v>
      </c>
      <c r="J10" s="74" t="s">
        <v>76</v>
      </c>
      <c r="K10" s="67" t="s">
        <v>26</v>
      </c>
      <c r="L10" s="74" t="s">
        <v>76</v>
      </c>
      <c r="M10" s="67" t="s">
        <v>26</v>
      </c>
      <c r="N10" s="66" t="s">
        <v>76</v>
      </c>
    </row>
    <row r="11" spans="1:14" x14ac:dyDescent="0.25">
      <c r="A11" s="15" t="s">
        <v>27</v>
      </c>
      <c r="B11" s="7" t="s">
        <v>12</v>
      </c>
      <c r="C11" s="61">
        <v>2306367</v>
      </c>
      <c r="D11" s="71">
        <f t="shared" ref="D11:D24" si="0">C11/C$25*100</f>
        <v>6.0907448403015758</v>
      </c>
      <c r="E11" s="61">
        <v>0</v>
      </c>
      <c r="F11" s="29">
        <f t="shared" ref="F11:F24" si="1">E11/E$25*100</f>
        <v>0</v>
      </c>
      <c r="G11" s="61">
        <f t="shared" ref="G11:G24" si="2">C11+E11</f>
        <v>2306367</v>
      </c>
      <c r="H11" s="72">
        <f t="shared" ref="H11:H24" si="3">G11/G$25*100</f>
        <v>5.5675255473393577</v>
      </c>
      <c r="I11" s="61">
        <v>2635031</v>
      </c>
      <c r="J11" s="71">
        <f t="shared" ref="J11:J24" si="4">I11/I$25*100</f>
        <v>5.7482827997957084</v>
      </c>
      <c r="K11" s="61">
        <v>0</v>
      </c>
      <c r="L11" s="29">
        <f t="shared" ref="L11:L24" si="5">K11/K$25*100</f>
        <v>0</v>
      </c>
      <c r="M11" s="61">
        <f t="shared" ref="M11:M24" si="6">I11+K11</f>
        <v>2635031</v>
      </c>
      <c r="N11" s="72">
        <f t="shared" ref="N11:N24" si="7">M11/M$25*100</f>
        <v>5.3167139746413197</v>
      </c>
    </row>
    <row r="12" spans="1:14" x14ac:dyDescent="0.25">
      <c r="A12" s="15" t="s">
        <v>28</v>
      </c>
      <c r="B12" s="7" t="s">
        <v>13</v>
      </c>
      <c r="C12" s="61">
        <v>3553555</v>
      </c>
      <c r="D12" s="71">
        <f t="shared" si="0"/>
        <v>9.3843680476601801</v>
      </c>
      <c r="E12" s="61">
        <v>0</v>
      </c>
      <c r="F12" s="29">
        <f t="shared" si="1"/>
        <v>0</v>
      </c>
      <c r="G12" s="61">
        <f t="shared" si="2"/>
        <v>3553555</v>
      </c>
      <c r="H12" s="72">
        <f t="shared" si="3"/>
        <v>8.5782133747038145</v>
      </c>
      <c r="I12" s="61">
        <v>4047530</v>
      </c>
      <c r="J12" s="71">
        <f t="shared" si="4"/>
        <v>8.8296293594485693</v>
      </c>
      <c r="K12" s="61">
        <v>0</v>
      </c>
      <c r="L12" s="29">
        <f t="shared" si="5"/>
        <v>0</v>
      </c>
      <c r="M12" s="61">
        <f t="shared" si="6"/>
        <v>4047530</v>
      </c>
      <c r="N12" s="72">
        <f t="shared" si="7"/>
        <v>8.1667195997997677</v>
      </c>
    </row>
    <row r="13" spans="1:14" x14ac:dyDescent="0.25">
      <c r="A13" s="15" t="s">
        <v>29</v>
      </c>
      <c r="B13" s="7" t="s">
        <v>14</v>
      </c>
      <c r="C13" s="61">
        <v>4690535</v>
      </c>
      <c r="D13" s="71">
        <f t="shared" si="0"/>
        <v>12.386949626622281</v>
      </c>
      <c r="E13" s="61">
        <v>0</v>
      </c>
      <c r="F13" s="29">
        <f t="shared" si="1"/>
        <v>0</v>
      </c>
      <c r="G13" s="61">
        <f t="shared" si="2"/>
        <v>4690535</v>
      </c>
      <c r="H13" s="72">
        <f t="shared" si="3"/>
        <v>11.322861211242362</v>
      </c>
      <c r="I13" s="61">
        <v>5277319</v>
      </c>
      <c r="J13" s="71">
        <f t="shared" si="4"/>
        <v>11.512396642291908</v>
      </c>
      <c r="K13" s="61">
        <v>0</v>
      </c>
      <c r="L13" s="29">
        <f t="shared" si="5"/>
        <v>0</v>
      </c>
      <c r="M13" s="61">
        <f t="shared" si="6"/>
        <v>5277319</v>
      </c>
      <c r="N13" s="72">
        <f t="shared" si="7"/>
        <v>10.648070431027246</v>
      </c>
    </row>
    <row r="14" spans="1:14" x14ac:dyDescent="0.25">
      <c r="A14" s="15" t="s">
        <v>30</v>
      </c>
      <c r="B14" s="7" t="s">
        <v>23</v>
      </c>
      <c r="C14" s="61">
        <v>1470524</v>
      </c>
      <c r="D14" s="71">
        <f t="shared" si="0"/>
        <v>3.8834177151943443</v>
      </c>
      <c r="E14" s="61">
        <v>0</v>
      </c>
      <c r="F14" s="29">
        <f t="shared" si="1"/>
        <v>0</v>
      </c>
      <c r="G14" s="61">
        <f t="shared" si="2"/>
        <v>1470524</v>
      </c>
      <c r="H14" s="72">
        <f t="shared" si="3"/>
        <v>3.5498166328150123</v>
      </c>
      <c r="I14" s="61">
        <v>1835997</v>
      </c>
      <c r="J14" s="71">
        <f t="shared" si="4"/>
        <v>4.0052014475641915</v>
      </c>
      <c r="K14" s="61">
        <v>0</v>
      </c>
      <c r="L14" s="29">
        <f t="shared" si="5"/>
        <v>0</v>
      </c>
      <c r="M14" s="61">
        <f t="shared" si="6"/>
        <v>1835997</v>
      </c>
      <c r="N14" s="72">
        <f t="shared" si="7"/>
        <v>3.7044994564768077</v>
      </c>
    </row>
    <row r="15" spans="1:14" x14ac:dyDescent="0.25">
      <c r="A15" s="15" t="s">
        <v>31</v>
      </c>
      <c r="B15" s="7" t="s">
        <v>16</v>
      </c>
      <c r="C15" s="61">
        <v>1459412</v>
      </c>
      <c r="D15" s="71">
        <f t="shared" si="0"/>
        <v>3.8540727078015786</v>
      </c>
      <c r="E15" s="61">
        <v>3226644</v>
      </c>
      <c r="F15" s="29">
        <f t="shared" si="1"/>
        <v>90.671648396856853</v>
      </c>
      <c r="G15" s="61">
        <f t="shared" si="2"/>
        <v>4686056</v>
      </c>
      <c r="H15" s="72">
        <f t="shared" si="3"/>
        <v>11.312048991449704</v>
      </c>
      <c r="I15" s="61">
        <v>1747963</v>
      </c>
      <c r="J15" s="71">
        <f t="shared" si="4"/>
        <v>3.813156523615588</v>
      </c>
      <c r="K15" s="61">
        <v>3307499</v>
      </c>
      <c r="L15" s="29">
        <f t="shared" si="5"/>
        <v>88.888467849911606</v>
      </c>
      <c r="M15" s="61">
        <f t="shared" si="6"/>
        <v>5055462</v>
      </c>
      <c r="N15" s="72">
        <f t="shared" si="7"/>
        <v>10.200428558020059</v>
      </c>
    </row>
    <row r="16" spans="1:14" x14ac:dyDescent="0.25">
      <c r="A16" s="15" t="s">
        <v>32</v>
      </c>
      <c r="B16" s="7" t="s">
        <v>17</v>
      </c>
      <c r="C16" s="61">
        <v>860905</v>
      </c>
      <c r="D16" s="71">
        <f t="shared" si="0"/>
        <v>2.2735118421048464</v>
      </c>
      <c r="E16" s="61">
        <v>0</v>
      </c>
      <c r="F16" s="29">
        <f t="shared" si="1"/>
        <v>0</v>
      </c>
      <c r="G16" s="61">
        <f t="shared" si="2"/>
        <v>860905</v>
      </c>
      <c r="H16" s="72">
        <f t="shared" si="3"/>
        <v>2.0782081001558685</v>
      </c>
      <c r="I16" s="61">
        <v>1137937</v>
      </c>
      <c r="J16" s="71">
        <f t="shared" si="4"/>
        <v>2.4823934459788628</v>
      </c>
      <c r="K16" s="61">
        <v>0</v>
      </c>
      <c r="L16" s="29">
        <f t="shared" si="5"/>
        <v>0</v>
      </c>
      <c r="M16" s="61">
        <f t="shared" si="6"/>
        <v>1137937</v>
      </c>
      <c r="N16" s="72">
        <f t="shared" si="7"/>
        <v>2.2960206351126113</v>
      </c>
    </row>
    <row r="17" spans="1:14" x14ac:dyDescent="0.25">
      <c r="A17" s="15" t="s">
        <v>33</v>
      </c>
      <c r="B17" s="7" t="s">
        <v>18</v>
      </c>
      <c r="C17" s="61">
        <v>2420043</v>
      </c>
      <c r="D17" s="71">
        <f t="shared" si="0"/>
        <v>6.3909448997310259</v>
      </c>
      <c r="E17" s="61">
        <v>0</v>
      </c>
      <c r="F17" s="29">
        <f t="shared" si="1"/>
        <v>0</v>
      </c>
      <c r="G17" s="61">
        <f t="shared" si="2"/>
        <v>2420043</v>
      </c>
      <c r="H17" s="72">
        <f t="shared" si="3"/>
        <v>5.8419372234166467</v>
      </c>
      <c r="I17" s="61">
        <v>3200506</v>
      </c>
      <c r="J17" s="71">
        <f t="shared" si="4"/>
        <v>6.9818585020225417</v>
      </c>
      <c r="K17" s="61">
        <v>0</v>
      </c>
      <c r="L17" s="29">
        <f t="shared" si="5"/>
        <v>0</v>
      </c>
      <c r="M17" s="61">
        <f t="shared" si="6"/>
        <v>3200506</v>
      </c>
      <c r="N17" s="72">
        <f t="shared" si="7"/>
        <v>6.4576754414363213</v>
      </c>
    </row>
    <row r="18" spans="1:14" x14ac:dyDescent="0.25">
      <c r="A18" s="15" t="s">
        <v>34</v>
      </c>
      <c r="B18" s="7" t="s">
        <v>19</v>
      </c>
      <c r="C18" s="61">
        <v>2215659</v>
      </c>
      <c r="D18" s="71">
        <f t="shared" si="0"/>
        <v>5.8511995801699159</v>
      </c>
      <c r="E18" s="61">
        <v>0</v>
      </c>
      <c r="F18" s="29">
        <f t="shared" si="1"/>
        <v>0</v>
      </c>
      <c r="G18" s="61">
        <f t="shared" si="2"/>
        <v>2215659</v>
      </c>
      <c r="H18" s="72">
        <f t="shared" si="3"/>
        <v>5.3485581811968235</v>
      </c>
      <c r="I18" s="61">
        <v>2950204</v>
      </c>
      <c r="J18" s="71">
        <f t="shared" si="4"/>
        <v>6.4358282346919244</v>
      </c>
      <c r="K18" s="61">
        <v>0</v>
      </c>
      <c r="L18" s="29">
        <f t="shared" si="5"/>
        <v>0</v>
      </c>
      <c r="M18" s="61">
        <f t="shared" si="6"/>
        <v>2950204</v>
      </c>
      <c r="N18" s="72">
        <f t="shared" si="7"/>
        <v>5.9526399631893216</v>
      </c>
    </row>
    <row r="19" spans="1:14" x14ac:dyDescent="0.25">
      <c r="A19" s="15" t="s">
        <v>35</v>
      </c>
      <c r="B19" s="7" t="s">
        <v>11</v>
      </c>
      <c r="C19" s="61">
        <v>4264990</v>
      </c>
      <c r="D19" s="71">
        <f t="shared" si="0"/>
        <v>11.263153624916509</v>
      </c>
      <c r="E19" s="61">
        <v>0</v>
      </c>
      <c r="F19" s="29">
        <f t="shared" si="1"/>
        <v>0</v>
      </c>
      <c r="G19" s="61">
        <f t="shared" si="2"/>
        <v>4264990</v>
      </c>
      <c r="H19" s="72">
        <f t="shared" si="3"/>
        <v>10.295603771709743</v>
      </c>
      <c r="I19" s="61">
        <v>5271518</v>
      </c>
      <c r="J19" s="71">
        <f t="shared" si="4"/>
        <v>11.499741842966353</v>
      </c>
      <c r="K19" s="61">
        <v>0</v>
      </c>
      <c r="L19" s="29">
        <f t="shared" si="5"/>
        <v>0</v>
      </c>
      <c r="M19" s="61">
        <f t="shared" si="6"/>
        <v>5271518</v>
      </c>
      <c r="N19" s="72">
        <f t="shared" si="7"/>
        <v>10.636365727072381</v>
      </c>
    </row>
    <row r="20" spans="1:14" x14ac:dyDescent="0.25">
      <c r="A20" s="15" t="s">
        <v>36</v>
      </c>
      <c r="B20" s="7" t="s">
        <v>15</v>
      </c>
      <c r="C20" s="61">
        <v>1687240</v>
      </c>
      <c r="D20" s="71">
        <f t="shared" si="0"/>
        <v>4.4557298662140195</v>
      </c>
      <c r="E20" s="61">
        <v>0</v>
      </c>
      <c r="F20" s="29">
        <f t="shared" si="1"/>
        <v>0</v>
      </c>
      <c r="G20" s="61">
        <f t="shared" si="2"/>
        <v>1687240</v>
      </c>
      <c r="H20" s="72">
        <f t="shared" si="3"/>
        <v>4.0729648856807517</v>
      </c>
      <c r="I20" s="61">
        <v>2017331</v>
      </c>
      <c r="J20" s="71">
        <f t="shared" si="4"/>
        <v>4.4007789998655333</v>
      </c>
      <c r="K20" s="61">
        <v>0</v>
      </c>
      <c r="L20" s="29">
        <f t="shared" si="5"/>
        <v>0</v>
      </c>
      <c r="M20" s="61">
        <f t="shared" si="6"/>
        <v>2017331</v>
      </c>
      <c r="N20" s="72">
        <f t="shared" si="7"/>
        <v>4.0703778889801105</v>
      </c>
    </row>
    <row r="21" spans="1:14" x14ac:dyDescent="0.25">
      <c r="A21" s="15" t="s">
        <v>37</v>
      </c>
      <c r="B21" s="7" t="s">
        <v>66</v>
      </c>
      <c r="C21" s="61">
        <v>2448422</v>
      </c>
      <c r="D21" s="71">
        <f t="shared" si="0"/>
        <v>6.4658892810124602</v>
      </c>
      <c r="E21" s="61">
        <v>0</v>
      </c>
      <c r="F21" s="29">
        <f t="shared" si="1"/>
        <v>0</v>
      </c>
      <c r="G21" s="61">
        <f t="shared" si="2"/>
        <v>2448422</v>
      </c>
      <c r="H21" s="72">
        <f t="shared" si="3"/>
        <v>5.9104435832058488</v>
      </c>
      <c r="I21" s="61">
        <v>3468632</v>
      </c>
      <c r="J21" s="71">
        <f t="shared" si="4"/>
        <v>7.5667715728661209</v>
      </c>
      <c r="K21" s="61">
        <v>0</v>
      </c>
      <c r="L21" s="29">
        <f t="shared" si="5"/>
        <v>0</v>
      </c>
      <c r="M21" s="61">
        <f t="shared" si="6"/>
        <v>3468632</v>
      </c>
      <c r="N21" s="72">
        <f t="shared" si="7"/>
        <v>6.998674485153332</v>
      </c>
    </row>
    <row r="22" spans="1:14" x14ac:dyDescent="0.25">
      <c r="A22" s="15" t="s">
        <v>38</v>
      </c>
      <c r="B22" s="7" t="s">
        <v>22</v>
      </c>
      <c r="C22" s="61">
        <v>437240</v>
      </c>
      <c r="D22" s="71">
        <f t="shared" si="0"/>
        <v>1.1546806184676857</v>
      </c>
      <c r="E22" s="61">
        <v>0</v>
      </c>
      <c r="F22" s="29">
        <f t="shared" si="1"/>
        <v>0</v>
      </c>
      <c r="G22" s="61">
        <f t="shared" si="2"/>
        <v>437240</v>
      </c>
      <c r="H22" s="72">
        <f t="shared" si="3"/>
        <v>1.0554889444388775</v>
      </c>
      <c r="I22" s="61">
        <v>590458</v>
      </c>
      <c r="J22" s="71">
        <f t="shared" si="4"/>
        <v>1.2880757628285111</v>
      </c>
      <c r="K22" s="61">
        <v>0</v>
      </c>
      <c r="L22" s="29">
        <f t="shared" si="5"/>
        <v>0</v>
      </c>
      <c r="M22" s="61">
        <f t="shared" si="6"/>
        <v>590458</v>
      </c>
      <c r="N22" s="72">
        <f t="shared" si="7"/>
        <v>1.1913697789660784</v>
      </c>
    </row>
    <row r="23" spans="1:14" x14ac:dyDescent="0.25">
      <c r="A23" s="15" t="s">
        <v>39</v>
      </c>
      <c r="B23" s="7" t="s">
        <v>20</v>
      </c>
      <c r="C23" s="61">
        <v>2477975</v>
      </c>
      <c r="D23" s="71">
        <f t="shared" si="0"/>
        <v>6.543934007747378</v>
      </c>
      <c r="E23" s="61">
        <v>0</v>
      </c>
      <c r="F23" s="29">
        <f t="shared" si="1"/>
        <v>0</v>
      </c>
      <c r="G23" s="61">
        <f t="shared" si="2"/>
        <v>2477975</v>
      </c>
      <c r="H23" s="72">
        <f t="shared" si="3"/>
        <v>5.9817839563990658</v>
      </c>
      <c r="I23" s="61">
        <v>2671840</v>
      </c>
      <c r="J23" s="71">
        <f t="shared" si="4"/>
        <v>5.8285811118754065</v>
      </c>
      <c r="K23" s="61">
        <v>0</v>
      </c>
      <c r="L23" s="29">
        <f t="shared" si="5"/>
        <v>0</v>
      </c>
      <c r="M23" s="61">
        <f t="shared" si="6"/>
        <v>2671840</v>
      </c>
      <c r="N23" s="72">
        <f t="shared" si="7"/>
        <v>5.3909836605359347</v>
      </c>
    </row>
    <row r="24" spans="1:14" x14ac:dyDescent="0.25">
      <c r="A24" s="15" t="s">
        <v>40</v>
      </c>
      <c r="B24" s="7" t="s">
        <v>25</v>
      </c>
      <c r="C24" s="61">
        <v>7573881</v>
      </c>
      <c r="D24" s="71">
        <f t="shared" si="0"/>
        <v>20.0014033420562</v>
      </c>
      <c r="E24" s="61">
        <v>331959</v>
      </c>
      <c r="F24" s="29">
        <f t="shared" si="1"/>
        <v>9.3283516031431439</v>
      </c>
      <c r="G24" s="61">
        <f t="shared" si="2"/>
        <v>7905840</v>
      </c>
      <c r="H24" s="72">
        <f t="shared" si="3"/>
        <v>19.084545596246123</v>
      </c>
      <c r="I24" s="61">
        <v>8988050</v>
      </c>
      <c r="J24" s="71">
        <f t="shared" si="4"/>
        <v>19.607303754188781</v>
      </c>
      <c r="K24" s="61">
        <v>413455</v>
      </c>
      <c r="L24" s="29">
        <f t="shared" si="5"/>
        <v>11.11153215008839</v>
      </c>
      <c r="M24" s="61">
        <f t="shared" si="6"/>
        <v>9401505</v>
      </c>
      <c r="N24" s="72">
        <f t="shared" si="7"/>
        <v>18.969459188965988</v>
      </c>
    </row>
    <row r="25" spans="1:14" x14ac:dyDescent="0.25">
      <c r="A25" s="3"/>
      <c r="B25" s="4" t="s">
        <v>56</v>
      </c>
      <c r="C25" s="79">
        <f>SUM(C11:C24)</f>
        <v>37866748</v>
      </c>
      <c r="D25" s="30">
        <f t="shared" ref="D25:H25" si="8">SUM(D11:D24)</f>
        <v>100</v>
      </c>
      <c r="E25" s="79">
        <f t="shared" si="8"/>
        <v>3558603</v>
      </c>
      <c r="F25" s="31">
        <f t="shared" si="8"/>
        <v>100</v>
      </c>
      <c r="G25" s="79">
        <f t="shared" si="8"/>
        <v>41425351</v>
      </c>
      <c r="H25" s="31">
        <f t="shared" si="8"/>
        <v>100</v>
      </c>
      <c r="I25" s="79">
        <f t="shared" ref="I25:N25" si="9">SUM(I11:I24)</f>
        <v>45840316</v>
      </c>
      <c r="J25" s="30">
        <f t="shared" si="9"/>
        <v>100</v>
      </c>
      <c r="K25" s="79">
        <f t="shared" si="9"/>
        <v>3720954</v>
      </c>
      <c r="L25" s="31">
        <f t="shared" si="9"/>
        <v>100</v>
      </c>
      <c r="M25" s="79">
        <f>SUM(M11:M24)+0.6</f>
        <v>49561270.600000001</v>
      </c>
      <c r="N25" s="31">
        <f t="shared" si="9"/>
        <v>99.999998789377273</v>
      </c>
    </row>
    <row r="26" spans="1:14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D27" s="48"/>
      <c r="J27" s="48"/>
    </row>
    <row r="28" spans="1:14" x14ac:dyDescent="0.25">
      <c r="B28" s="49" t="s">
        <v>92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7"/>
      <c r="I31" s="37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8"/>
      <c r="I33" s="38"/>
    </row>
    <row r="35" spans="2:9" x14ac:dyDescent="0.25">
      <c r="C35" s="51"/>
      <c r="I35" s="51"/>
    </row>
    <row r="36" spans="2:9" x14ac:dyDescent="0.25">
      <c r="C36" s="51"/>
      <c r="I36" s="51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osiguranja&amp;RMjesečno izvješće</oddHeader>
    <oddFooter>&amp;CU izvješće su uključeni podatci zaključno s 29.02.2024.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4" t="s">
        <v>59</v>
      </c>
      <c r="B7" s="87" t="s">
        <v>10</v>
      </c>
      <c r="C7" s="80" t="s">
        <v>54</v>
      </c>
      <c r="D7" s="80"/>
      <c r="E7" s="80"/>
      <c r="F7" s="80"/>
      <c r="G7" s="80"/>
      <c r="H7" s="80" t="s">
        <v>55</v>
      </c>
      <c r="I7" s="80"/>
      <c r="J7" s="80"/>
      <c r="K7" s="80"/>
      <c r="L7" s="81"/>
    </row>
    <row r="8" spans="1:12" ht="21" customHeight="1" x14ac:dyDescent="0.25">
      <c r="A8" s="85"/>
      <c r="B8" s="82"/>
      <c r="C8" s="89" t="s">
        <v>26</v>
      </c>
      <c r="D8" s="89"/>
      <c r="E8" s="90" t="s">
        <v>60</v>
      </c>
      <c r="F8" s="82" t="s">
        <v>57</v>
      </c>
      <c r="G8" s="82"/>
      <c r="H8" s="89" t="s">
        <v>26</v>
      </c>
      <c r="I8" s="89"/>
      <c r="J8" s="90" t="s">
        <v>61</v>
      </c>
      <c r="K8" s="82" t="s">
        <v>57</v>
      </c>
      <c r="L8" s="83"/>
    </row>
    <row r="9" spans="1:12" ht="18.75" customHeight="1" thickBot="1" x14ac:dyDescent="0.3">
      <c r="A9" s="86"/>
      <c r="B9" s="88"/>
      <c r="C9" s="50" t="s">
        <v>65</v>
      </c>
      <c r="D9" s="50" t="s">
        <v>74</v>
      </c>
      <c r="E9" s="91"/>
      <c r="F9" s="34" t="s">
        <v>67</v>
      </c>
      <c r="G9" s="34" t="s">
        <v>75</v>
      </c>
      <c r="H9" s="62" t="s">
        <v>65</v>
      </c>
      <c r="I9" s="62" t="s">
        <v>74</v>
      </c>
      <c r="J9" s="91"/>
      <c r="K9" s="34" t="s">
        <v>67</v>
      </c>
      <c r="L9" s="35" t="s">
        <v>75</v>
      </c>
    </row>
    <row r="10" spans="1:12" x14ac:dyDescent="0.25">
      <c r="A10" s="15" t="s">
        <v>27</v>
      </c>
      <c r="B10" s="7" t="s">
        <v>63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72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1">
        <v>3457671</v>
      </c>
      <c r="D28" s="61"/>
      <c r="E28" s="45">
        <f t="shared" si="0"/>
        <v>-2.9023985855764547</v>
      </c>
      <c r="F28" s="45" t="s">
        <v>72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72</v>
      </c>
      <c r="G32" s="46" t="s">
        <v>72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72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Teritorija FBiH</vt:lpstr>
      <vt:lpstr>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2024-05-23T08:17:16Z</dcterms:modified>
</cp:coreProperties>
</file>