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HR EVLADAUPLOAD 2X0923\"/>
    </mc:Choice>
  </mc:AlternateContent>
  <xr:revisionPtr revIDLastSave="0" documentId="13_ncr:1_{9D230F90-D9DD-479A-BB0B-EA174C233A11}" xr6:coauthVersionLast="47" xr6:coauthVersionMax="47" xr10:uidLastSave="{00000000-0000-0000-0000-000000000000}"/>
  <bookViews>
    <workbookView xWindow="-120" yWindow="-120" windowWidth="15600" windowHeight="11040" tabRatio="488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BiH!$A$1:$Q$46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24" l="1"/>
  <c r="I21" i="23"/>
  <c r="H21" i="23"/>
  <c r="C21" i="23" l="1"/>
  <c r="D21" i="23" l="1"/>
  <c r="H24" i="24"/>
  <c r="C24" i="24"/>
  <c r="M21" i="23" l="1"/>
  <c r="N11" i="23"/>
  <c r="N10" i="23"/>
  <c r="I24" i="24"/>
  <c r="N10" i="24" l="1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E20" i="23"/>
  <c r="N12" i="23"/>
  <c r="N13" i="23"/>
  <c r="N14" i="23"/>
  <c r="N15" i="23"/>
  <c r="N16" i="23"/>
  <c r="N17" i="23"/>
  <c r="O17" i="23" s="1"/>
  <c r="N18" i="23"/>
  <c r="O18" i="23" s="1"/>
  <c r="N19" i="23"/>
  <c r="N20" i="23"/>
  <c r="M11" i="23"/>
  <c r="O11" i="23" s="1"/>
  <c r="M12" i="23"/>
  <c r="M13" i="23"/>
  <c r="M14" i="23"/>
  <c r="M15" i="23"/>
  <c r="M16" i="23"/>
  <c r="M17" i="23"/>
  <c r="M18" i="23"/>
  <c r="M19" i="23"/>
  <c r="M20" i="23"/>
  <c r="M10" i="23"/>
  <c r="O10" i="23" s="1"/>
  <c r="D33" i="25"/>
  <c r="C33" i="25"/>
  <c r="G20" i="23"/>
  <c r="O12" i="23" l="1"/>
  <c r="O13" i="23"/>
  <c r="N24" i="24"/>
  <c r="Q23" i="24" s="1"/>
  <c r="N21" i="23"/>
  <c r="Q19" i="23" s="1"/>
  <c r="O20" i="23"/>
  <c r="O14" i="23"/>
  <c r="O15" i="23"/>
  <c r="O16" i="23"/>
  <c r="M24" i="24"/>
  <c r="E33" i="25"/>
  <c r="O19" i="23"/>
  <c r="P20" i="24" l="1"/>
  <c r="O13" i="24"/>
  <c r="P22" i="24"/>
  <c r="O17" i="24"/>
  <c r="Q19" i="24"/>
  <c r="Q15" i="24"/>
  <c r="Q11" i="24"/>
  <c r="Q14" i="24"/>
  <c r="Q22" i="24"/>
  <c r="Q12" i="24"/>
  <c r="Q20" i="24"/>
  <c r="Q21" i="24"/>
  <c r="Q17" i="24"/>
  <c r="Q13" i="24"/>
  <c r="Q10" i="24"/>
  <c r="Q18" i="24"/>
  <c r="Q16" i="24"/>
  <c r="O24" i="24"/>
  <c r="O21" i="24"/>
  <c r="O19" i="24"/>
  <c r="O15" i="24"/>
  <c r="O11" i="24"/>
  <c r="Q11" i="23"/>
  <c r="Q18" i="23"/>
  <c r="Q13" i="23"/>
  <c r="Q14" i="23"/>
  <c r="Q12" i="23"/>
  <c r="Q17" i="23"/>
  <c r="Q16" i="23"/>
  <c r="Q15" i="23"/>
  <c r="Q20" i="23"/>
  <c r="Q10" i="23"/>
  <c r="P18" i="24"/>
  <c r="P16" i="24"/>
  <c r="P14" i="24"/>
  <c r="P12" i="24"/>
  <c r="P10" i="24"/>
  <c r="O23" i="24"/>
  <c r="P23" i="24"/>
  <c r="P21" i="24"/>
  <c r="P19" i="24"/>
  <c r="O18" i="24"/>
  <c r="O16" i="24"/>
  <c r="P13" i="24"/>
  <c r="P11" i="24"/>
  <c r="O10" i="24"/>
  <c r="O22" i="24"/>
  <c r="O20" i="24"/>
  <c r="P17" i="24"/>
  <c r="P15" i="24"/>
  <c r="O12" i="24"/>
  <c r="Q24" i="24" l="1"/>
  <c r="Q21" i="23"/>
  <c r="P24" i="24"/>
  <c r="D24" i="24" l="1"/>
  <c r="I34" i="25" l="1"/>
  <c r="H34" i="25"/>
  <c r="D34" i="25"/>
  <c r="C34" i="25"/>
  <c r="I30" i="25"/>
  <c r="H30" i="25"/>
  <c r="I29" i="25"/>
  <c r="H29" i="25"/>
  <c r="C30" i="25"/>
  <c r="D30" i="25"/>
  <c r="D29" i="25"/>
  <c r="N29" i="25" s="1"/>
  <c r="C29" i="25"/>
  <c r="M29" i="25" s="1"/>
  <c r="I27" i="25"/>
  <c r="H27" i="25"/>
  <c r="I26" i="25"/>
  <c r="H26" i="25"/>
  <c r="I25" i="25"/>
  <c r="H25" i="25"/>
  <c r="I24" i="25"/>
  <c r="H24" i="25"/>
  <c r="I23" i="25"/>
  <c r="H23" i="25"/>
  <c r="I22" i="25"/>
  <c r="H22" i="25"/>
  <c r="D27" i="25"/>
  <c r="N27" i="25" s="1"/>
  <c r="C27" i="25"/>
  <c r="M27" i="25" s="1"/>
  <c r="D26" i="25"/>
  <c r="C26" i="25"/>
  <c r="M26" i="25" s="1"/>
  <c r="D25" i="25"/>
  <c r="N25" i="25" s="1"/>
  <c r="C25" i="25"/>
  <c r="D24" i="25"/>
  <c r="C24" i="25"/>
  <c r="M24" i="25" s="1"/>
  <c r="D23" i="25"/>
  <c r="N23" i="25" s="1"/>
  <c r="C23" i="25"/>
  <c r="D22" i="25"/>
  <c r="C22" i="25"/>
  <c r="C20" i="25"/>
  <c r="H20" i="25"/>
  <c r="I20" i="25"/>
  <c r="D20" i="25"/>
  <c r="I19" i="25"/>
  <c r="H19" i="25"/>
  <c r="D19" i="25"/>
  <c r="C19" i="25"/>
  <c r="M19" i="25" s="1"/>
  <c r="I17" i="25"/>
  <c r="H17" i="25"/>
  <c r="C17" i="25"/>
  <c r="D17" i="25"/>
  <c r="I16" i="25"/>
  <c r="H16" i="25"/>
  <c r="D16" i="25"/>
  <c r="C16" i="25"/>
  <c r="I12" i="25"/>
  <c r="H12" i="25"/>
  <c r="D12" i="25"/>
  <c r="N12" i="25" s="1"/>
  <c r="C12" i="25"/>
  <c r="M12" i="25" s="1"/>
  <c r="I33" i="25"/>
  <c r="N33" i="25" s="1"/>
  <c r="H33" i="25"/>
  <c r="M33" i="25" s="1"/>
  <c r="I32" i="25"/>
  <c r="H32" i="25"/>
  <c r="I31" i="25"/>
  <c r="H31" i="25"/>
  <c r="I28" i="25"/>
  <c r="H28" i="25"/>
  <c r="I21" i="25"/>
  <c r="H21" i="25"/>
  <c r="I18" i="25"/>
  <c r="H18" i="25"/>
  <c r="I15" i="25"/>
  <c r="H15" i="25"/>
  <c r="I14" i="25"/>
  <c r="H14" i="25"/>
  <c r="I13" i="25"/>
  <c r="H13" i="25"/>
  <c r="H10" i="25"/>
  <c r="I11" i="25"/>
  <c r="H11" i="25"/>
  <c r="I10" i="25"/>
  <c r="D32" i="25"/>
  <c r="D31" i="25"/>
  <c r="D28" i="25"/>
  <c r="D21" i="25"/>
  <c r="D18" i="25"/>
  <c r="N18" i="25" s="1"/>
  <c r="D13" i="25"/>
  <c r="D14" i="25"/>
  <c r="D15" i="25"/>
  <c r="D10" i="25"/>
  <c r="D11" i="25"/>
  <c r="N11" i="25" s="1"/>
  <c r="C32" i="25"/>
  <c r="C31" i="25"/>
  <c r="C28" i="25"/>
  <c r="C21" i="25"/>
  <c r="M21" i="25" s="1"/>
  <c r="C18" i="25"/>
  <c r="C15" i="25"/>
  <c r="M15" i="25" s="1"/>
  <c r="C14" i="25"/>
  <c r="C13" i="25"/>
  <c r="C11" i="25"/>
  <c r="C10" i="25"/>
  <c r="N22" i="25" l="1"/>
  <c r="M13" i="25"/>
  <c r="M18" i="25"/>
  <c r="O18" i="25" s="1"/>
  <c r="N28" i="25"/>
  <c r="M25" i="25"/>
  <c r="N34" i="25"/>
  <c r="M11" i="25"/>
  <c r="M34" i="25"/>
  <c r="O34" i="25" s="1"/>
  <c r="M16" i="25"/>
  <c r="E26" i="25"/>
  <c r="M14" i="25"/>
  <c r="M22" i="25"/>
  <c r="O22" i="25" s="1"/>
  <c r="M23" i="25"/>
  <c r="O23" i="25" s="1"/>
  <c r="N32" i="25"/>
  <c r="M28" i="25"/>
  <c r="M31" i="25"/>
  <c r="M32" i="25"/>
  <c r="N26" i="25"/>
  <c r="O26" i="25" s="1"/>
  <c r="N14" i="25"/>
  <c r="N24" i="25"/>
  <c r="O24" i="25" s="1"/>
  <c r="E22" i="25"/>
  <c r="N10" i="25"/>
  <c r="N13" i="25"/>
  <c r="N31" i="25"/>
  <c r="N21" i="25"/>
  <c r="O21" i="25" s="1"/>
  <c r="H35" i="25"/>
  <c r="K12" i="25" s="1"/>
  <c r="O33" i="25"/>
  <c r="M10" i="25"/>
  <c r="N16" i="25"/>
  <c r="O12" i="25"/>
  <c r="N17" i="25"/>
  <c r="N20" i="25"/>
  <c r="O25" i="25"/>
  <c r="O27" i="25"/>
  <c r="O29" i="25"/>
  <c r="N30" i="25"/>
  <c r="N19" i="25"/>
  <c r="O19" i="25" s="1"/>
  <c r="M17" i="25"/>
  <c r="M30" i="25"/>
  <c r="J29" i="25"/>
  <c r="E24" i="25"/>
  <c r="N15" i="25"/>
  <c r="O15" i="25" s="1"/>
  <c r="O11" i="25"/>
  <c r="M20" i="25"/>
  <c r="E20" i="25"/>
  <c r="J34" i="25"/>
  <c r="E23" i="25"/>
  <c r="E25" i="25"/>
  <c r="E27" i="25"/>
  <c r="J27" i="25"/>
  <c r="J30" i="25"/>
  <c r="J28" i="25"/>
  <c r="J32" i="25"/>
  <c r="J33" i="25"/>
  <c r="D35" i="25"/>
  <c r="J31" i="25"/>
  <c r="I35" i="25"/>
  <c r="L10" i="25" s="1"/>
  <c r="J10" i="25"/>
  <c r="J13" i="25"/>
  <c r="C35" i="25"/>
  <c r="E10" i="25"/>
  <c r="J11" i="25"/>
  <c r="J12" i="25"/>
  <c r="E13" i="25"/>
  <c r="J14" i="25"/>
  <c r="E15" i="25"/>
  <c r="J16" i="25"/>
  <c r="E17" i="25"/>
  <c r="J18" i="25"/>
  <c r="E19" i="25"/>
  <c r="J20" i="25"/>
  <c r="E21" i="25"/>
  <c r="E11" i="25"/>
  <c r="E12" i="25"/>
  <c r="E14" i="25"/>
  <c r="J15" i="25"/>
  <c r="E16" i="25"/>
  <c r="J17" i="25"/>
  <c r="E18" i="25"/>
  <c r="J19" i="25"/>
  <c r="J21" i="25"/>
  <c r="J22" i="25"/>
  <c r="J23" i="25"/>
  <c r="J24" i="25"/>
  <c r="J25" i="25"/>
  <c r="J26" i="25"/>
  <c r="E28" i="25"/>
  <c r="E29" i="25"/>
  <c r="E30" i="25"/>
  <c r="E31" i="25"/>
  <c r="E32" i="25"/>
  <c r="E34" i="25"/>
  <c r="O28" i="25" l="1"/>
  <c r="O13" i="25"/>
  <c r="K32" i="25"/>
  <c r="K34" i="25"/>
  <c r="O16" i="25"/>
  <c r="N35" i="25"/>
  <c r="Q11" i="25" s="1"/>
  <c r="K31" i="25"/>
  <c r="K30" i="25"/>
  <c r="O32" i="25"/>
  <c r="O31" i="25"/>
  <c r="K28" i="25"/>
  <c r="K29" i="25"/>
  <c r="K27" i="25"/>
  <c r="O14" i="25"/>
  <c r="O10" i="25"/>
  <c r="O30" i="25"/>
  <c r="O17" i="25"/>
  <c r="M35" i="25"/>
  <c r="P20" i="25" s="1"/>
  <c r="L14" i="25"/>
  <c r="K21" i="25"/>
  <c r="K10" i="25"/>
  <c r="K25" i="25"/>
  <c r="K11" i="25"/>
  <c r="K33" i="25"/>
  <c r="K16" i="25"/>
  <c r="K23" i="25"/>
  <c r="O20" i="25"/>
  <c r="K14" i="25"/>
  <c r="G26" i="25"/>
  <c r="F10" i="25"/>
  <c r="L19" i="25"/>
  <c r="L21" i="25"/>
  <c r="L18" i="25"/>
  <c r="G28" i="25"/>
  <c r="L16" i="25"/>
  <c r="G12" i="25"/>
  <c r="G11" i="25"/>
  <c r="L12" i="25"/>
  <c r="L11" i="25"/>
  <c r="K20" i="25"/>
  <c r="K18" i="25"/>
  <c r="K19" i="25"/>
  <c r="K17" i="25"/>
  <c r="K15" i="25"/>
  <c r="K13" i="25"/>
  <c r="K22" i="25"/>
  <c r="K24" i="25"/>
  <c r="K26" i="25"/>
  <c r="G21" i="25"/>
  <c r="G10" i="25"/>
  <c r="G32" i="25"/>
  <c r="G19" i="25"/>
  <c r="G17" i="25"/>
  <c r="G33" i="25"/>
  <c r="G30" i="25"/>
  <c r="G13" i="25"/>
  <c r="G34" i="25"/>
  <c r="G31" i="25"/>
  <c r="G29" i="25"/>
  <c r="F20" i="25"/>
  <c r="F16" i="25"/>
  <c r="F11" i="25"/>
  <c r="G20" i="25"/>
  <c r="L20" i="25"/>
  <c r="G18" i="25"/>
  <c r="F21" i="25"/>
  <c r="G16" i="25"/>
  <c r="F18" i="25"/>
  <c r="F19" i="25"/>
  <c r="F17" i="25"/>
  <c r="F15" i="25"/>
  <c r="L25" i="25"/>
  <c r="L23" i="25"/>
  <c r="L17" i="25"/>
  <c r="L15" i="25"/>
  <c r="L26" i="25"/>
  <c r="L24" i="25"/>
  <c r="L22" i="25"/>
  <c r="L13" i="25"/>
  <c r="G27" i="25"/>
  <c r="G14" i="25"/>
  <c r="G23" i="25"/>
  <c r="G25" i="25"/>
  <c r="G15" i="25"/>
  <c r="G22" i="25"/>
  <c r="G24" i="25"/>
  <c r="F26" i="25"/>
  <c r="F25" i="25"/>
  <c r="F24" i="25"/>
  <c r="F23" i="25"/>
  <c r="F22" i="25"/>
  <c r="F14" i="25"/>
  <c r="F13" i="25"/>
  <c r="F34" i="25"/>
  <c r="F33" i="25"/>
  <c r="F32" i="25"/>
  <c r="F31" i="25"/>
  <c r="F30" i="25"/>
  <c r="F29" i="25"/>
  <c r="F28" i="25"/>
  <c r="F12" i="25"/>
  <c r="E35" i="25"/>
  <c r="J35" i="25"/>
  <c r="L34" i="25"/>
  <c r="L33" i="25"/>
  <c r="L32" i="25"/>
  <c r="L31" i="25"/>
  <c r="L30" i="25"/>
  <c r="L29" i="25"/>
  <c r="L28" i="25"/>
  <c r="L27" i="25"/>
  <c r="C37" i="21"/>
  <c r="C32" i="22"/>
  <c r="D32" i="22"/>
  <c r="Q10" i="25" l="1"/>
  <c r="Q26" i="25"/>
  <c r="Q27" i="25"/>
  <c r="Q25" i="25"/>
  <c r="Q31" i="25"/>
  <c r="Q18" i="25"/>
  <c r="Q34" i="25"/>
  <c r="Q15" i="25"/>
  <c r="Q24" i="25"/>
  <c r="Q22" i="25"/>
  <c r="Q30" i="25"/>
  <c r="Q17" i="25"/>
  <c r="Q33" i="25"/>
  <c r="Q19" i="25"/>
  <c r="Q14" i="25"/>
  <c r="Q23" i="25"/>
  <c r="Q16" i="25"/>
  <c r="Q32" i="25"/>
  <c r="Q21" i="25"/>
  <c r="Q12" i="25"/>
  <c r="Q20" i="25"/>
  <c r="Q28" i="25"/>
  <c r="Q13" i="25"/>
  <c r="Q29" i="25"/>
  <c r="P33" i="25"/>
  <c r="P29" i="25"/>
  <c r="P25" i="25"/>
  <c r="P21" i="25"/>
  <c r="P17" i="25"/>
  <c r="P13" i="25"/>
  <c r="P11" i="25"/>
  <c r="P14" i="25"/>
  <c r="P18" i="25"/>
  <c r="P22" i="25"/>
  <c r="P26" i="25"/>
  <c r="P30" i="25"/>
  <c r="P34" i="25"/>
  <c r="P31" i="25"/>
  <c r="P27" i="25"/>
  <c r="P23" i="25"/>
  <c r="P19" i="25"/>
  <c r="P15" i="25"/>
  <c r="P10" i="25"/>
  <c r="P12" i="25"/>
  <c r="P16" i="25"/>
  <c r="P24" i="25"/>
  <c r="P28" i="25"/>
  <c r="P32" i="25"/>
  <c r="O35" i="25"/>
  <c r="K35" i="25"/>
  <c r="F35" i="25"/>
  <c r="L35" i="25"/>
  <c r="G35" i="25"/>
  <c r="J20" i="22"/>
  <c r="E20" i="22"/>
  <c r="E18" i="22"/>
  <c r="E24" i="22"/>
  <c r="E25" i="22"/>
  <c r="J25" i="22"/>
  <c r="G25" i="22"/>
  <c r="F18" i="22"/>
  <c r="E30" i="22"/>
  <c r="Q35" i="25" l="1"/>
  <c r="P35" i="25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8" i="24"/>
  <c r="K23" i="24"/>
  <c r="G22" i="24"/>
  <c r="F23" i="24"/>
  <c r="L17" i="23"/>
  <c r="J20" i="23"/>
  <c r="J19" i="23"/>
  <c r="E19" i="23"/>
  <c r="J18" i="23"/>
  <c r="E18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P15" i="23" l="1"/>
  <c r="P17" i="23"/>
  <c r="P12" i="23"/>
  <c r="P16" i="23"/>
  <c r="P19" i="23"/>
  <c r="P13" i="23"/>
  <c r="P10" i="23"/>
  <c r="P14" i="23"/>
  <c r="P11" i="23"/>
  <c r="P20" i="23"/>
  <c r="P18" i="23"/>
  <c r="O21" i="23"/>
  <c r="J22" i="24"/>
  <c r="J23" i="24"/>
  <c r="L22" i="24"/>
  <c r="L23" i="24"/>
  <c r="F13" i="24"/>
  <c r="J11" i="24"/>
  <c r="F15" i="24"/>
  <c r="G18" i="23"/>
  <c r="F17" i="24"/>
  <c r="K11" i="23"/>
  <c r="K15" i="23"/>
  <c r="J10" i="24"/>
  <c r="J12" i="24"/>
  <c r="J14" i="24"/>
  <c r="J16" i="24"/>
  <c r="J20" i="24"/>
  <c r="K13" i="23"/>
  <c r="K19" i="23"/>
  <c r="L10" i="24"/>
  <c r="L11" i="24"/>
  <c r="L12" i="24"/>
  <c r="L13" i="24"/>
  <c r="L14" i="24"/>
  <c r="L15" i="24"/>
  <c r="L16" i="24"/>
  <c r="F18" i="24"/>
  <c r="J19" i="24"/>
  <c r="J21" i="24"/>
  <c r="K10" i="23"/>
  <c r="K12" i="23"/>
  <c r="K14" i="23"/>
  <c r="K17" i="23"/>
  <c r="K20" i="23"/>
  <c r="E10" i="24"/>
  <c r="K10" i="24"/>
  <c r="F11" i="24"/>
  <c r="K11" i="24"/>
  <c r="E12" i="24"/>
  <c r="K13" i="24"/>
  <c r="E14" i="24"/>
  <c r="K15" i="24"/>
  <c r="E16" i="24"/>
  <c r="K17" i="24"/>
  <c r="K18" i="24"/>
  <c r="E19" i="24"/>
  <c r="E20" i="24"/>
  <c r="E21" i="24"/>
  <c r="E22" i="24"/>
  <c r="L20" i="23"/>
  <c r="G10" i="23"/>
  <c r="L11" i="23"/>
  <c r="G12" i="23"/>
  <c r="L13" i="23"/>
  <c r="G14" i="23"/>
  <c r="L15" i="23"/>
  <c r="G16" i="23"/>
  <c r="L19" i="23"/>
  <c r="F10" i="24"/>
  <c r="E11" i="24"/>
  <c r="F12" i="24"/>
  <c r="K12" i="24"/>
  <c r="E13" i="24"/>
  <c r="J13" i="24"/>
  <c r="F14" i="24"/>
  <c r="K14" i="24"/>
  <c r="E15" i="24"/>
  <c r="J15" i="24"/>
  <c r="F16" i="24"/>
  <c r="K16" i="24"/>
  <c r="E17" i="24"/>
  <c r="J17" i="24"/>
  <c r="E18" i="24"/>
  <c r="J18" i="24"/>
  <c r="F19" i="24"/>
  <c r="K19" i="24"/>
  <c r="F20" i="24"/>
  <c r="K20" i="24"/>
  <c r="F21" i="24"/>
  <c r="K21" i="24"/>
  <c r="F22" i="24"/>
  <c r="K22" i="24"/>
  <c r="E23" i="24"/>
  <c r="J24" i="24"/>
  <c r="K16" i="23"/>
  <c r="K18" i="23"/>
  <c r="L20" i="24"/>
  <c r="L17" i="24"/>
  <c r="L19" i="24"/>
  <c r="L21" i="24"/>
  <c r="L10" i="23"/>
  <c r="G11" i="23"/>
  <c r="L12" i="23"/>
  <c r="G13" i="23"/>
  <c r="L14" i="23"/>
  <c r="G15" i="23"/>
  <c r="L16" i="23"/>
  <c r="G17" i="23"/>
  <c r="L18" i="23"/>
  <c r="G19" i="23"/>
  <c r="E21" i="23"/>
  <c r="G10" i="24"/>
  <c r="G11" i="24"/>
  <c r="G12" i="24"/>
  <c r="G13" i="24"/>
  <c r="G14" i="24"/>
  <c r="G15" i="24"/>
  <c r="G16" i="24"/>
  <c r="G17" i="24"/>
  <c r="G18" i="24"/>
  <c r="G19" i="24"/>
  <c r="G20" i="24"/>
  <c r="G21" i="24"/>
  <c r="F10" i="23"/>
  <c r="F11" i="23"/>
  <c r="F12" i="23"/>
  <c r="F13" i="23"/>
  <c r="F14" i="23"/>
  <c r="F15" i="23"/>
  <c r="F16" i="23"/>
  <c r="F17" i="23"/>
  <c r="F18" i="23"/>
  <c r="F19" i="23"/>
  <c r="F20" i="23"/>
  <c r="J21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3" i="24"/>
  <c r="E24" i="24"/>
  <c r="D37" i="21"/>
  <c r="I37" i="21"/>
  <c r="L32" i="21" s="1"/>
  <c r="H37" i="21"/>
  <c r="P21" i="23" l="1"/>
  <c r="F24" i="24"/>
  <c r="K24" i="24"/>
  <c r="G24" i="24"/>
  <c r="K21" i="23"/>
  <c r="L24" i="24"/>
  <c r="G21" i="23"/>
  <c r="L21" i="23"/>
  <c r="J32" i="21"/>
  <c r="K32" i="21"/>
  <c r="G22" i="21"/>
  <c r="G21" i="21"/>
  <c r="F21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<sst xmlns="http://schemas.openxmlformats.org/spreadsheetml/2006/main" count="339" uniqueCount="94">
  <si>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</si>
  <si>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</si>
  <si>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</si>
  <si>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</si>
  <si>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</si>
  <si>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</si>
  <si>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</si>
  <si>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</si>
  <si>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</si>
  <si>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</si>
  <si>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</si>
  <si>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</si>
  <si>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</si>
  <si>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</si>
  <si>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</si>
  <si>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</si>
  <si>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</si>
  <si>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</si>
  <si>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</si>
  <si>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</si>
  <si>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</si>
  <si>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</si>
  <si>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</si>
  <si>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</si>
  <si>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</si>
  <si>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</si>
  <si>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</si>
  <si>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</si>
  <si>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</si>
  <si>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</si>
  <si>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</si>
  <si>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</si>
  <si>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</si>
  <si>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</si>
  <si>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</si>
  <si>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</si>
  <si>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</si>
  <si>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</si>
  <si>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</si>
  <si>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</si>
  <si>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</si>
  <si>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</si>
  <si>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</si>
  <si>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</si>
  <si>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</si>
  <si>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</si>
  <si>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</si>
  <si>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</si>
  <si>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</si>
  <si>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</si>
  <si>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</si>
  <si>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</si>
  <si>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</si>
  <si>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</si>
  <si>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</si>
  <si>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</si>
  <si>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</si>
  <si>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</si>
  <si>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</si>
  <si>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</si>
  <si>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</si>
  <si>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</si>
  <si>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</si>
  <si>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</si>
  <si>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</si>
  <si>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</si>
  <si>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*Društva sa sjedištem u Republici Srpskoj i podružnice društava u Federaciji Bosne i Hercegovine</t>
  </si>
  <si>
    <t>Premium osiguranje a.d.</t>
  </si>
  <si>
    <t>2019.</t>
  </si>
  <si>
    <t>*Društva sa sjedištem u Federaciji Bosne i Hercegovine i podružnice društava u Republici Srpskoj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</si>
  <si>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</si>
  <si>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</si>
  <si>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</si>
  <si>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</si>
  <si>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</si>
  <si>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</si>
  <si>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</si>
  <si>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</si>
  <si>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ŽIVOTNA I NEŽIVOTNA OSIGURANJA</t>
  </si>
  <si>
    <t xml:space="preserve">ŽIVOTNA I NEŽIVOTNA OSIGURANJA </t>
  </si>
  <si>
    <t>I-VI-2022</t>
  </si>
  <si>
    <t>2022.</t>
  </si>
  <si>
    <t>I-VI-2023</t>
  </si>
  <si>
    <t>2023.</t>
  </si>
  <si>
    <t>ASA Central osiguranje d.d.*</t>
  </si>
  <si>
    <t>Central osiguranje d.d.**</t>
  </si>
  <si>
    <t xml:space="preserve"> </t>
  </si>
  <si>
    <t>ASA Central osiguranje d.d.**</t>
  </si>
  <si>
    <t>Central osiguranje d.d.***</t>
  </si>
  <si>
    <t>*ASA osiguranje d.d. je od 01.01.2023. godine počelo poslovati pod nazivom ASA Central osiguranje d.d.</t>
  </si>
  <si>
    <t>**ASA osiguranje d.d. je od 01.01.2023. godine počelo poslovati pod nazivom ASA Central osiguranje d.d.</t>
  </si>
  <si>
    <t>Osiguravajuće društvo</t>
  </si>
  <si>
    <t>**Postupak integriranja Central osiguranja d.d. društvu ASA osiguranje d.d. je započet u 2022. godini.</t>
  </si>
  <si>
    <t>***Postupak integriranja Central osiguranja d.d. društvu ASA osiguranje d.d. je započet u 2022.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</si>
</sst>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  <numFmt numFmtId="170" formatCode="\+#,##0;\-#,##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9"/>
      <color rgb="FF00B050"/>
      <name val="Calibri"/>
      <family val="2"/>
      <charset val="238"/>
      <scheme val="min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  <charset val="238"/>
      <scheme val="maj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94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169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21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6" fontId="3" fillId="0" borderId="4" xfId="6" applyNumberFormat="1" applyFont="1" applyBorder="1" applyAlignment="1">
      <alignment horizontal="right" vertical="center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2" fillId="0" borderId="0" xfId="6" applyNumberFormat="1" applyFont="1" applyBorder="1" applyAlignment="1">
      <alignment horizontal="right" vertical="center"/>
    </xf>
    <xf numFmtId="166" fontId="22" fillId="0" borderId="6" xfId="6" applyNumberFormat="1" applyFont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9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5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170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30" fillId="0" borderId="0" xfId="0" applyFont="1"/>
    <xf numFmtId="169" fontId="23" fillId="3" borderId="2" xfId="6" applyNumberFormat="1" applyFont="1" applyFill="1" applyBorder="1" applyAlignment="1">
      <alignment horizontal="right" vertical="center"/>
    </xf>
    <xf numFmtId="3" fontId="31" fillId="0" borderId="0" xfId="0" applyNumberFormat="1" applyFont="1" applyFill="1" applyBorder="1"/>
    <xf numFmtId="0" fontId="7" fillId="2" borderId="13" xfId="0" applyFont="1" applyFill="1" applyBorder="1" applyAlignment="1">
      <alignment horizontal="center" vertical="center" wrapText="1"/>
    </xf>
    <xf numFmtId="169" fontId="32" fillId="3" borderId="2" xfId="6" applyNumberFormat="1" applyFont="1" applyFill="1" applyBorder="1" applyAlignment="1">
      <alignment horizontal="right" vertical="center"/>
    </xf>
    <xf numFmtId="169" fontId="33" fillId="3" borderId="2" xfId="6" applyNumberFormat="1" applyFont="1" applyFill="1" applyBorder="1" applyAlignment="1">
      <alignment horizontal="right" vertical="center"/>
    </xf>
    <xf numFmtId="169" fontId="34" fillId="3" borderId="2" xfId="6" applyNumberFormat="1" applyFont="1" applyFill="1" applyBorder="1" applyAlignment="1">
      <alignment horizontal="right" vertical="center"/>
    </xf>
    <xf numFmtId="166" fontId="34" fillId="3" borderId="2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1" fontId="34" fillId="3" borderId="3" xfId="6" applyNumberFormat="1" applyFont="1" applyFill="1" applyBorder="1" applyAlignment="1">
      <alignment horizontal="right" vertical="center"/>
    </xf>
    <xf numFmtId="0" fontId="35" fillId="0" borderId="0" xfId="0" applyFont="1" applyAlignment="1">
      <alignment horizontal="left" vertical="top"/>
    </xf>
    <xf numFmtId="0" fontId="19" fillId="0" borderId="0" xfId="0" applyFont="1"/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12">
    <cellStyle name="Normal 2" xfId="10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7" xr:uid="{00000000-0005-0000-0000-000005000000}"/>
    <cellStyle name="Obično 2" xfId="2" xr:uid="{00000000-0005-0000-0000-000006000000}"/>
    <cellStyle name="Obično 2 2" xfId="3" xr:uid="{00000000-0005-0000-0000-000007000000}"/>
    <cellStyle name="Obično 3" xfId="8" xr:uid="{00000000-0005-0000-0000-000008000000}"/>
    <cellStyle name="Obično 4" xfId="4" xr:uid="{00000000-0005-0000-0000-000009000000}"/>
    <cellStyle name="Obično 4 2" xfId="9" xr:uid="{00000000-0005-0000-0000-00000A000000}"/>
    <cellStyle name="Obično_12a Izvjestaji drustava za osiguranje" xfId="11" xr:uid="{00000000-0005-0000-0000-00000B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3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3" width="13.85546875" customWidth="1"/>
    <col min="4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3" width="13.28515625" customWidth="1"/>
    <col min="14" max="14" width="13.85546875" customWidth="1"/>
    <col min="15" max="15" width="10.42578125" customWidth="1"/>
    <col min="16" max="17" width="9.42578125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5" customHeight="1" x14ac:dyDescent="0.25">
      <c r="D4" s="68" t="s">
        <v>58</v>
      </c>
    </row>
    <row r="5" spans="1:22" ht="15" customHeight="1" x14ac:dyDescent="0.25">
      <c r="C5" s="2"/>
      <c r="D5" s="2"/>
      <c r="E5" s="2"/>
      <c r="F5" s="2"/>
      <c r="G5" s="2"/>
    </row>
    <row r="6" spans="1:22" ht="15" customHeight="1" thickBot="1" x14ac:dyDescent="0.3">
      <c r="R6" s="1"/>
      <c r="S6" s="1"/>
      <c r="T6" s="1"/>
      <c r="U6" s="1"/>
      <c r="V6" s="1"/>
    </row>
    <row r="7" spans="1:22" ht="24.75" customHeight="1" x14ac:dyDescent="0.25">
      <c r="A7" s="89" t="s">
        <v>59</v>
      </c>
      <c r="B7" s="92" t="s">
        <v>91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3"/>
      <c r="M7" s="83" t="s">
        <v>79</v>
      </c>
      <c r="N7" s="83"/>
      <c r="O7" s="83"/>
      <c r="P7" s="83"/>
      <c r="Q7" s="84"/>
      <c r="R7" s="1"/>
      <c r="S7" s="1"/>
      <c r="T7" s="1"/>
      <c r="U7" s="1"/>
      <c r="V7" s="1"/>
    </row>
    <row r="8" spans="1:22" ht="21.75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60</v>
      </c>
      <c r="K8" s="85" t="s">
        <v>57</v>
      </c>
      <c r="L8" s="85"/>
      <c r="M8" s="80" t="s">
        <v>26</v>
      </c>
      <c r="N8" s="80"/>
      <c r="O8" s="81" t="s">
        <v>60</v>
      </c>
      <c r="P8" s="85" t="s">
        <v>57</v>
      </c>
      <c r="Q8" s="86"/>
      <c r="R8" s="1"/>
      <c r="S8" s="1"/>
      <c r="T8" s="1"/>
      <c r="U8" s="1"/>
      <c r="V8" s="1"/>
    </row>
    <row r="9" spans="1:22" ht="18.75" customHeight="1" thickBot="1" x14ac:dyDescent="0.3">
      <c r="A9" s="91"/>
      <c r="B9" s="93"/>
      <c r="C9" s="71" t="s">
        <v>80</v>
      </c>
      <c r="D9" s="71" t="s">
        <v>82</v>
      </c>
      <c r="E9" s="82"/>
      <c r="F9" s="35" t="s">
        <v>81</v>
      </c>
      <c r="G9" s="35" t="s">
        <v>83</v>
      </c>
      <c r="H9" s="71" t="s">
        <v>80</v>
      </c>
      <c r="I9" s="71" t="s">
        <v>82</v>
      </c>
      <c r="J9" s="82"/>
      <c r="K9" s="35" t="s">
        <v>81</v>
      </c>
      <c r="L9" s="35" t="s">
        <v>83</v>
      </c>
      <c r="M9" s="71" t="s">
        <v>80</v>
      </c>
      <c r="N9" s="71" t="s">
        <v>82</v>
      </c>
      <c r="O9" s="82"/>
      <c r="P9" s="35" t="s">
        <v>81</v>
      </c>
      <c r="Q9" s="36" t="s">
        <v>83</v>
      </c>
      <c r="R9" s="1"/>
      <c r="S9" s="1"/>
      <c r="T9" s="1"/>
      <c r="U9" s="1"/>
      <c r="V9" s="1"/>
    </row>
    <row r="10" spans="1:22" x14ac:dyDescent="0.25">
      <c r="A10" s="16" t="s">
        <v>27</v>
      </c>
      <c r="B10" s="7" t="s">
        <v>63</v>
      </c>
      <c r="C10" s="64">
        <f>FBiH!C10</f>
        <v>35773400</v>
      </c>
      <c r="D10" s="64">
        <f>FBiH!D10</f>
        <v>42992647</v>
      </c>
      <c r="E10" s="12">
        <f>IFERROR((D10-C10)/C10*100, "-")</f>
        <v>20.180488854847457</v>
      </c>
      <c r="F10" s="12">
        <f t="shared" ref="F10:F26" si="0">C10/C$35*100</f>
        <v>10.234288279187718</v>
      </c>
      <c r="G10" s="27">
        <f t="shared" ref="G10:G26" si="1">D10/D$35*100</f>
        <v>10.994996625974252</v>
      </c>
      <c r="H10" s="64">
        <f>FBiH!H10</f>
        <v>5571032</v>
      </c>
      <c r="I10" s="64">
        <f>FBiH!I10</f>
        <v>5157013</v>
      </c>
      <c r="J10" s="12">
        <f t="shared" ref="J10:J32" si="2">IFERROR((I10-H10)/H10*100, "-")</f>
        <v>-7.4316392366800264</v>
      </c>
      <c r="K10" s="12">
        <f>H10/H$35*100</f>
        <v>5.8530709556071834</v>
      </c>
      <c r="L10" s="30">
        <f>I10/I$35*100</f>
        <v>5.2758329411798446</v>
      </c>
      <c r="M10" s="64">
        <f>C10+H10</f>
        <v>41344432</v>
      </c>
      <c r="N10" s="64">
        <f>D10+I10</f>
        <v>48149660</v>
      </c>
      <c r="O10" s="12">
        <f t="shared" ref="O10" si="3">IFERROR((N10-M10)/M10*100, "-")</f>
        <v>16.459841557383108</v>
      </c>
      <c r="P10" s="12">
        <f>M10/M$35*100</f>
        <v>9.2966092496849413</v>
      </c>
      <c r="Q10" s="30">
        <f>N10/N$35*100</f>
        <v>9.8512311058629294</v>
      </c>
      <c r="R10" s="1"/>
      <c r="S10" s="1"/>
      <c r="T10" s="1"/>
      <c r="U10" s="1"/>
      <c r="V10" s="1"/>
    </row>
    <row r="11" spans="1:22" x14ac:dyDescent="0.25">
      <c r="A11" s="16" t="s">
        <v>28</v>
      </c>
      <c r="B11" s="7" t="s">
        <v>84</v>
      </c>
      <c r="C11" s="64">
        <f>FBiH!C11</f>
        <v>25861487</v>
      </c>
      <c r="D11" s="64">
        <f>FBiH!D11</f>
        <v>54027333</v>
      </c>
      <c r="E11" s="12">
        <f>IFERROR((D11-C11)/C11*100, "-")</f>
        <v>108.91038864083879</v>
      </c>
      <c r="F11" s="12">
        <f t="shared" si="0"/>
        <v>7.3986233706179876</v>
      </c>
      <c r="G11" s="27">
        <f t="shared" si="1"/>
        <v>13.817021874586771</v>
      </c>
      <c r="H11" s="64">
        <f>FBiH!H11</f>
        <v>0</v>
      </c>
      <c r="I11" s="64">
        <f>FBiH!I11</f>
        <v>0</v>
      </c>
      <c r="J11" s="12" t="str">
        <f>IFERROR((I11-H11)/H11*100, "-")</f>
        <v>-</v>
      </c>
      <c r="K11" s="12">
        <f>H11/H$35*100</f>
        <v>0</v>
      </c>
      <c r="L11" s="30">
        <f>I11/I$35*100</f>
        <v>0</v>
      </c>
      <c r="M11" s="64">
        <f t="shared" ref="M11:N34" si="4">C11+H11</f>
        <v>25861487</v>
      </c>
      <c r="N11" s="64">
        <f t="shared" si="4"/>
        <v>54027333</v>
      </c>
      <c r="O11" s="12">
        <f>IFERROR((N11-M11)/M11*100, "-")</f>
        <v>108.91038864083879</v>
      </c>
      <c r="P11" s="12">
        <f>M11/M$35*100</f>
        <v>5.8151515844940587</v>
      </c>
      <c r="Q11" s="30">
        <f>N11/N$35*100</f>
        <v>11.053779889960071</v>
      </c>
      <c r="R11" s="1"/>
      <c r="S11" s="1"/>
      <c r="T11" s="1"/>
      <c r="U11" s="1"/>
      <c r="V11" s="1"/>
    </row>
    <row r="12" spans="1:22" ht="14.25" customHeight="1" x14ac:dyDescent="0.25">
      <c r="A12" s="16" t="s">
        <v>29</v>
      </c>
      <c r="B12" s="7" t="s">
        <v>12</v>
      </c>
      <c r="C12" s="64">
        <f>RS!C10</f>
        <v>7944191.8200000003</v>
      </c>
      <c r="D12" s="64">
        <f>RS!D10</f>
        <v>8636874.75</v>
      </c>
      <c r="E12" s="12">
        <f t="shared" ref="E12:E34" si="5">IFERROR((D12-C12)/C12*100, "-")</f>
        <v>8.7193630981584178</v>
      </c>
      <c r="F12" s="12">
        <f t="shared" si="0"/>
        <v>2.2727263617952147</v>
      </c>
      <c r="G12" s="27">
        <f t="shared" si="1"/>
        <v>2.2088058159157358</v>
      </c>
      <c r="H12" s="64">
        <f>RS!H10</f>
        <v>0</v>
      </c>
      <c r="I12" s="64">
        <f>RS!I10</f>
        <v>0</v>
      </c>
      <c r="J12" s="12" t="str">
        <f t="shared" si="2"/>
        <v>-</v>
      </c>
      <c r="K12" s="12">
        <f t="shared" ref="K12:K34" si="6">H12/H$35*100</f>
        <v>0</v>
      </c>
      <c r="L12" s="30">
        <f t="shared" ref="L12:L34" si="7">I12/I$35*100</f>
        <v>0</v>
      </c>
      <c r="M12" s="64">
        <f t="shared" si="4"/>
        <v>7944191.8200000003</v>
      </c>
      <c r="N12" s="64">
        <f t="shared" si="4"/>
        <v>8636874.75</v>
      </c>
      <c r="O12" s="12">
        <f t="shared" ref="O12:O32" si="8">IFERROR((N12-M12)/M12*100, "-")</f>
        <v>8.7193630981584178</v>
      </c>
      <c r="P12" s="12">
        <f t="shared" ref="P12:P34" si="9">M12/M$35*100</f>
        <v>1.7863118098970003</v>
      </c>
      <c r="Q12" s="30">
        <f t="shared" ref="Q12:Q34" si="10">N12/N$35*100</f>
        <v>1.7670706126407147</v>
      </c>
      <c r="R12" s="1"/>
      <c r="S12" s="1"/>
      <c r="T12" s="1"/>
      <c r="U12" s="1"/>
      <c r="V12" s="1"/>
    </row>
    <row r="13" spans="1:22" ht="15.75" customHeight="1" x14ac:dyDescent="0.25">
      <c r="A13" s="16" t="s">
        <v>30</v>
      </c>
      <c r="B13" s="7" t="s">
        <v>1</v>
      </c>
      <c r="C13" s="64">
        <f>FBiH!C12</f>
        <v>9144766</v>
      </c>
      <c r="D13" s="64">
        <f>FBiH!D12</f>
        <v>11436947</v>
      </c>
      <c r="E13" s="12">
        <f t="shared" si="5"/>
        <v>25.065496481812655</v>
      </c>
      <c r="F13" s="12">
        <f t="shared" si="0"/>
        <v>2.6161944766143095</v>
      </c>
      <c r="G13" s="27">
        <f t="shared" si="1"/>
        <v>2.9249000108424665</v>
      </c>
      <c r="H13" s="64">
        <f>FBiH!H12</f>
        <v>0</v>
      </c>
      <c r="I13" s="64">
        <f>FBiH!I12</f>
        <v>0</v>
      </c>
      <c r="J13" s="12" t="str">
        <f t="shared" si="2"/>
        <v>-</v>
      </c>
      <c r="K13" s="12">
        <f t="shared" si="6"/>
        <v>0</v>
      </c>
      <c r="L13" s="30">
        <f t="shared" si="7"/>
        <v>0</v>
      </c>
      <c r="M13" s="64">
        <f t="shared" si="4"/>
        <v>9144766</v>
      </c>
      <c r="N13" s="64">
        <f t="shared" si="4"/>
        <v>11436947</v>
      </c>
      <c r="O13" s="12">
        <f t="shared" si="8"/>
        <v>25.065496481812655</v>
      </c>
      <c r="P13" s="12">
        <f t="shared" si="9"/>
        <v>2.0562700240217202</v>
      </c>
      <c r="Q13" s="30">
        <f t="shared" si="10"/>
        <v>2.339954384776668</v>
      </c>
      <c r="R13" s="1"/>
      <c r="S13" s="1"/>
      <c r="T13" s="1"/>
      <c r="U13" s="1"/>
      <c r="V13" s="1"/>
    </row>
    <row r="14" spans="1:22" x14ac:dyDescent="0.25">
      <c r="A14" s="16" t="s">
        <v>31</v>
      </c>
      <c r="B14" s="7" t="s">
        <v>85</v>
      </c>
      <c r="C14" s="64">
        <f>FBiH!C13</f>
        <v>24139267</v>
      </c>
      <c r="D14" s="64">
        <f>FBiH!D13</f>
        <v>1994048</v>
      </c>
      <c r="E14" s="12">
        <f t="shared" si="5"/>
        <v>-91.739401200541835</v>
      </c>
      <c r="F14" s="12">
        <f t="shared" si="0"/>
        <v>6.9059194073329024</v>
      </c>
      <c r="G14" s="27">
        <f t="shared" si="1"/>
        <v>0.50996048305727038</v>
      </c>
      <c r="H14" s="64">
        <f>FBiH!H13</f>
        <v>0</v>
      </c>
      <c r="I14" s="64">
        <f>FBiH!I13</f>
        <v>0</v>
      </c>
      <c r="J14" s="12" t="str">
        <f t="shared" si="2"/>
        <v>-</v>
      </c>
      <c r="K14" s="12">
        <f t="shared" si="6"/>
        <v>0</v>
      </c>
      <c r="L14" s="30">
        <f t="shared" si="7"/>
        <v>0</v>
      </c>
      <c r="M14" s="64">
        <f t="shared" si="4"/>
        <v>24139267</v>
      </c>
      <c r="N14" s="64">
        <f t="shared" si="4"/>
        <v>1994048</v>
      </c>
      <c r="O14" s="12">
        <f t="shared" si="8"/>
        <v>-91.739401200541835</v>
      </c>
      <c r="P14" s="12">
        <f t="shared" si="9"/>
        <v>5.4278973495829979</v>
      </c>
      <c r="Q14" s="30">
        <f t="shared" si="10"/>
        <v>0.40797437996828567</v>
      </c>
      <c r="R14" s="1"/>
      <c r="S14" s="1"/>
      <c r="T14" s="1"/>
      <c r="U14" s="1"/>
      <c r="V14" s="1"/>
    </row>
    <row r="15" spans="1:22" ht="15" customHeight="1" x14ac:dyDescent="0.25">
      <c r="A15" s="16" t="s">
        <v>32</v>
      </c>
      <c r="B15" s="7" t="s">
        <v>2</v>
      </c>
      <c r="C15" s="64">
        <f>FBiH!C14</f>
        <v>20131202</v>
      </c>
      <c r="D15" s="64">
        <f>FBiH!D14</f>
        <v>21786400</v>
      </c>
      <c r="E15" s="12">
        <f t="shared" si="5"/>
        <v>8.2220525133074513</v>
      </c>
      <c r="F15" s="12">
        <f t="shared" si="0"/>
        <v>5.759265953880826</v>
      </c>
      <c r="G15" s="27">
        <f t="shared" si="1"/>
        <v>5.5716828622374761</v>
      </c>
      <c r="H15" s="64">
        <f>FBiH!H14</f>
        <v>2071565</v>
      </c>
      <c r="I15" s="64">
        <f>FBiH!I14</f>
        <v>1987823</v>
      </c>
      <c r="J15" s="12">
        <f t="shared" si="2"/>
        <v>-4.0424509971929439</v>
      </c>
      <c r="K15" s="12">
        <f t="shared" si="6"/>
        <v>2.1764400086289926</v>
      </c>
      <c r="L15" s="30">
        <f t="shared" si="7"/>
        <v>2.0336233522457561</v>
      </c>
      <c r="M15" s="64">
        <f t="shared" si="4"/>
        <v>22202767</v>
      </c>
      <c r="N15" s="64">
        <f t="shared" si="4"/>
        <v>23774223</v>
      </c>
      <c r="O15" s="12">
        <f t="shared" si="8"/>
        <v>7.0777484626127904</v>
      </c>
      <c r="P15" s="12">
        <f t="shared" si="9"/>
        <v>4.9924606307519133</v>
      </c>
      <c r="Q15" s="30">
        <f t="shared" si="10"/>
        <v>4.8641125427536123</v>
      </c>
      <c r="R15" s="1"/>
      <c r="S15" s="1"/>
      <c r="T15" s="1"/>
      <c r="U15" s="1"/>
      <c r="V15" s="1"/>
    </row>
    <row r="16" spans="1:22" ht="15.75" customHeight="1" x14ac:dyDescent="0.25">
      <c r="A16" s="16" t="s">
        <v>33</v>
      </c>
      <c r="B16" s="7" t="s">
        <v>13</v>
      </c>
      <c r="C16" s="64">
        <f>RS!C11</f>
        <v>11912869.040000001</v>
      </c>
      <c r="D16" s="64">
        <f>RS!D11</f>
        <v>13084214.040000001</v>
      </c>
      <c r="E16" s="12">
        <f t="shared" si="5"/>
        <v>9.8326020043279172</v>
      </c>
      <c r="F16" s="12">
        <f t="shared" si="0"/>
        <v>3.4081115014946928</v>
      </c>
      <c r="G16" s="27">
        <f t="shared" si="1"/>
        <v>3.3461742707613458</v>
      </c>
      <c r="H16" s="64">
        <f>RS!H11</f>
        <v>0</v>
      </c>
      <c r="I16" s="64">
        <f>RS!I11</f>
        <v>0</v>
      </c>
      <c r="J16" s="12" t="str">
        <f t="shared" si="2"/>
        <v>-</v>
      </c>
      <c r="K16" s="12">
        <f t="shared" si="6"/>
        <v>0</v>
      </c>
      <c r="L16" s="30">
        <f t="shared" si="7"/>
        <v>0</v>
      </c>
      <c r="M16" s="64">
        <f t="shared" si="4"/>
        <v>11912869.040000001</v>
      </c>
      <c r="N16" s="64">
        <f t="shared" si="4"/>
        <v>13084214.040000001</v>
      </c>
      <c r="O16" s="12">
        <f t="shared" si="8"/>
        <v>9.8326020043279172</v>
      </c>
      <c r="P16" s="12">
        <f t="shared" si="9"/>
        <v>2.6786989964585648</v>
      </c>
      <c r="Q16" s="30">
        <f t="shared" si="10"/>
        <v>2.6769787439125525</v>
      </c>
      <c r="R16" s="1"/>
      <c r="S16" s="1"/>
      <c r="T16" s="1"/>
      <c r="U16" s="1"/>
      <c r="V16" s="1"/>
    </row>
    <row r="17" spans="1:22" x14ac:dyDescent="0.25">
      <c r="A17" s="16" t="s">
        <v>34</v>
      </c>
      <c r="B17" s="7" t="s">
        <v>14</v>
      </c>
      <c r="C17" s="64">
        <f>RS!C12</f>
        <v>15154978.060000001</v>
      </c>
      <c r="D17" s="64">
        <f>RS!D12</f>
        <v>15653797.202</v>
      </c>
      <c r="E17" s="12">
        <f t="shared" si="5"/>
        <v>3.2914540689212917</v>
      </c>
      <c r="F17" s="12">
        <f t="shared" si="0"/>
        <v>4.3356352577838564</v>
      </c>
      <c r="G17" s="27">
        <f t="shared" si="1"/>
        <v>4.0033228802980005</v>
      </c>
      <c r="H17" s="64">
        <f>RS!H12</f>
        <v>0</v>
      </c>
      <c r="I17" s="64">
        <f>RS!I12</f>
        <v>0</v>
      </c>
      <c r="J17" s="12" t="str">
        <f t="shared" si="2"/>
        <v>-</v>
      </c>
      <c r="K17" s="12">
        <f t="shared" si="6"/>
        <v>0</v>
      </c>
      <c r="L17" s="30">
        <f t="shared" si="7"/>
        <v>0</v>
      </c>
      <c r="M17" s="64">
        <f t="shared" si="4"/>
        <v>15154978.060000001</v>
      </c>
      <c r="N17" s="64">
        <f t="shared" si="4"/>
        <v>15653797.202</v>
      </c>
      <c r="O17" s="12">
        <f t="shared" si="8"/>
        <v>3.2914540689212917</v>
      </c>
      <c r="P17" s="12">
        <f t="shared" si="9"/>
        <v>3.4077118101747863</v>
      </c>
      <c r="Q17" s="30">
        <f t="shared" si="10"/>
        <v>3.2027053549539599</v>
      </c>
      <c r="R17" s="1"/>
      <c r="S17" s="1"/>
      <c r="T17" s="1"/>
      <c r="U17" s="1"/>
      <c r="V17" s="1"/>
    </row>
    <row r="18" spans="1:22" x14ac:dyDescent="0.25">
      <c r="A18" s="16" t="s">
        <v>35</v>
      </c>
      <c r="B18" s="7" t="s">
        <v>3</v>
      </c>
      <c r="C18" s="64">
        <f>FBiH!C15</f>
        <v>33190389</v>
      </c>
      <c r="D18" s="64">
        <f>FBiH!D15</f>
        <v>38219126</v>
      </c>
      <c r="E18" s="12">
        <f t="shared" si="5"/>
        <v>15.151184278075197</v>
      </c>
      <c r="F18" s="12">
        <f t="shared" si="0"/>
        <v>9.4953235958667879</v>
      </c>
      <c r="G18" s="27">
        <f t="shared" si="1"/>
        <v>9.7742100275352843</v>
      </c>
      <c r="H18" s="64">
        <f>FBiH!H15</f>
        <v>0</v>
      </c>
      <c r="I18" s="64">
        <f>FBiH!I15</f>
        <v>0</v>
      </c>
      <c r="J18" s="12" t="str">
        <f t="shared" si="2"/>
        <v>-</v>
      </c>
      <c r="K18" s="12">
        <f t="shared" si="6"/>
        <v>0</v>
      </c>
      <c r="L18" s="30">
        <f t="shared" si="7"/>
        <v>0</v>
      </c>
      <c r="M18" s="64">
        <f t="shared" si="4"/>
        <v>33190389</v>
      </c>
      <c r="N18" s="64">
        <f t="shared" si="4"/>
        <v>38219126</v>
      </c>
      <c r="O18" s="12">
        <f t="shared" si="8"/>
        <v>15.151184278075197</v>
      </c>
      <c r="P18" s="12">
        <f t="shared" si="9"/>
        <v>7.4631108096500478</v>
      </c>
      <c r="Q18" s="30">
        <f t="shared" si="10"/>
        <v>7.819482897492831</v>
      </c>
      <c r="R18" s="1"/>
      <c r="S18" s="1"/>
      <c r="T18" s="1"/>
      <c r="U18" s="1"/>
      <c r="V18" s="1"/>
    </row>
    <row r="19" spans="1:22" x14ac:dyDescent="0.25">
      <c r="A19" s="16" t="s">
        <v>36</v>
      </c>
      <c r="B19" s="7" t="s">
        <v>23</v>
      </c>
      <c r="C19" s="64">
        <f>RS!C13</f>
        <v>5523710.2599999998</v>
      </c>
      <c r="D19" s="64">
        <f>RS!D13</f>
        <v>5815649.9400000004</v>
      </c>
      <c r="E19" s="12">
        <f t="shared" si="5"/>
        <v>5.2852098726843915</v>
      </c>
      <c r="F19" s="12">
        <f t="shared" si="0"/>
        <v>1.580259163835334</v>
      </c>
      <c r="G19" s="27">
        <f t="shared" si="1"/>
        <v>1.4873020372099295</v>
      </c>
      <c r="H19" s="64">
        <f>RS!H13</f>
        <v>0</v>
      </c>
      <c r="I19" s="64">
        <f>RS!I13</f>
        <v>0</v>
      </c>
      <c r="J19" s="12" t="str">
        <f t="shared" si="2"/>
        <v>-</v>
      </c>
      <c r="K19" s="12">
        <f t="shared" si="6"/>
        <v>0</v>
      </c>
      <c r="L19" s="30">
        <f t="shared" si="7"/>
        <v>0</v>
      </c>
      <c r="M19" s="64">
        <f t="shared" si="4"/>
        <v>5523710.2599999998</v>
      </c>
      <c r="N19" s="64">
        <f t="shared" si="4"/>
        <v>5815649.9400000004</v>
      </c>
      <c r="O19" s="12">
        <f t="shared" si="8"/>
        <v>5.2852098726843915</v>
      </c>
      <c r="P19" s="12">
        <f t="shared" si="9"/>
        <v>1.2420481649305428</v>
      </c>
      <c r="Q19" s="30">
        <f t="shared" si="10"/>
        <v>1.1898591099031206</v>
      </c>
      <c r="R19" s="1"/>
      <c r="S19" s="1"/>
      <c r="T19" s="1"/>
      <c r="U19" s="1"/>
      <c r="V19" s="1"/>
    </row>
    <row r="20" spans="1:22" x14ac:dyDescent="0.25">
      <c r="A20" s="16" t="s">
        <v>37</v>
      </c>
      <c r="B20" s="7" t="s">
        <v>16</v>
      </c>
      <c r="C20" s="64">
        <f>RS!C14</f>
        <v>5270534.3099999996</v>
      </c>
      <c r="D20" s="64">
        <f>RS!D14</f>
        <v>6087761.9500000002</v>
      </c>
      <c r="E20" s="66">
        <f t="shared" si="5"/>
        <v>15.505593777265453</v>
      </c>
      <c r="F20" s="12">
        <f t="shared" si="0"/>
        <v>1.5078289319407638</v>
      </c>
      <c r="G20" s="27">
        <f t="shared" si="1"/>
        <v>1.5568923239358683</v>
      </c>
      <c r="H20" s="64">
        <f>RS!H14</f>
        <v>11662587.17</v>
      </c>
      <c r="I20" s="64">
        <f>RS!I14</f>
        <v>12117629.779999999</v>
      </c>
      <c r="J20" s="12">
        <f t="shared" si="2"/>
        <v>3.901729550802572</v>
      </c>
      <c r="K20" s="12">
        <f t="shared" si="6"/>
        <v>12.253017076901367</v>
      </c>
      <c r="L20" s="30">
        <f t="shared" si="7"/>
        <v>12.396825519413248</v>
      </c>
      <c r="M20" s="64">
        <f t="shared" si="4"/>
        <v>16933121.48</v>
      </c>
      <c r="N20" s="64">
        <f t="shared" si="4"/>
        <v>18205391.73</v>
      </c>
      <c r="O20" s="12">
        <f t="shared" si="8"/>
        <v>7.5135009897773442</v>
      </c>
      <c r="P20" s="12">
        <f t="shared" si="9"/>
        <v>3.8075408504102022</v>
      </c>
      <c r="Q20" s="30">
        <f t="shared" si="10"/>
        <v>3.7247515622123966</v>
      </c>
      <c r="R20" s="1"/>
      <c r="S20" s="1"/>
      <c r="T20" s="1"/>
      <c r="U20" s="1"/>
      <c r="V20" s="1"/>
    </row>
    <row r="21" spans="1:22" x14ac:dyDescent="0.25">
      <c r="A21" s="16" t="s">
        <v>38</v>
      </c>
      <c r="B21" s="7" t="s">
        <v>4</v>
      </c>
      <c r="C21" s="64">
        <f>FBiH!C16</f>
        <v>12699598</v>
      </c>
      <c r="D21" s="64">
        <f>FBiH!D16</f>
        <v>12467810</v>
      </c>
      <c r="E21" s="12">
        <f t="shared" si="5"/>
        <v>-1.8251601349900997</v>
      </c>
      <c r="F21" s="12">
        <f t="shared" si="0"/>
        <v>3.633184068659836</v>
      </c>
      <c r="G21" s="27">
        <f t="shared" si="1"/>
        <v>3.1885342831598162</v>
      </c>
      <c r="H21" s="64">
        <f>FBiH!H16</f>
        <v>16112104</v>
      </c>
      <c r="I21" s="64">
        <f>FBiH!I16</f>
        <v>15972425</v>
      </c>
      <c r="J21" s="12">
        <f t="shared" si="2"/>
        <v>-0.86691967728112984</v>
      </c>
      <c r="K21" s="12">
        <f t="shared" si="6"/>
        <v>16.927795057741964</v>
      </c>
      <c r="L21" s="30">
        <f t="shared" si="7"/>
        <v>16.340436986589811</v>
      </c>
      <c r="M21" s="64">
        <f t="shared" si="4"/>
        <v>28811702</v>
      </c>
      <c r="N21" s="64">
        <f t="shared" si="4"/>
        <v>28440235</v>
      </c>
      <c r="O21" s="12">
        <f t="shared" si="8"/>
        <v>-1.2892921077692667</v>
      </c>
      <c r="P21" s="12">
        <f t="shared" si="9"/>
        <v>6.4785298129713356</v>
      </c>
      <c r="Q21" s="30">
        <f t="shared" si="10"/>
        <v>5.8187602506445861</v>
      </c>
      <c r="R21" s="8"/>
      <c r="S21" s="1"/>
      <c r="T21" s="1"/>
      <c r="U21" s="1"/>
      <c r="V21" s="1"/>
    </row>
    <row r="22" spans="1:22" x14ac:dyDescent="0.25">
      <c r="A22" s="16" t="s">
        <v>39</v>
      </c>
      <c r="B22" s="7" t="s">
        <v>17</v>
      </c>
      <c r="C22" s="64">
        <f>RS!C15</f>
        <v>2898760.85</v>
      </c>
      <c r="D22" s="64">
        <f>RS!D15</f>
        <v>3922948.48</v>
      </c>
      <c r="E22" s="12">
        <f t="shared" si="5"/>
        <v>35.331911909876936</v>
      </c>
      <c r="F22" s="12">
        <f t="shared" si="0"/>
        <v>0.82929646584678063</v>
      </c>
      <c r="G22" s="27">
        <f t="shared" si="1"/>
        <v>1.0032600528520801</v>
      </c>
      <c r="H22" s="64">
        <f>RS!H15</f>
        <v>0</v>
      </c>
      <c r="I22" s="64">
        <f>RS!I15</f>
        <v>0</v>
      </c>
      <c r="J22" s="12" t="str">
        <f t="shared" si="2"/>
        <v>-</v>
      </c>
      <c r="K22" s="12">
        <f t="shared" si="6"/>
        <v>0</v>
      </c>
      <c r="L22" s="30">
        <f t="shared" si="7"/>
        <v>0</v>
      </c>
      <c r="M22" s="64">
        <f t="shared" si="4"/>
        <v>2898760.85</v>
      </c>
      <c r="N22" s="64">
        <f t="shared" si="4"/>
        <v>3922948.48</v>
      </c>
      <c r="O22" s="12">
        <f t="shared" si="8"/>
        <v>35.331911909876936</v>
      </c>
      <c r="P22" s="12">
        <f t="shared" si="9"/>
        <v>0.65180837242447986</v>
      </c>
      <c r="Q22" s="30">
        <f t="shared" si="10"/>
        <v>0.80261983351229693</v>
      </c>
      <c r="R22" s="1"/>
      <c r="S22" s="1"/>
      <c r="T22" s="1"/>
      <c r="U22" s="1"/>
      <c r="V22" s="1"/>
    </row>
    <row r="23" spans="1:22" x14ac:dyDescent="0.25">
      <c r="A23" s="16" t="s">
        <v>40</v>
      </c>
      <c r="B23" s="7" t="s">
        <v>18</v>
      </c>
      <c r="C23" s="64">
        <f>RS!C16</f>
        <v>7946905.1899999995</v>
      </c>
      <c r="D23" s="64">
        <f>RS!D16</f>
        <v>10364671.74</v>
      </c>
      <c r="E23" s="12">
        <f t="shared" si="5"/>
        <v>30.42400144703376</v>
      </c>
      <c r="F23" s="12">
        <f t="shared" si="0"/>
        <v>2.2735026204339825</v>
      </c>
      <c r="G23" s="27">
        <f t="shared" si="1"/>
        <v>2.6506749121688338</v>
      </c>
      <c r="H23" s="64">
        <f>RS!H16</f>
        <v>0</v>
      </c>
      <c r="I23" s="64">
        <f>RS!I16</f>
        <v>0</v>
      </c>
      <c r="J23" s="12" t="str">
        <f t="shared" si="2"/>
        <v>-</v>
      </c>
      <c r="K23" s="12">
        <f t="shared" si="6"/>
        <v>0</v>
      </c>
      <c r="L23" s="30">
        <f t="shared" si="7"/>
        <v>0</v>
      </c>
      <c r="M23" s="64">
        <f t="shared" si="4"/>
        <v>7946905.1899999995</v>
      </c>
      <c r="N23" s="64">
        <f t="shared" si="4"/>
        <v>10364671.74</v>
      </c>
      <c r="O23" s="12">
        <f t="shared" si="8"/>
        <v>30.42400144703376</v>
      </c>
      <c r="P23" s="12">
        <f t="shared" si="9"/>
        <v>1.786921931730088</v>
      </c>
      <c r="Q23" s="30">
        <f t="shared" si="10"/>
        <v>2.1205710828933468</v>
      </c>
      <c r="R23" s="1"/>
      <c r="S23" s="1"/>
      <c r="T23" s="1"/>
      <c r="U23" s="1"/>
      <c r="V23" s="1"/>
    </row>
    <row r="24" spans="1:22" x14ac:dyDescent="0.25">
      <c r="A24" s="16" t="s">
        <v>41</v>
      </c>
      <c r="B24" s="7" t="s">
        <v>19</v>
      </c>
      <c r="C24" s="64">
        <f>RS!C17</f>
        <v>7954547.7699999996</v>
      </c>
      <c r="D24" s="64">
        <f>RS!D17</f>
        <v>8713981.4600000009</v>
      </c>
      <c r="E24" s="12">
        <f t="shared" si="5"/>
        <v>9.5471636095285071</v>
      </c>
      <c r="F24" s="12">
        <f t="shared" si="0"/>
        <v>2.2756890597133563</v>
      </c>
      <c r="G24" s="27">
        <f t="shared" si="1"/>
        <v>2.2285251883072519</v>
      </c>
      <c r="H24" s="64">
        <f>RS!H17</f>
        <v>0</v>
      </c>
      <c r="I24" s="64">
        <f>RS!I17</f>
        <v>0</v>
      </c>
      <c r="J24" s="12" t="str">
        <f t="shared" si="2"/>
        <v>-</v>
      </c>
      <c r="K24" s="12">
        <f t="shared" si="6"/>
        <v>0</v>
      </c>
      <c r="L24" s="30">
        <f t="shared" si="7"/>
        <v>0</v>
      </c>
      <c r="M24" s="64">
        <f t="shared" si="4"/>
        <v>7954547.7699999996</v>
      </c>
      <c r="N24" s="64">
        <f t="shared" si="4"/>
        <v>8713981.4600000009</v>
      </c>
      <c r="O24" s="12">
        <f t="shared" si="8"/>
        <v>9.5471636095285071</v>
      </c>
      <c r="P24" s="12">
        <f t="shared" si="9"/>
        <v>1.7886404238336788</v>
      </c>
      <c r="Q24" s="30">
        <f t="shared" si="10"/>
        <v>1.7828463423140448</v>
      </c>
      <c r="R24" s="1"/>
      <c r="S24" s="1"/>
      <c r="T24" s="1"/>
      <c r="U24" s="1"/>
      <c r="V24" s="1"/>
    </row>
    <row r="25" spans="1:22" x14ac:dyDescent="0.25">
      <c r="A25" s="16" t="s">
        <v>42</v>
      </c>
      <c r="B25" s="7" t="s">
        <v>11</v>
      </c>
      <c r="C25" s="64">
        <f>RS!C18</f>
        <v>14559995.200999999</v>
      </c>
      <c r="D25" s="64">
        <f>RS!D18</f>
        <v>15527699.35</v>
      </c>
      <c r="E25" s="12">
        <f t="shared" si="5"/>
        <v>6.6463218953089838</v>
      </c>
      <c r="F25" s="12">
        <f t="shared" si="0"/>
        <v>4.1654186694757476</v>
      </c>
      <c r="G25" s="27">
        <f t="shared" si="1"/>
        <v>3.9710744482048894</v>
      </c>
      <c r="H25" s="64">
        <f>RS!H18</f>
        <v>0</v>
      </c>
      <c r="I25" s="64">
        <f>RS!I18</f>
        <v>0</v>
      </c>
      <c r="J25" s="12" t="str">
        <f t="shared" si="2"/>
        <v>-</v>
      </c>
      <c r="K25" s="12">
        <f t="shared" si="6"/>
        <v>0</v>
      </c>
      <c r="L25" s="30">
        <f t="shared" si="7"/>
        <v>0</v>
      </c>
      <c r="M25" s="64">
        <f t="shared" si="4"/>
        <v>14559995.200999999</v>
      </c>
      <c r="N25" s="64">
        <f t="shared" si="4"/>
        <v>15527699.35</v>
      </c>
      <c r="O25" s="12">
        <f t="shared" si="8"/>
        <v>6.6463218953089838</v>
      </c>
      <c r="P25" s="12">
        <f t="shared" si="9"/>
        <v>3.2739253997003748</v>
      </c>
      <c r="Q25" s="30">
        <f t="shared" si="10"/>
        <v>3.1769062302663733</v>
      </c>
      <c r="R25" s="1"/>
      <c r="S25" s="1"/>
      <c r="T25" s="1"/>
      <c r="U25" s="1"/>
      <c r="V25" s="1"/>
    </row>
    <row r="26" spans="1:22" x14ac:dyDescent="0.25">
      <c r="A26" s="16" t="s">
        <v>43</v>
      </c>
      <c r="B26" s="7" t="s">
        <v>15</v>
      </c>
      <c r="C26" s="64">
        <f>RS!C19</f>
        <v>5551252.9800000004</v>
      </c>
      <c r="D26" s="64">
        <f>RS!D19</f>
        <v>6380442.4699999997</v>
      </c>
      <c r="E26" s="12">
        <f t="shared" si="5"/>
        <v>14.936978966503508</v>
      </c>
      <c r="F26" s="12">
        <f t="shared" si="0"/>
        <v>1.588138765340166</v>
      </c>
      <c r="G26" s="27">
        <f t="shared" si="1"/>
        <v>1.6317428287184275</v>
      </c>
      <c r="H26" s="64">
        <f>RS!H19</f>
        <v>0</v>
      </c>
      <c r="I26" s="64">
        <f>RS!I19</f>
        <v>0</v>
      </c>
      <c r="J26" s="12" t="str">
        <f t="shared" si="2"/>
        <v>-</v>
      </c>
      <c r="K26" s="12">
        <f t="shared" si="6"/>
        <v>0</v>
      </c>
      <c r="L26" s="30">
        <f t="shared" si="7"/>
        <v>0</v>
      </c>
      <c r="M26" s="64">
        <f t="shared" si="4"/>
        <v>5551252.9800000004</v>
      </c>
      <c r="N26" s="64">
        <f t="shared" si="4"/>
        <v>6380442.4699999997</v>
      </c>
      <c r="O26" s="12">
        <f t="shared" si="8"/>
        <v>14.936978966503508</v>
      </c>
      <c r="P26" s="12">
        <f t="shared" si="9"/>
        <v>1.2482413545119957</v>
      </c>
      <c r="Q26" s="30">
        <f t="shared" si="10"/>
        <v>1.3054134407103373</v>
      </c>
      <c r="R26" s="1"/>
      <c r="S26" s="1"/>
      <c r="T26" s="1"/>
      <c r="U26" s="1"/>
      <c r="V26" s="1"/>
    </row>
    <row r="27" spans="1:22" x14ac:dyDescent="0.25">
      <c r="A27" s="16" t="s">
        <v>44</v>
      </c>
      <c r="B27" s="7" t="s">
        <v>67</v>
      </c>
      <c r="C27" s="64">
        <f>RS!C20</f>
        <v>8024267.5600000005</v>
      </c>
      <c r="D27" s="64">
        <f>RS!D20</f>
        <v>9771299.1099999994</v>
      </c>
      <c r="E27" s="12">
        <f t="shared" si="5"/>
        <v>21.77185066346415</v>
      </c>
      <c r="F27" s="12" t="s">
        <v>74</v>
      </c>
      <c r="G27" s="27">
        <f t="shared" ref="G27:G34" si="11">D27/D$35*100</f>
        <v>2.4989250079399672</v>
      </c>
      <c r="H27" s="64">
        <f>RS!H20</f>
        <v>0</v>
      </c>
      <c r="I27" s="64">
        <f>RS!I20</f>
        <v>0</v>
      </c>
      <c r="J27" s="12" t="str">
        <f t="shared" si="2"/>
        <v>-</v>
      </c>
      <c r="K27" s="12">
        <f t="shared" si="6"/>
        <v>0</v>
      </c>
      <c r="L27" s="30">
        <f t="shared" si="7"/>
        <v>0</v>
      </c>
      <c r="M27" s="64">
        <f t="shared" si="4"/>
        <v>8024267.5600000005</v>
      </c>
      <c r="N27" s="64">
        <f t="shared" si="4"/>
        <v>9771299.1099999994</v>
      </c>
      <c r="O27" s="12">
        <f t="shared" si="8"/>
        <v>21.77185066346415</v>
      </c>
      <c r="P27" s="12">
        <f t="shared" si="9"/>
        <v>1.8043174476370316</v>
      </c>
      <c r="Q27" s="30">
        <f t="shared" si="10"/>
        <v>1.9991693760064508</v>
      </c>
      <c r="R27" s="1"/>
      <c r="S27" s="1"/>
      <c r="T27" s="1"/>
      <c r="U27" s="1"/>
      <c r="V27" s="1"/>
    </row>
    <row r="28" spans="1:22" x14ac:dyDescent="0.25">
      <c r="A28" s="16" t="s">
        <v>45</v>
      </c>
      <c r="B28" s="7" t="s">
        <v>5</v>
      </c>
      <c r="C28" s="64">
        <f>FBiH!C17</f>
        <v>33625088</v>
      </c>
      <c r="D28" s="64">
        <f>FBiH!D17</f>
        <v>34641380</v>
      </c>
      <c r="E28" s="12">
        <f t="shared" si="5"/>
        <v>3.0224218297956575</v>
      </c>
      <c r="F28" s="12">
        <f t="shared" ref="F28:F34" si="12">C28/C$35*100</f>
        <v>9.6196851293155117</v>
      </c>
      <c r="G28" s="27">
        <f t="shared" si="11"/>
        <v>8.8592325152506177</v>
      </c>
      <c r="H28" s="64">
        <f>FBiH!H17</f>
        <v>1902081</v>
      </c>
      <c r="I28" s="64">
        <f>FBiH!I17</f>
        <v>2231820</v>
      </c>
      <c r="J28" s="12">
        <f t="shared" si="2"/>
        <v>17.335697060219832</v>
      </c>
      <c r="K28" s="12">
        <f t="shared" si="6"/>
        <v>1.9983757150043773</v>
      </c>
      <c r="L28" s="30">
        <f t="shared" si="7"/>
        <v>2.2832421548644537</v>
      </c>
      <c r="M28" s="64">
        <f t="shared" si="4"/>
        <v>35527169</v>
      </c>
      <c r="N28" s="64">
        <f t="shared" si="4"/>
        <v>36873200</v>
      </c>
      <c r="O28" s="12">
        <f t="shared" si="8"/>
        <v>3.7887370085694134</v>
      </c>
      <c r="P28" s="12">
        <f t="shared" si="9"/>
        <v>7.9885535237373713</v>
      </c>
      <c r="Q28" s="30">
        <f t="shared" si="10"/>
        <v>7.5441117302324665</v>
      </c>
      <c r="R28" s="1"/>
      <c r="S28" s="1"/>
      <c r="T28" s="1"/>
      <c r="U28" s="1"/>
      <c r="V28" s="1"/>
    </row>
    <row r="29" spans="1:22" x14ac:dyDescent="0.25">
      <c r="A29" s="16" t="s">
        <v>46</v>
      </c>
      <c r="B29" s="7" t="s">
        <v>22</v>
      </c>
      <c r="C29" s="64">
        <f>RS!C21</f>
        <v>1676278.19</v>
      </c>
      <c r="D29" s="64">
        <f>RS!D21</f>
        <v>1804302.57</v>
      </c>
      <c r="E29" s="12">
        <f t="shared" si="5"/>
        <v>7.6374184645330327</v>
      </c>
      <c r="F29" s="12">
        <f t="shared" si="12"/>
        <v>0.47956062975772501</v>
      </c>
      <c r="G29" s="27">
        <f t="shared" si="11"/>
        <v>0.46143473486028136</v>
      </c>
      <c r="H29" s="64">
        <f>RS!H21</f>
        <v>0</v>
      </c>
      <c r="I29" s="64">
        <f>RS!I21</f>
        <v>0</v>
      </c>
      <c r="J29" s="12" t="str">
        <f t="shared" si="2"/>
        <v>-</v>
      </c>
      <c r="K29" s="12">
        <f t="shared" si="6"/>
        <v>0</v>
      </c>
      <c r="L29" s="30">
        <f t="shared" si="7"/>
        <v>0</v>
      </c>
      <c r="M29" s="64">
        <f t="shared" si="4"/>
        <v>1676278.19</v>
      </c>
      <c r="N29" s="64">
        <f t="shared" si="4"/>
        <v>1804302.57</v>
      </c>
      <c r="O29" s="12">
        <f t="shared" si="8"/>
        <v>7.6374184645330327</v>
      </c>
      <c r="P29" s="12">
        <f t="shared" si="9"/>
        <v>0.37692387033395769</v>
      </c>
      <c r="Q29" s="30">
        <f t="shared" si="10"/>
        <v>0.36915321109167604</v>
      </c>
      <c r="R29" s="1"/>
      <c r="S29" s="1"/>
      <c r="T29" s="1"/>
      <c r="U29" s="1"/>
      <c r="V29" s="1"/>
    </row>
    <row r="30" spans="1:22" x14ac:dyDescent="0.25">
      <c r="A30" s="16" t="s">
        <v>47</v>
      </c>
      <c r="B30" s="7" t="s">
        <v>20</v>
      </c>
      <c r="C30" s="64">
        <f>RS!C22</f>
        <v>6739061.4699999997</v>
      </c>
      <c r="D30" s="64">
        <f>RS!D22</f>
        <v>8723465.6399000008</v>
      </c>
      <c r="E30" s="12">
        <f t="shared" si="5"/>
        <v>29.446298698029256</v>
      </c>
      <c r="F30" s="12">
        <f t="shared" si="12"/>
        <v>1.9279547880589081</v>
      </c>
      <c r="G30" s="27">
        <f t="shared" si="11"/>
        <v>2.2309506850672123</v>
      </c>
      <c r="H30" s="64">
        <f>RS!H22</f>
        <v>0</v>
      </c>
      <c r="I30" s="64">
        <f>RS!I22</f>
        <v>0</v>
      </c>
      <c r="J30" s="12" t="str">
        <f t="shared" si="2"/>
        <v>-</v>
      </c>
      <c r="K30" s="12">
        <f t="shared" si="6"/>
        <v>0</v>
      </c>
      <c r="L30" s="30">
        <f t="shared" si="7"/>
        <v>0</v>
      </c>
      <c r="M30" s="64">
        <f t="shared" si="4"/>
        <v>6739061.4699999997</v>
      </c>
      <c r="N30" s="64">
        <f t="shared" si="4"/>
        <v>8723465.6399000008</v>
      </c>
      <c r="O30" s="12">
        <f t="shared" si="8"/>
        <v>29.446298698029256</v>
      </c>
      <c r="P30" s="12">
        <f t="shared" si="9"/>
        <v>1.5153291063763408</v>
      </c>
      <c r="Q30" s="30">
        <f t="shared" si="10"/>
        <v>1.784786768228672</v>
      </c>
      <c r="R30" s="1"/>
      <c r="S30" s="1"/>
      <c r="T30" s="1"/>
      <c r="U30" s="1"/>
      <c r="V30" s="1"/>
    </row>
    <row r="31" spans="1:22" x14ac:dyDescent="0.25">
      <c r="A31" s="16" t="s">
        <v>48</v>
      </c>
      <c r="B31" s="7" t="s">
        <v>6</v>
      </c>
      <c r="C31" s="64">
        <f>FBiH!C18</f>
        <v>19308451</v>
      </c>
      <c r="D31" s="64">
        <f>FBiH!D18</f>
        <v>21487001</v>
      </c>
      <c r="E31" s="12">
        <f t="shared" si="5"/>
        <v>11.282883334349297</v>
      </c>
      <c r="F31" s="12">
        <f t="shared" si="12"/>
        <v>5.5238879658788473</v>
      </c>
      <c r="G31" s="27">
        <f t="shared" si="11"/>
        <v>5.4951141644594568</v>
      </c>
      <c r="H31" s="64">
        <f>FBiH!H18</f>
        <v>16572527</v>
      </c>
      <c r="I31" s="64">
        <f>FBiH!I18</f>
        <v>14367671</v>
      </c>
      <c r="J31" s="12">
        <f t="shared" si="2"/>
        <v>-13.304283649681187</v>
      </c>
      <c r="K31" s="12">
        <f t="shared" si="6"/>
        <v>17.411527423413801</v>
      </c>
      <c r="L31" s="30">
        <f t="shared" si="7"/>
        <v>14.698708719530931</v>
      </c>
      <c r="M31" s="64">
        <f t="shared" si="4"/>
        <v>35880978</v>
      </c>
      <c r="N31" s="64">
        <f t="shared" si="4"/>
        <v>35854672</v>
      </c>
      <c r="O31" s="12">
        <f t="shared" si="8"/>
        <v>-7.3314612550415992E-2</v>
      </c>
      <c r="P31" s="12">
        <f t="shared" si="9"/>
        <v>8.068110162029603</v>
      </c>
      <c r="Q31" s="30">
        <f t="shared" si="10"/>
        <v>7.3357249064045869</v>
      </c>
      <c r="R31" s="1"/>
      <c r="S31" s="1"/>
      <c r="T31" s="1"/>
      <c r="U31" s="1"/>
      <c r="V31" s="1"/>
    </row>
    <row r="32" spans="1:22" x14ac:dyDescent="0.25">
      <c r="A32" s="16" t="s">
        <v>49</v>
      </c>
      <c r="B32" s="7" t="s">
        <v>7</v>
      </c>
      <c r="C32" s="64">
        <f>FBiH!C19</f>
        <v>15986185</v>
      </c>
      <c r="D32" s="64">
        <f>FBiH!D19</f>
        <v>18210548</v>
      </c>
      <c r="E32" s="12">
        <f t="shared" si="5"/>
        <v>13.914282863610048</v>
      </c>
      <c r="F32" s="12">
        <f t="shared" si="12"/>
        <v>4.5734323764145008</v>
      </c>
      <c r="G32" s="27">
        <f t="shared" si="11"/>
        <v>4.6571897240275097</v>
      </c>
      <c r="H32" s="64">
        <f>FBiH!H19</f>
        <v>21712045</v>
      </c>
      <c r="I32" s="64">
        <f>FBiH!I19</f>
        <v>22988279</v>
      </c>
      <c r="J32" s="12">
        <f t="shared" si="2"/>
        <v>5.8779999765107336</v>
      </c>
      <c r="K32" s="12">
        <f t="shared" si="6"/>
        <v>22.811238559810132</v>
      </c>
      <c r="L32" s="30">
        <f t="shared" si="7"/>
        <v>23.517939475667962</v>
      </c>
      <c r="M32" s="64">
        <f t="shared" si="4"/>
        <v>37698230</v>
      </c>
      <c r="N32" s="64">
        <f t="shared" si="4"/>
        <v>41198827</v>
      </c>
      <c r="O32" s="12">
        <f t="shared" si="8"/>
        <v>9.2858391494773098</v>
      </c>
      <c r="P32" s="12">
        <f t="shared" si="9"/>
        <v>8.4767330632272397</v>
      </c>
      <c r="Q32" s="30">
        <f t="shared" si="10"/>
        <v>8.4291180055573722</v>
      </c>
      <c r="R32" s="1"/>
      <c r="S32" s="1"/>
      <c r="T32" s="1"/>
      <c r="U32" s="1"/>
      <c r="V32" s="1"/>
    </row>
    <row r="33" spans="1:38" x14ac:dyDescent="0.25">
      <c r="A33" s="16" t="s">
        <v>50</v>
      </c>
      <c r="B33" s="7" t="s">
        <v>70</v>
      </c>
      <c r="C33" s="64">
        <f>FBiH!C20</f>
        <v>523181</v>
      </c>
      <c r="D33" s="64">
        <f>FBiH!D20:E20</f>
        <v>715024</v>
      </c>
      <c r="E33" s="12">
        <f t="shared" si="5"/>
        <v>36.668571679781948</v>
      </c>
      <c r="F33" s="12">
        <f t="shared" si="12"/>
        <v>0.14967504280257701</v>
      </c>
      <c r="G33" s="27">
        <f t="shared" si="11"/>
        <v>0.182861187111615</v>
      </c>
      <c r="H33" s="64">
        <f>FBiH!H20</f>
        <v>18031362</v>
      </c>
      <c r="I33" s="64">
        <f>FBiH!I20</f>
        <v>21771925</v>
      </c>
      <c r="J33" s="12">
        <f>IFERROR((I33-H33)/H33*100, "-")</f>
        <v>20.744761266508874</v>
      </c>
      <c r="K33" s="12">
        <f t="shared" si="6"/>
        <v>18.94421737520787</v>
      </c>
      <c r="L33" s="30">
        <f t="shared" si="7"/>
        <v>22.273560122477296</v>
      </c>
      <c r="M33" s="64">
        <f t="shared" si="4"/>
        <v>18554543</v>
      </c>
      <c r="N33" s="64">
        <f t="shared" si="4"/>
        <v>22486949</v>
      </c>
      <c r="O33" s="12">
        <f>IFERROR((N33-M33)/M33*100, "-")</f>
        <v>21.193763705201469</v>
      </c>
      <c r="P33" s="12">
        <f t="shared" si="9"/>
        <v>4.1721297822516217</v>
      </c>
      <c r="Q33" s="30">
        <f t="shared" si="10"/>
        <v>4.6007413440666731</v>
      </c>
      <c r="R33" s="1"/>
      <c r="S33" s="1"/>
      <c r="T33" s="1"/>
      <c r="U33" s="1"/>
      <c r="V33" s="1"/>
    </row>
    <row r="34" spans="1:38" x14ac:dyDescent="0.25">
      <c r="A34" s="16" t="s">
        <v>51</v>
      </c>
      <c r="B34" s="7" t="s">
        <v>25</v>
      </c>
      <c r="C34" s="64">
        <f>RS!C23</f>
        <v>18004213.479999997</v>
      </c>
      <c r="D34" s="64">
        <f>RS!D23</f>
        <v>18554729.100000001</v>
      </c>
      <c r="E34" s="12">
        <f t="shared" si="5"/>
        <v>3.057704356880381</v>
      </c>
      <c r="F34" s="12">
        <f t="shared" si="12"/>
        <v>5.1507631646518774</v>
      </c>
      <c r="G34" s="27">
        <f t="shared" si="11"/>
        <v>4.7452110555176166</v>
      </c>
      <c r="H34" s="64">
        <f>RS!H23</f>
        <v>1546048.25</v>
      </c>
      <c r="I34" s="64">
        <f>RS!I23</f>
        <v>1153259.1099999999</v>
      </c>
      <c r="J34" s="12">
        <f>IFERROR((I34-H34)/H34*100, "-")</f>
        <v>-25.406007865537195</v>
      </c>
      <c r="K34" s="12">
        <f t="shared" si="6"/>
        <v>1.6243184580598913</v>
      </c>
      <c r="L34" s="30">
        <f t="shared" si="7"/>
        <v>1.1798307280306932</v>
      </c>
      <c r="M34" s="64">
        <f t="shared" si="4"/>
        <v>19550261.729999997</v>
      </c>
      <c r="N34" s="64">
        <f t="shared" si="4"/>
        <v>19707988.210000001</v>
      </c>
      <c r="O34" s="12">
        <f>IFERROR((N34-M34)/M34*100, "-")</f>
        <v>0.80677426306764943</v>
      </c>
      <c r="P34" s="12">
        <f t="shared" si="9"/>
        <v>4.3960246940356926</v>
      </c>
      <c r="Q34" s="30">
        <f t="shared" si="10"/>
        <v>4.0321768936339719</v>
      </c>
      <c r="R34" s="1"/>
      <c r="S34" s="1"/>
      <c r="T34" s="1"/>
      <c r="U34" s="1"/>
      <c r="V34" s="1"/>
    </row>
    <row r="35" spans="1:38" x14ac:dyDescent="0.25">
      <c r="A35" s="3"/>
      <c r="B35" s="4" t="s">
        <v>56</v>
      </c>
      <c r="C35" s="10">
        <f>SUM(C10:C34)</f>
        <v>349544580.18100005</v>
      </c>
      <c r="D35" s="72">
        <f>SUM(D10:D34)</f>
        <v>391020101.80190009</v>
      </c>
      <c r="E35" s="5">
        <f>(D35-C35)/C35*100</f>
        <v>11.865588532204766</v>
      </c>
      <c r="F35" s="10">
        <f>SUM(F10:F34)</f>
        <v>97.704365046700204</v>
      </c>
      <c r="G35" s="10">
        <f>SUM(G10:G34)</f>
        <v>99.999999999999957</v>
      </c>
      <c r="H35" s="10">
        <f>SUM(H10:H34)-0.6</f>
        <v>95181350.820000008</v>
      </c>
      <c r="I35" s="73">
        <f>SUM(I10:I34)</f>
        <v>97747844.890000001</v>
      </c>
      <c r="J35" s="5">
        <f>(I35-H35)/H35*100</f>
        <v>2.6964253479166924</v>
      </c>
      <c r="K35" s="10">
        <f>SUM(K10:K34)</f>
        <v>100.00000063037558</v>
      </c>
      <c r="L35" s="28">
        <f>SUM(L10:L34)</f>
        <v>99.999999999999986</v>
      </c>
      <c r="M35" s="72">
        <f>SUM(M10:M34)-1</f>
        <v>444725930.60100001</v>
      </c>
      <c r="N35" s="73">
        <f>SUM(N10:N34)</f>
        <v>488767946.69190001</v>
      </c>
      <c r="O35" s="5">
        <f>(N35-M35)/M35*100</f>
        <v>9.9031815013309163</v>
      </c>
      <c r="P35" s="10">
        <f>SUM(P10:P34)</f>
        <v>100.00000022485757</v>
      </c>
      <c r="Q35" s="28">
        <f>SUM(Q10:Q34)</f>
        <v>100.00000000000001</v>
      </c>
      <c r="R35" s="1"/>
      <c r="S35" s="1"/>
      <c r="T35" s="1"/>
      <c r="U35" s="1"/>
      <c r="V35" s="1"/>
    </row>
    <row r="36" spans="1:38" x14ac:dyDescent="0.25">
      <c r="A36" s="19"/>
      <c r="B36" s="19"/>
      <c r="C36" s="20"/>
      <c r="D36" s="20"/>
      <c r="E36" s="19"/>
      <c r="F36" s="19"/>
      <c r="G36" s="19"/>
      <c r="H36" s="53"/>
      <c r="I36" s="53"/>
      <c r="J36" s="19"/>
      <c r="K36" s="19"/>
      <c r="L36" s="19"/>
      <c r="M36" s="70"/>
      <c r="N36" s="53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</row>
    <row r="37" spans="1:38" x14ac:dyDescent="0.25">
      <c r="A37" s="19"/>
      <c r="B37" s="19"/>
      <c r="C37" s="20"/>
      <c r="D37" s="20"/>
      <c r="E37" s="19"/>
      <c r="F37" s="19"/>
      <c r="G37" s="19"/>
      <c r="H37" s="53"/>
      <c r="I37" s="53"/>
      <c r="J37" s="19"/>
      <c r="K37" s="19"/>
      <c r="L37" s="19"/>
      <c r="M37" s="70"/>
      <c r="N37" s="53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spans="1:38" x14ac:dyDescent="0.25">
      <c r="B38" s="78" t="s">
        <v>89</v>
      </c>
      <c r="C38" s="20"/>
      <c r="D38" s="20"/>
      <c r="E38" s="19"/>
      <c r="F38" s="19"/>
      <c r="G38" s="19"/>
      <c r="H38" s="53"/>
      <c r="I38" s="53"/>
      <c r="J38" s="19"/>
      <c r="K38" s="19"/>
      <c r="L38" s="19"/>
      <c r="M38" s="70"/>
      <c r="N38" s="53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spans="1:38" x14ac:dyDescent="0.25">
      <c r="B39" s="78" t="s">
        <v>92</v>
      </c>
      <c r="C39" s="63"/>
      <c r="D39" s="63"/>
      <c r="E39" s="22"/>
      <c r="F39" s="22"/>
      <c r="G39" s="22"/>
      <c r="H39" s="63" t="s">
        <v>86</v>
      </c>
      <c r="I39" s="63"/>
      <c r="J39" s="19"/>
      <c r="K39" s="19"/>
      <c r="L39" s="19"/>
      <c r="M39" s="63"/>
      <c r="N39" s="63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spans="1:38" x14ac:dyDescent="0.25">
      <c r="A40" s="19"/>
      <c r="B40" s="48"/>
      <c r="C40" s="37"/>
      <c r="D40" s="37"/>
      <c r="E40" s="22"/>
      <c r="F40" s="22"/>
      <c r="G40" s="22"/>
      <c r="H40" s="21"/>
      <c r="I40" s="21"/>
      <c r="J40" s="19"/>
      <c r="K40" s="19"/>
      <c r="L40" s="19"/>
      <c r="M40" s="21"/>
      <c r="N40" s="21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spans="1:38" x14ac:dyDescent="0.25">
      <c r="A41" s="19"/>
      <c r="B41" s="67"/>
      <c r="C41" s="14"/>
      <c r="D41" s="23"/>
      <c r="E41" s="22"/>
      <c r="F41" s="22"/>
      <c r="G41" s="22"/>
      <c r="H41" s="22"/>
      <c r="I41" s="22"/>
      <c r="J41" s="19"/>
      <c r="K41" s="19"/>
      <c r="L41" s="19"/>
      <c r="M41" s="22"/>
      <c r="N41" s="2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spans="1:38" x14ac:dyDescent="0.25">
      <c r="A42" s="19"/>
      <c r="B42" s="48"/>
      <c r="C42" s="40"/>
      <c r="D42" s="40"/>
      <c r="E42" s="15"/>
      <c r="F42" s="15"/>
      <c r="G42" s="22"/>
      <c r="H42" s="22"/>
      <c r="I42" s="22"/>
      <c r="J42" s="19"/>
      <c r="K42" s="19"/>
      <c r="L42" s="19"/>
      <c r="M42" s="22"/>
      <c r="N42" s="22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38" x14ac:dyDescent="0.25">
      <c r="A43" s="19"/>
      <c r="B43" s="18"/>
      <c r="C43" s="56"/>
      <c r="D43" s="56"/>
      <c r="E43" s="87"/>
      <c r="F43" s="87"/>
      <c r="G43" s="22"/>
      <c r="H43" s="21"/>
      <c r="I43" s="21"/>
      <c r="J43" s="19"/>
      <c r="K43" s="19"/>
      <c r="L43" s="19"/>
      <c r="M43" s="21"/>
      <c r="N43" s="21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 x14ac:dyDescent="0.25">
      <c r="A44" s="19"/>
      <c r="B44" s="48"/>
      <c r="C44" s="57"/>
      <c r="D44" s="11"/>
      <c r="E44" s="88"/>
      <c r="F44" s="88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spans="1:38" x14ac:dyDescent="0.25">
      <c r="A45" s="19"/>
      <c r="B45" s="18"/>
      <c r="C45" s="62"/>
      <c r="D45" s="26"/>
      <c r="E45" s="62"/>
      <c r="F45" s="62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</row>
    <row r="46" spans="1:3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8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x14ac:dyDescent="0.25">
      <c r="A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x14ac:dyDescent="0.25">
      <c r="A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1:3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  <row r="233" spans="1:3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</row>
  </sheetData>
  <mergeCells count="16">
    <mergeCell ref="E43:F43"/>
    <mergeCell ref="E44:F44"/>
    <mergeCell ref="A7:A9"/>
    <mergeCell ref="B7:B9"/>
    <mergeCell ref="C7:G7"/>
    <mergeCell ref="C8:D8"/>
    <mergeCell ref="E8:E9"/>
    <mergeCell ref="F8:G8"/>
    <mergeCell ref="H8:I8"/>
    <mergeCell ref="J8:J9"/>
    <mergeCell ref="M7:Q7"/>
    <mergeCell ref="M8:N8"/>
    <mergeCell ref="O8:O9"/>
    <mergeCell ref="P8:Q8"/>
    <mergeCell ref="H7:L7"/>
    <mergeCell ref="K8:L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H35:J35 E35 O35 M35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5703125" customWidth="1"/>
    <col min="6" max="7" width="9.5703125" customWidth="1"/>
    <col min="8" max="9" width="13.28515625" customWidth="1"/>
    <col min="10" max="10" width="10.5703125" customWidth="1"/>
    <col min="11" max="12" width="9.5703125" customWidth="1"/>
    <col min="13" max="14" width="13.28515625" customWidth="1"/>
    <col min="15" max="15" width="10.5703125" customWidth="1"/>
    <col min="16" max="17" width="9.5703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68" t="s">
        <v>62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9" t="s">
        <v>59</v>
      </c>
      <c r="B7" s="92" t="s">
        <v>91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3"/>
      <c r="M7" s="83" t="s">
        <v>78</v>
      </c>
      <c r="N7" s="83"/>
      <c r="O7" s="83"/>
      <c r="P7" s="83"/>
      <c r="Q7" s="84"/>
    </row>
    <row r="8" spans="1:17" s="29" customFormat="1" ht="21.75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61</v>
      </c>
      <c r="K8" s="85" t="s">
        <v>57</v>
      </c>
      <c r="L8" s="85"/>
      <c r="M8" s="80" t="s">
        <v>26</v>
      </c>
      <c r="N8" s="80"/>
      <c r="O8" s="81" t="s">
        <v>61</v>
      </c>
      <c r="P8" s="85" t="s">
        <v>57</v>
      </c>
      <c r="Q8" s="86"/>
    </row>
    <row r="9" spans="1:17" ht="19.5" customHeight="1" thickBot="1" x14ac:dyDescent="0.3">
      <c r="A9" s="91"/>
      <c r="B9" s="93"/>
      <c r="C9" s="71" t="s">
        <v>80</v>
      </c>
      <c r="D9" s="71" t="s">
        <v>82</v>
      </c>
      <c r="E9" s="82"/>
      <c r="F9" s="35" t="s">
        <v>81</v>
      </c>
      <c r="G9" s="35" t="s">
        <v>83</v>
      </c>
      <c r="H9" s="71" t="s">
        <v>80</v>
      </c>
      <c r="I9" s="71" t="s">
        <v>82</v>
      </c>
      <c r="J9" s="82"/>
      <c r="K9" s="35" t="s">
        <v>81</v>
      </c>
      <c r="L9" s="35" t="s">
        <v>83</v>
      </c>
      <c r="M9" s="71" t="s">
        <v>80</v>
      </c>
      <c r="N9" s="71" t="s">
        <v>82</v>
      </c>
      <c r="O9" s="82"/>
      <c r="P9" s="35" t="s">
        <v>81</v>
      </c>
      <c r="Q9" s="36" t="s">
        <v>83</v>
      </c>
    </row>
    <row r="10" spans="1:17" ht="16.5" customHeight="1" x14ac:dyDescent="0.25">
      <c r="A10" s="16" t="s">
        <v>27</v>
      </c>
      <c r="B10" s="7" t="s">
        <v>63</v>
      </c>
      <c r="C10" s="64">
        <v>35773400</v>
      </c>
      <c r="D10" s="64">
        <v>42992647</v>
      </c>
      <c r="E10" s="46">
        <f>IFERROR((D10-C10)/C10*100, "-")</f>
        <v>20.180488854847457</v>
      </c>
      <c r="F10" s="46">
        <f>C10/C21*100</f>
        <v>15.527794075999024</v>
      </c>
      <c r="G10" s="47">
        <f>D10/D21*100</f>
        <v>16.665220679211952</v>
      </c>
      <c r="H10" s="64">
        <v>5571032</v>
      </c>
      <c r="I10" s="64">
        <v>5157013</v>
      </c>
      <c r="J10" s="12">
        <f t="shared" ref="J10:J19" si="0">IFERROR((I10-H10)/H10*100, "-")</f>
        <v>-7.4316392366800264</v>
      </c>
      <c r="K10" s="12">
        <f>H10/H21*100</f>
        <v>6.7962028584755307</v>
      </c>
      <c r="L10" s="30">
        <f>I10/I21*100</f>
        <v>6.1046387608947459</v>
      </c>
      <c r="M10" s="64">
        <f>C10+H10</f>
        <v>41344432</v>
      </c>
      <c r="N10" s="64">
        <f>D10+I10</f>
        <v>48149660</v>
      </c>
      <c r="O10" s="12">
        <f t="shared" ref="O10" si="1">IFERROR((N10-M10)/M10*100, "-")</f>
        <v>16.459841557383108</v>
      </c>
      <c r="P10" s="12">
        <f>M10/M21*100</f>
        <v>13.236329018956461</v>
      </c>
      <c r="Q10" s="30">
        <f>N10/N21*100</f>
        <v>14.060133159529434</v>
      </c>
    </row>
    <row r="11" spans="1:17" ht="16.5" customHeight="1" x14ac:dyDescent="0.25">
      <c r="A11" s="16" t="s">
        <v>28</v>
      </c>
      <c r="B11" s="7" t="s">
        <v>87</v>
      </c>
      <c r="C11" s="64">
        <v>25861487</v>
      </c>
      <c r="D11" s="64">
        <v>54027333</v>
      </c>
      <c r="E11" s="46">
        <f>IFERROR((D11-C11)/C11*100, "-")</f>
        <v>108.91038864083879</v>
      </c>
      <c r="F11" s="46">
        <f>C11/C21*100</f>
        <v>11.225431315869494</v>
      </c>
      <c r="G11" s="47">
        <f>D11/D21*100</f>
        <v>20.94259111690123</v>
      </c>
      <c r="H11" s="64">
        <v>0</v>
      </c>
      <c r="I11" s="64">
        <v>0</v>
      </c>
      <c r="J11" s="12" t="str">
        <f>IFERROR((I11-H11)/H11*100, "-")</f>
        <v>-</v>
      </c>
      <c r="K11" s="12">
        <f>H11/H21*100</f>
        <v>0</v>
      </c>
      <c r="L11" s="30">
        <f>I11/I21*100</f>
        <v>0</v>
      </c>
      <c r="M11" s="64">
        <f t="shared" ref="M11:M20" si="2">C11+H11</f>
        <v>25861487</v>
      </c>
      <c r="N11" s="64">
        <f>D11+I11+0.4</f>
        <v>54027333.399999999</v>
      </c>
      <c r="O11" s="12">
        <f>IFERROR((N11-M11)/M11*100, "-")</f>
        <v>108.91039018754026</v>
      </c>
      <c r="P11" s="12">
        <f>M11/M21*100</f>
        <v>8.2794982127572894</v>
      </c>
      <c r="Q11" s="30">
        <f>N11/N21*100</f>
        <v>15.776466580621587</v>
      </c>
    </row>
    <row r="12" spans="1:17" ht="16.5" customHeight="1" x14ac:dyDescent="0.25">
      <c r="A12" s="16" t="s">
        <v>29</v>
      </c>
      <c r="B12" s="7" t="s">
        <v>1</v>
      </c>
      <c r="C12" s="64">
        <v>9144766</v>
      </c>
      <c r="D12" s="64">
        <v>11436947</v>
      </c>
      <c r="E12" s="46">
        <f t="shared" ref="E12:E20" si="3">IFERROR((D12-C12)/C12*100, "-")</f>
        <v>25.065496481812655</v>
      </c>
      <c r="F12" s="46">
        <f>C12/C21*100</f>
        <v>3.9693751033225046</v>
      </c>
      <c r="G12" s="47">
        <f>D12/D21*100</f>
        <v>4.4332986906214709</v>
      </c>
      <c r="H12" s="64">
        <v>0</v>
      </c>
      <c r="I12" s="64">
        <v>0</v>
      </c>
      <c r="J12" s="12" t="str">
        <f t="shared" si="0"/>
        <v>-</v>
      </c>
      <c r="K12" s="12">
        <f>H12/H21*100</f>
        <v>0</v>
      </c>
      <c r="L12" s="30">
        <f>I12/I21*100</f>
        <v>0</v>
      </c>
      <c r="M12" s="64">
        <f t="shared" si="2"/>
        <v>9144766</v>
      </c>
      <c r="N12" s="64">
        <f t="shared" ref="N12:N20" si="4">D12+I12</f>
        <v>11436947</v>
      </c>
      <c r="O12" s="12">
        <f t="shared" ref="O12:O19" si="5">IFERROR((N12-M12)/M12*100, "-")</f>
        <v>25.065496481812655</v>
      </c>
      <c r="P12" s="12">
        <f>M12/M21*100</f>
        <v>2.9276767323195152</v>
      </c>
      <c r="Q12" s="30">
        <f>N12/N21*100</f>
        <v>3.3396912409865545</v>
      </c>
    </row>
    <row r="13" spans="1:17" x14ac:dyDescent="0.25">
      <c r="A13" s="16" t="s">
        <v>30</v>
      </c>
      <c r="B13" s="7" t="s">
        <v>88</v>
      </c>
      <c r="C13" s="64">
        <v>24139267</v>
      </c>
      <c r="D13" s="64">
        <v>1994048</v>
      </c>
      <c r="E13" s="46">
        <f t="shared" si="3"/>
        <v>-91.739401200541835</v>
      </c>
      <c r="F13" s="46">
        <f>C13/C21*100</f>
        <v>10.477884884343078</v>
      </c>
      <c r="G13" s="47">
        <f>D13/D21*100</f>
        <v>0.77295194140852108</v>
      </c>
      <c r="H13" s="64">
        <v>0</v>
      </c>
      <c r="I13" s="64">
        <v>0</v>
      </c>
      <c r="J13" s="12" t="str">
        <f t="shared" si="0"/>
        <v>-</v>
      </c>
      <c r="K13" s="12">
        <f>H13/H21*100</f>
        <v>0</v>
      </c>
      <c r="L13" s="30">
        <f>I13/I21*100</f>
        <v>0</v>
      </c>
      <c r="M13" s="64">
        <f t="shared" si="2"/>
        <v>24139267</v>
      </c>
      <c r="N13" s="64">
        <f t="shared" si="4"/>
        <v>1994048</v>
      </c>
      <c r="O13" s="12">
        <f t="shared" si="5"/>
        <v>-91.739401200541835</v>
      </c>
      <c r="P13" s="12">
        <f>M13/M21*100</f>
        <v>7.7281332656459769</v>
      </c>
      <c r="Q13" s="30">
        <f>N13/N21*100</f>
        <v>0.58227992485291369</v>
      </c>
    </row>
    <row r="14" spans="1:17" ht="16.5" customHeight="1" x14ac:dyDescent="0.25">
      <c r="A14" s="16" t="s">
        <v>31</v>
      </c>
      <c r="B14" s="7" t="s">
        <v>2</v>
      </c>
      <c r="C14" s="64">
        <v>20131202</v>
      </c>
      <c r="D14" s="64">
        <v>21786400</v>
      </c>
      <c r="E14" s="46">
        <f t="shared" si="3"/>
        <v>8.2220525133074513</v>
      </c>
      <c r="F14" s="46">
        <f>C14/C21*100</f>
        <v>8.7381450786992492</v>
      </c>
      <c r="G14" s="47">
        <f>D14/D21*100</f>
        <v>8.445052564583504</v>
      </c>
      <c r="H14" s="64">
        <v>2071565</v>
      </c>
      <c r="I14" s="64">
        <v>1987823</v>
      </c>
      <c r="J14" s="12">
        <f t="shared" si="0"/>
        <v>-4.0424509971929439</v>
      </c>
      <c r="K14" s="12">
        <f>H14/H21*100</f>
        <v>2.5271396708038769</v>
      </c>
      <c r="L14" s="30">
        <f>I14/I21*100</f>
        <v>2.3530949671055854</v>
      </c>
      <c r="M14" s="64">
        <f t="shared" si="2"/>
        <v>22202767</v>
      </c>
      <c r="N14" s="64">
        <f t="shared" si="4"/>
        <v>23774223</v>
      </c>
      <c r="O14" s="12">
        <f t="shared" si="5"/>
        <v>7.0777484626127904</v>
      </c>
      <c r="P14" s="12">
        <f>M14/M21*100</f>
        <v>7.1081670475779877</v>
      </c>
      <c r="Q14" s="30">
        <f>N14/N21*100</f>
        <v>6.9422866359668447</v>
      </c>
    </row>
    <row r="15" spans="1:17" ht="16.5" customHeight="1" x14ac:dyDescent="0.25">
      <c r="A15" s="16" t="s">
        <v>32</v>
      </c>
      <c r="B15" s="7" t="s">
        <v>3</v>
      </c>
      <c r="C15" s="64">
        <v>33190389</v>
      </c>
      <c r="D15" s="64">
        <v>38219126</v>
      </c>
      <c r="E15" s="46">
        <f t="shared" si="3"/>
        <v>15.151184278075197</v>
      </c>
      <c r="F15" s="46">
        <f>C15/C21*100</f>
        <v>14.406612893778705</v>
      </c>
      <c r="G15" s="47">
        <f>D15/D21*100</f>
        <v>14.814862852166492</v>
      </c>
      <c r="H15" s="64">
        <v>0</v>
      </c>
      <c r="I15" s="64">
        <v>0</v>
      </c>
      <c r="J15" s="12" t="str">
        <f t="shared" si="0"/>
        <v>-</v>
      </c>
      <c r="K15" s="12">
        <f>H15/H21*100</f>
        <v>0</v>
      </c>
      <c r="L15" s="30">
        <f>I15/I21*100</f>
        <v>0</v>
      </c>
      <c r="M15" s="64">
        <f t="shared" si="2"/>
        <v>33190389</v>
      </c>
      <c r="N15" s="64">
        <f t="shared" si="4"/>
        <v>38219126</v>
      </c>
      <c r="O15" s="12">
        <f t="shared" si="5"/>
        <v>15.151184278075197</v>
      </c>
      <c r="P15" s="12">
        <f>M15/M21*100</f>
        <v>10.625830077219426</v>
      </c>
      <c r="Q15" s="30">
        <f>N15/N21*100</f>
        <v>11.16032804387058</v>
      </c>
    </row>
    <row r="16" spans="1:17" ht="16.5" customHeight="1" x14ac:dyDescent="0.25">
      <c r="A16" s="16" t="s">
        <v>33</v>
      </c>
      <c r="B16" s="7" t="s">
        <v>4</v>
      </c>
      <c r="C16" s="64">
        <v>12699598</v>
      </c>
      <c r="D16" s="64">
        <v>12467810</v>
      </c>
      <c r="E16" s="46">
        <f t="shared" si="3"/>
        <v>-1.8251601349900997</v>
      </c>
      <c r="F16" s="46">
        <f>C16/C21*100</f>
        <v>5.5123846934305671</v>
      </c>
      <c r="G16" s="47">
        <f>D16/D21*100</f>
        <v>4.832891657880138</v>
      </c>
      <c r="H16" s="64">
        <v>16112104</v>
      </c>
      <c r="I16" s="64">
        <v>15972425</v>
      </c>
      <c r="J16" s="12">
        <f t="shared" si="0"/>
        <v>-0.86691967728112984</v>
      </c>
      <c r="K16" s="12">
        <f>H16/H21*100</f>
        <v>19.655447547394274</v>
      </c>
      <c r="L16" s="30">
        <f>I16/I21*100</f>
        <v>18.907434354050352</v>
      </c>
      <c r="M16" s="64">
        <f t="shared" si="2"/>
        <v>28811702</v>
      </c>
      <c r="N16" s="64">
        <f t="shared" si="4"/>
        <v>28440235</v>
      </c>
      <c r="O16" s="12">
        <f t="shared" si="5"/>
        <v>-1.2892921077692667</v>
      </c>
      <c r="P16" s="12">
        <f>M16/M21*100</f>
        <v>9.2240030596653479</v>
      </c>
      <c r="Q16" s="30">
        <f>N16/N21*100</f>
        <v>8.3048040461409194</v>
      </c>
    </row>
    <row r="17" spans="1:17" ht="16.5" customHeight="1" x14ac:dyDescent="0.25">
      <c r="A17" s="16" t="s">
        <v>34</v>
      </c>
      <c r="B17" s="7" t="s">
        <v>5</v>
      </c>
      <c r="C17" s="64">
        <v>33625088</v>
      </c>
      <c r="D17" s="64">
        <v>34641380</v>
      </c>
      <c r="E17" s="46">
        <f t="shared" si="3"/>
        <v>3.0224218297956575</v>
      </c>
      <c r="F17" s="46">
        <f>C17/C21*100</f>
        <v>14.595298245381926</v>
      </c>
      <c r="G17" s="47">
        <f>D17/D21*100</f>
        <v>13.428022757762259</v>
      </c>
      <c r="H17" s="64">
        <v>1902081</v>
      </c>
      <c r="I17" s="64">
        <v>2231820</v>
      </c>
      <c r="J17" s="12">
        <f t="shared" si="0"/>
        <v>17.335697060219832</v>
      </c>
      <c r="K17" s="12">
        <f>H17/H21*100</f>
        <v>2.3203830689272644</v>
      </c>
      <c r="L17" s="30">
        <f>I17/I21*100</f>
        <v>2.6419275808186078</v>
      </c>
      <c r="M17" s="64">
        <f t="shared" si="2"/>
        <v>35527169</v>
      </c>
      <c r="N17" s="64">
        <f t="shared" si="4"/>
        <v>36873200</v>
      </c>
      <c r="O17" s="12">
        <f t="shared" si="5"/>
        <v>3.7887370085694134</v>
      </c>
      <c r="P17" s="12">
        <f>M17/M21*100</f>
        <v>11.373945057367589</v>
      </c>
      <c r="Q17" s="30">
        <f>N17/N21*100</f>
        <v>10.767305563901401</v>
      </c>
    </row>
    <row r="18" spans="1:17" ht="16.5" customHeight="1" x14ac:dyDescent="0.25">
      <c r="A18" s="16" t="s">
        <v>35</v>
      </c>
      <c r="B18" s="7" t="s">
        <v>6</v>
      </c>
      <c r="C18" s="64">
        <v>19308451</v>
      </c>
      <c r="D18" s="64">
        <v>21487001</v>
      </c>
      <c r="E18" s="46">
        <f t="shared" si="3"/>
        <v>11.282883334349297</v>
      </c>
      <c r="F18" s="46">
        <f>C18/C21*100</f>
        <v>8.3810219619750264</v>
      </c>
      <c r="G18" s="47">
        <f>D18/D21*100</f>
        <v>8.3289966630677075</v>
      </c>
      <c r="H18" s="64">
        <v>16572527</v>
      </c>
      <c r="I18" s="64">
        <v>14367671</v>
      </c>
      <c r="J18" s="12">
        <f t="shared" si="0"/>
        <v>-13.304283649681187</v>
      </c>
      <c r="K18" s="12">
        <f>H18/H21*100</f>
        <v>20.21712590585782</v>
      </c>
      <c r="L18" s="30">
        <f>I18/I21*100</f>
        <v>17.00779914465668</v>
      </c>
      <c r="M18" s="64">
        <f t="shared" si="2"/>
        <v>35880978</v>
      </c>
      <c r="N18" s="64">
        <f t="shared" si="4"/>
        <v>35854672</v>
      </c>
      <c r="O18" s="12">
        <f t="shared" si="5"/>
        <v>-7.3314612550415992E-2</v>
      </c>
      <c r="P18" s="12">
        <f>M18/M21*100</f>
        <v>11.487216230953139</v>
      </c>
      <c r="Q18" s="30">
        <f>N18/N21*100</f>
        <v>10.469886240344199</v>
      </c>
    </row>
    <row r="19" spans="1:17" ht="16.5" customHeight="1" x14ac:dyDescent="0.25">
      <c r="A19" s="16" t="s">
        <v>36</v>
      </c>
      <c r="B19" s="7" t="s">
        <v>7</v>
      </c>
      <c r="C19" s="64">
        <v>15986185</v>
      </c>
      <c r="D19" s="64">
        <v>18210548</v>
      </c>
      <c r="E19" s="46">
        <f t="shared" si="3"/>
        <v>13.914282863610048</v>
      </c>
      <c r="F19" s="46">
        <f>C19/C21*100</f>
        <v>6.9389599182863373</v>
      </c>
      <c r="G19" s="47">
        <f>D19/D21*100</f>
        <v>7.0589466405588341</v>
      </c>
      <c r="H19" s="64">
        <v>21712045</v>
      </c>
      <c r="I19" s="64">
        <v>22988279</v>
      </c>
      <c r="J19" s="12">
        <f t="shared" si="0"/>
        <v>5.8779999765107336</v>
      </c>
      <c r="K19" s="12">
        <f>H19/H21*100</f>
        <v>26.486917018668954</v>
      </c>
      <c r="L19" s="30">
        <f>I19/I21*100</f>
        <v>27.212485023726469</v>
      </c>
      <c r="M19" s="64">
        <f t="shared" si="2"/>
        <v>37698230</v>
      </c>
      <c r="N19" s="64">
        <f t="shared" si="4"/>
        <v>41198827</v>
      </c>
      <c r="O19" s="12">
        <f t="shared" si="5"/>
        <v>9.2858391494773098</v>
      </c>
      <c r="P19" s="12">
        <f>M19/M21*100</f>
        <v>12.069005463959332</v>
      </c>
      <c r="Q19" s="30">
        <f>N19/N21*100</f>
        <v>12.030427497025244</v>
      </c>
    </row>
    <row r="20" spans="1:17" ht="16.5" customHeight="1" x14ac:dyDescent="0.25">
      <c r="A20" s="16" t="s">
        <v>37</v>
      </c>
      <c r="B20" s="7" t="s">
        <v>70</v>
      </c>
      <c r="C20" s="64">
        <v>523181</v>
      </c>
      <c r="D20" s="64">
        <v>715024</v>
      </c>
      <c r="E20" s="46">
        <f t="shared" si="3"/>
        <v>36.668571679781948</v>
      </c>
      <c r="F20" s="46">
        <f>C20/C21*100</f>
        <v>0.22709182891408825</v>
      </c>
      <c r="G20" s="47">
        <f>D20/D21*100</f>
        <v>0.27716443583789679</v>
      </c>
      <c r="H20" s="64">
        <v>18031362</v>
      </c>
      <c r="I20" s="64">
        <v>21771925</v>
      </c>
      <c r="J20" s="12">
        <f>IFERROR((I20-H20)/H20*100, "-")</f>
        <v>20.744761266508874</v>
      </c>
      <c r="K20" s="12">
        <f>H20/H21*100</f>
        <v>21.996785149790391</v>
      </c>
      <c r="L20" s="30">
        <f>I20/I21*100</f>
        <v>25.772620168747558</v>
      </c>
      <c r="M20" s="64">
        <f t="shared" si="2"/>
        <v>18554543</v>
      </c>
      <c r="N20" s="64">
        <f t="shared" si="4"/>
        <v>22486949</v>
      </c>
      <c r="O20" s="12">
        <f>IFERROR((N20-M20)/M20*100, "-")</f>
        <v>21.193763705201469</v>
      </c>
      <c r="P20" s="12">
        <f>M20/M21*100</f>
        <v>5.9401961537257417</v>
      </c>
      <c r="Q20" s="30">
        <f>N20/N21*100</f>
        <v>6.5663910667603309</v>
      </c>
    </row>
    <row r="21" spans="1:17" ht="16.5" customHeight="1" x14ac:dyDescent="0.25">
      <c r="A21" s="3"/>
      <c r="B21" s="4" t="s">
        <v>56</v>
      </c>
      <c r="C21" s="10">
        <f>SUM(C10:C20)</f>
        <v>230383014</v>
      </c>
      <c r="D21" s="10">
        <f>SUM(D10:D20)</f>
        <v>257978264</v>
      </c>
      <c r="E21" s="5">
        <f>(D21-C21)/C21*100</f>
        <v>11.977988099417782</v>
      </c>
      <c r="F21" s="10">
        <f>SUM(F10:F20)</f>
        <v>99.999999999999986</v>
      </c>
      <c r="G21" s="10">
        <f>SUM(G10:G20)</f>
        <v>100.00000000000001</v>
      </c>
      <c r="H21" s="10">
        <f>SUM(H10:H20)-1</f>
        <v>81972715</v>
      </c>
      <c r="I21" s="10">
        <f>SUM(I10:I20)</f>
        <v>84476956</v>
      </c>
      <c r="J21" s="5">
        <f>(I21-H21)/H21*100</f>
        <v>3.0549689613184094</v>
      </c>
      <c r="K21" s="10">
        <f>SUM(K10:K20)</f>
        <v>100.00000121991812</v>
      </c>
      <c r="L21" s="28">
        <f>SUM(L10:L20)</f>
        <v>100</v>
      </c>
      <c r="M21" s="10">
        <f>C21+H21</f>
        <v>312355729</v>
      </c>
      <c r="N21" s="73">
        <f>SUM(N10:N20)</f>
        <v>342455220.39999998</v>
      </c>
      <c r="O21" s="5">
        <f>(N21-M21)/M21*100</f>
        <v>9.6362860051784018</v>
      </c>
      <c r="P21" s="10">
        <f>SUM(P10:P20)</f>
        <v>100.00000032014779</v>
      </c>
      <c r="Q21" s="28">
        <f>SUM(Q10:Q20)</f>
        <v>100</v>
      </c>
    </row>
    <row r="22" spans="1:17" x14ac:dyDescent="0.25">
      <c r="A22" s="19"/>
      <c r="B22" s="19"/>
      <c r="C22" s="20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19"/>
      <c r="C23" s="21"/>
      <c r="D23" s="21"/>
      <c r="E23" s="22"/>
      <c r="F23" s="22"/>
      <c r="G23" s="22"/>
      <c r="H23" s="21"/>
      <c r="I23" s="21"/>
      <c r="J23" s="19"/>
      <c r="K23" s="19"/>
      <c r="L23" s="19"/>
      <c r="M23" s="21"/>
      <c r="N23" s="21"/>
      <c r="O23" s="19"/>
      <c r="P23" s="19"/>
      <c r="Q23" s="19"/>
    </row>
    <row r="24" spans="1:17" x14ac:dyDescent="0.25">
      <c r="A24" s="19"/>
      <c r="B24" s="79" t="s">
        <v>69</v>
      </c>
      <c r="C24" s="13"/>
      <c r="D24" s="24"/>
      <c r="E24" s="22"/>
      <c r="F24" s="22"/>
      <c r="G24" s="22"/>
      <c r="H24" s="21"/>
      <c r="I24" s="21"/>
      <c r="J24" s="19"/>
      <c r="K24" s="19"/>
      <c r="L24" s="19"/>
      <c r="M24" s="21"/>
      <c r="N24" s="21"/>
      <c r="O24" s="19"/>
      <c r="P24" s="19"/>
      <c r="Q24" s="19"/>
    </row>
    <row r="25" spans="1:17" x14ac:dyDescent="0.25">
      <c r="A25" s="19"/>
      <c r="B25" s="78" t="s">
        <v>90</v>
      </c>
      <c r="C25" s="9"/>
      <c r="D25" s="9"/>
      <c r="E25" s="6"/>
      <c r="F25" s="6"/>
      <c r="G25" s="22"/>
      <c r="H25" s="9"/>
      <c r="I25" s="9"/>
      <c r="J25" s="19"/>
      <c r="K25" s="19"/>
      <c r="L25" s="19"/>
      <c r="M25" s="9"/>
      <c r="N25" s="9"/>
      <c r="O25" s="19"/>
      <c r="P25" s="19"/>
      <c r="Q25" s="19"/>
    </row>
    <row r="26" spans="1:17" x14ac:dyDescent="0.25">
      <c r="A26" s="19"/>
      <c r="B26" s="78" t="s">
        <v>93</v>
      </c>
      <c r="C26" s="23"/>
      <c r="D26" s="25"/>
      <c r="E26" s="15"/>
      <c r="F26" s="15"/>
      <c r="G26" s="22"/>
      <c r="H26" s="22"/>
      <c r="I26" s="22"/>
      <c r="J26" s="19"/>
      <c r="K26" s="19"/>
      <c r="L26" s="19"/>
      <c r="M26" s="22"/>
      <c r="N26" s="22"/>
      <c r="O26" s="19"/>
      <c r="P26" s="19"/>
      <c r="Q26" s="19"/>
    </row>
    <row r="27" spans="1:17" x14ac:dyDescent="0.25">
      <c r="A27" s="19"/>
      <c r="B27" s="18"/>
      <c r="C27" s="9"/>
      <c r="D27" s="9"/>
      <c r="E27" s="6"/>
      <c r="F27" s="6"/>
      <c r="G27" s="22"/>
      <c r="H27" s="21"/>
      <c r="I27" s="21"/>
      <c r="J27" s="19"/>
      <c r="K27" s="19"/>
      <c r="L27" s="19"/>
      <c r="M27" s="21"/>
      <c r="N27" s="21"/>
      <c r="O27" s="19"/>
      <c r="P27" s="19"/>
      <c r="Q27" s="19"/>
    </row>
    <row r="28" spans="1:17" x14ac:dyDescent="0.25">
      <c r="A28" s="19"/>
      <c r="B28" s="42"/>
      <c r="C28" s="55"/>
      <c r="D28" s="55"/>
      <c r="E28" s="19"/>
      <c r="F28" s="19"/>
      <c r="G28" s="19"/>
    </row>
    <row r="29" spans="1:17" x14ac:dyDescent="0.25">
      <c r="A29" s="19"/>
      <c r="B29" s="42"/>
      <c r="C29" s="42"/>
      <c r="D29" s="19"/>
      <c r="E29" s="19"/>
      <c r="F29" s="19"/>
      <c r="G29" s="19"/>
    </row>
    <row r="30" spans="1:17" x14ac:dyDescent="0.25">
      <c r="A30" s="19"/>
      <c r="B30" s="42"/>
      <c r="C30" s="42"/>
      <c r="D30" s="19"/>
      <c r="E30" s="19"/>
      <c r="F30" s="19"/>
      <c r="G30" s="19"/>
    </row>
    <row r="31" spans="1:17" x14ac:dyDescent="0.25">
      <c r="A31" s="19"/>
      <c r="B31" s="42"/>
      <c r="C31" s="42"/>
      <c r="D31" s="19"/>
      <c r="E31" s="19"/>
      <c r="F31" s="19"/>
      <c r="G31" s="19"/>
    </row>
    <row r="32" spans="1:17" x14ac:dyDescent="0.25">
      <c r="A32" s="19"/>
      <c r="B32" s="42"/>
      <c r="C32" s="42"/>
      <c r="D32" s="19"/>
      <c r="E32" s="19"/>
      <c r="F32" s="19"/>
      <c r="G32" s="19"/>
    </row>
    <row r="33" spans="1:17" x14ac:dyDescent="0.25">
      <c r="A33" s="19"/>
      <c r="B33" s="42"/>
      <c r="C33" s="42"/>
      <c r="D33" s="19"/>
      <c r="E33" s="19"/>
      <c r="F33" s="19"/>
      <c r="G33" s="19"/>
    </row>
    <row r="34" spans="1:17" x14ac:dyDescent="0.25">
      <c r="A34" s="19"/>
      <c r="B34" s="42"/>
      <c r="C34" s="42"/>
      <c r="D34" s="19"/>
      <c r="E34" s="19"/>
      <c r="F34" s="19"/>
      <c r="G34" s="19"/>
    </row>
    <row r="35" spans="1:17" x14ac:dyDescent="0.25">
      <c r="A35" s="19"/>
      <c r="B35" s="19"/>
      <c r="C35" s="19"/>
      <c r="D35" s="19"/>
      <c r="E35" s="19"/>
      <c r="F35" s="19"/>
      <c r="G35" s="19"/>
    </row>
    <row r="36" spans="1:17" x14ac:dyDescent="0.25">
      <c r="A36" s="17"/>
      <c r="B36" s="17"/>
      <c r="C36" s="17"/>
      <c r="D36" s="17"/>
      <c r="E36" s="17"/>
      <c r="F36" s="17"/>
      <c r="G36" s="17"/>
    </row>
    <row r="37" spans="1:17" x14ac:dyDescent="0.25">
      <c r="A37" s="17"/>
      <c r="B37" s="17"/>
      <c r="C37" s="17"/>
      <c r="D37" s="17"/>
      <c r="E37" s="17"/>
      <c r="F37" s="17"/>
      <c r="G37" s="17"/>
    </row>
    <row r="38" spans="1:17" x14ac:dyDescent="0.25">
      <c r="A38" s="17"/>
      <c r="B38" s="17"/>
      <c r="C38" s="17"/>
      <c r="D38" s="17"/>
      <c r="E38" s="17"/>
      <c r="F38" s="17"/>
      <c r="G38" s="17"/>
    </row>
    <row r="39" spans="1:17" x14ac:dyDescent="0.25">
      <c r="A39" s="17"/>
      <c r="B39" s="17"/>
      <c r="C39" s="17"/>
      <c r="D39" s="17"/>
      <c r="E39" s="17"/>
      <c r="F39" s="17"/>
      <c r="G39" s="17"/>
    </row>
    <row r="40" spans="1:17" x14ac:dyDescent="0.25">
      <c r="A40" s="17"/>
      <c r="B40" s="17"/>
      <c r="C40" s="17"/>
      <c r="D40" s="17"/>
      <c r="E40" s="17"/>
      <c r="F40" s="17"/>
      <c r="G40" s="17"/>
    </row>
    <row r="41" spans="1:17" x14ac:dyDescent="0.25">
      <c r="A41" s="17"/>
      <c r="B41" s="44"/>
      <c r="C41" s="6"/>
      <c r="D41" s="6"/>
      <c r="E41" s="41"/>
      <c r="F41" s="42"/>
      <c r="G41" s="42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/>
      <c r="B42" s="44"/>
      <c r="C42" s="6"/>
      <c r="D42" s="6"/>
      <c r="E42" s="41"/>
      <c r="F42" s="42"/>
      <c r="G42" s="42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44"/>
      <c r="C43" s="6"/>
      <c r="D43" s="6"/>
      <c r="E43" s="41"/>
      <c r="F43" s="42"/>
      <c r="G43" s="42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7"/>
      <c r="B44" s="44"/>
      <c r="C44" s="6"/>
      <c r="D44" s="6"/>
      <c r="E44" s="41"/>
      <c r="F44" s="42"/>
      <c r="G44" s="42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44"/>
      <c r="C45" s="6"/>
      <c r="D45" s="6"/>
      <c r="E45" s="41"/>
      <c r="F45" s="42"/>
      <c r="G45" s="42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/>
      <c r="B46" s="44"/>
      <c r="C46" s="6"/>
      <c r="D46" s="6"/>
      <c r="E46" s="41"/>
      <c r="F46" s="42"/>
      <c r="G46" s="42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/>
      <c r="B47" s="44"/>
      <c r="C47" s="6"/>
      <c r="D47" s="6"/>
      <c r="E47" s="41"/>
      <c r="F47" s="42"/>
      <c r="G47" s="42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44"/>
      <c r="C48" s="6"/>
      <c r="D48" s="6"/>
      <c r="E48" s="45"/>
      <c r="F48" s="19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17"/>
      <c r="B49" s="44"/>
      <c r="C49" s="6"/>
      <c r="D49" s="6"/>
      <c r="E49" s="19"/>
      <c r="F49" s="19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44"/>
      <c r="C50" s="6"/>
      <c r="D50" s="6"/>
      <c r="E50" s="19"/>
      <c r="F50" s="19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/>
      <c r="B51" s="44"/>
      <c r="C51" s="6"/>
      <c r="D51" s="6"/>
      <c r="E51" s="19"/>
      <c r="F51" s="19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/>
      <c r="B52" s="44"/>
      <c r="C52" s="6"/>
      <c r="D52" s="6"/>
      <c r="E52" s="19"/>
      <c r="F52" s="19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44"/>
      <c r="C53" s="6"/>
      <c r="D53" s="6"/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5">
      <c r="A54" s="17"/>
      <c r="B54" s="45"/>
      <c r="C54" s="19"/>
      <c r="D54" s="19"/>
      <c r="E54" s="19"/>
      <c r="F54" s="19"/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x14ac:dyDescent="0.25">
      <c r="A55" s="17"/>
      <c r="B55" s="43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spans="1:1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1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1:1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1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17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1:17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1:17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17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17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1:17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1:17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1:17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F41:G47 H25:I25 C25:F25 C41:D53 D28 C27:F27 B28:C34 M10:N20 C10:D20 M25:N25 H10:I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E21 J21 M21 O21 H21 N1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9" t="s">
        <v>59</v>
      </c>
      <c r="B7" s="92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s="29" customFormat="1" ht="21.75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61</v>
      </c>
      <c r="K8" s="85" t="s">
        <v>57</v>
      </c>
      <c r="L8" s="86"/>
    </row>
    <row r="9" spans="1:12" ht="19.5" customHeight="1" thickBot="1" x14ac:dyDescent="0.3">
      <c r="A9" s="91"/>
      <c r="B9" s="93"/>
      <c r="C9" s="51" t="s">
        <v>65</v>
      </c>
      <c r="D9" s="51" t="s">
        <v>76</v>
      </c>
      <c r="E9" s="82"/>
      <c r="F9" s="35" t="s">
        <v>68</v>
      </c>
      <c r="G9" s="35" t="s">
        <v>77</v>
      </c>
      <c r="H9" s="51" t="s">
        <v>65</v>
      </c>
      <c r="I9" s="51" t="s">
        <v>76</v>
      </c>
      <c r="J9" s="82"/>
      <c r="K9" s="35" t="s">
        <v>68</v>
      </c>
      <c r="L9" s="36" t="s">
        <v>77</v>
      </c>
    </row>
    <row r="10" spans="1:12" ht="16.5" customHeight="1" x14ac:dyDescent="0.25">
      <c r="A10" s="54" t="s">
        <v>27</v>
      </c>
      <c r="B10" s="7" t="s">
        <v>63</v>
      </c>
      <c r="C10" s="64">
        <v>28680802</v>
      </c>
      <c r="D10" s="64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4">
        <v>2177349</v>
      </c>
      <c r="I10" s="64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4">
        <v>13266562</v>
      </c>
      <c r="D11" s="64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4">
        <v>0</v>
      </c>
      <c r="I11" s="64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4">
        <v>2126555</v>
      </c>
      <c r="D12" s="64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4">
        <v>0</v>
      </c>
      <c r="I12" s="64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4">
        <v>2749392</v>
      </c>
      <c r="D13" s="64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4">
        <v>0</v>
      </c>
      <c r="I13" s="64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4">
        <v>4439577</v>
      </c>
      <c r="D14" s="64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4">
        <v>0</v>
      </c>
      <c r="I14" s="64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4">
        <v>16999983</v>
      </c>
      <c r="D15" s="64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4">
        <v>0</v>
      </c>
      <c r="I15" s="64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4">
        <v>22196298</v>
      </c>
      <c r="D16" s="64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4">
        <v>4288086</v>
      </c>
      <c r="I16" s="64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4">
        <v>1522440</v>
      </c>
      <c r="D17" s="64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4">
        <v>0</v>
      </c>
      <c r="I17" s="64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4">
        <v>3121970</v>
      </c>
      <c r="D18" s="64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4">
        <v>0</v>
      </c>
      <c r="I18" s="64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4">
        <v>27208327</v>
      </c>
      <c r="D19" s="64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4">
        <v>0</v>
      </c>
      <c r="I19" s="64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4">
        <v>491396</v>
      </c>
      <c r="D20" s="64"/>
      <c r="E20" s="46">
        <f>IFERROR((D20-C20)/C20*100, "-")</f>
        <v>-100</v>
      </c>
      <c r="F20" s="46" t="s">
        <v>74</v>
      </c>
      <c r="G20" s="46" t="e">
        <f t="shared" ref="G20:G31" si="8">D20/D$32*100</f>
        <v>#DIV/0!</v>
      </c>
      <c r="H20" s="64">
        <v>0</v>
      </c>
      <c r="I20" s="64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4">
        <v>13237492</v>
      </c>
      <c r="D21" s="64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4">
        <v>13619267</v>
      </c>
      <c r="I21" s="64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4">
        <v>1806278</v>
      </c>
      <c r="D22" s="64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4">
        <v>0</v>
      </c>
      <c r="I22" s="64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4">
        <v>4279393</v>
      </c>
      <c r="D23" s="64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4">
        <v>0</v>
      </c>
      <c r="I23" s="64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67</v>
      </c>
      <c r="C24" s="64">
        <v>1763207</v>
      </c>
      <c r="D24" s="64"/>
      <c r="E24" s="46">
        <f>IFERROR((D24-C24)/C24*100, "-")</f>
        <v>-100</v>
      </c>
      <c r="F24" s="46" t="s">
        <v>74</v>
      </c>
      <c r="G24" s="46" t="e">
        <f t="shared" si="8"/>
        <v>#DIV/0!</v>
      </c>
      <c r="H24" s="64"/>
      <c r="I24" s="64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73</v>
      </c>
      <c r="B25" s="7" t="s">
        <v>5</v>
      </c>
      <c r="C25" s="64">
        <v>32253873</v>
      </c>
      <c r="D25" s="64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4">
        <v>2484413</v>
      </c>
      <c r="I25" s="64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4">
        <v>16874018</v>
      </c>
      <c r="D26" s="64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4">
        <v>6435953</v>
      </c>
      <c r="I26" s="64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4">
        <v>11620643</v>
      </c>
      <c r="D27" s="64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4">
        <v>13704200</v>
      </c>
      <c r="I27" s="64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4">
        <v>0</v>
      </c>
      <c r="D28" s="64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4">
        <v>0</v>
      </c>
      <c r="I28" s="64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70</v>
      </c>
      <c r="C29" s="64">
        <v>103869</v>
      </c>
      <c r="D29" s="64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4">
        <v>13661450</v>
      </c>
      <c r="I29" s="64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4">
        <v>6167356</v>
      </c>
      <c r="D30" s="64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4">
        <v>650092</v>
      </c>
      <c r="I30" s="64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4">
        <v>0</v>
      </c>
      <c r="D31" s="64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4">
        <v>0</v>
      </c>
      <c r="I31" s="64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8" t="e">
        <f>SUM(L10:L31)</f>
        <v>#DIV/0!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0" t="s">
        <v>71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2"/>
    </row>
    <row r="40" spans="1:12" x14ac:dyDescent="0.25">
      <c r="A40" s="19"/>
      <c r="B40" s="42"/>
    </row>
    <row r="41" spans="1:12" x14ac:dyDescent="0.25">
      <c r="A41" s="19"/>
      <c r="B41" s="42"/>
    </row>
    <row r="42" spans="1:12" x14ac:dyDescent="0.25">
      <c r="A42" s="19"/>
      <c r="B42" s="42"/>
    </row>
    <row r="43" spans="1:12" x14ac:dyDescent="0.25">
      <c r="A43" s="19"/>
      <c r="B43" s="42"/>
      <c r="C43" s="42"/>
      <c r="D43" s="19"/>
      <c r="E43" s="19"/>
      <c r="F43" s="19"/>
      <c r="G43" s="19"/>
    </row>
    <row r="44" spans="1:12" x14ac:dyDescent="0.25">
      <c r="A44" s="19"/>
      <c r="B44" s="42"/>
      <c r="C44" s="42"/>
      <c r="D44" s="19"/>
      <c r="E44" s="19"/>
      <c r="F44" s="19"/>
      <c r="G44" s="19"/>
    </row>
    <row r="45" spans="1:12" x14ac:dyDescent="0.25">
      <c r="A45" s="19"/>
      <c r="B45" s="42"/>
      <c r="C45" s="42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4"/>
      <c r="C52" s="6"/>
      <c r="D52" s="6"/>
      <c r="E52" s="41"/>
      <c r="F52" s="42"/>
      <c r="G52" s="42"/>
      <c r="H52" s="17"/>
      <c r="I52" s="17"/>
      <c r="J52" s="17"/>
      <c r="K52" s="17"/>
      <c r="L52" s="17"/>
    </row>
    <row r="53" spans="1:12" x14ac:dyDescent="0.25">
      <c r="A53" s="17"/>
      <c r="B53" s="44"/>
      <c r="C53" s="6"/>
      <c r="D53" s="6"/>
      <c r="E53" s="41"/>
      <c r="F53" s="42"/>
      <c r="G53" s="42"/>
      <c r="H53" s="17"/>
      <c r="I53" s="17"/>
      <c r="J53" s="17"/>
      <c r="K53" s="17"/>
      <c r="L53" s="17"/>
    </row>
    <row r="54" spans="1:12" x14ac:dyDescent="0.25">
      <c r="A54" s="17"/>
      <c r="B54" s="44"/>
      <c r="C54" s="6"/>
      <c r="D54" s="6"/>
      <c r="E54" s="41"/>
      <c r="F54" s="42"/>
      <c r="G54" s="42"/>
      <c r="H54" s="17"/>
      <c r="I54" s="17"/>
      <c r="J54" s="17"/>
      <c r="K54" s="17"/>
      <c r="L54" s="17"/>
    </row>
    <row r="55" spans="1:12" x14ac:dyDescent="0.25">
      <c r="A55" s="17"/>
      <c r="B55" s="44"/>
      <c r="C55" s="6"/>
      <c r="D55" s="6"/>
      <c r="E55" s="41"/>
      <c r="F55" s="42"/>
      <c r="G55" s="42"/>
      <c r="H55" s="17"/>
      <c r="I55" s="17"/>
      <c r="J55" s="17"/>
      <c r="K55" s="17"/>
      <c r="L55" s="17"/>
    </row>
    <row r="56" spans="1:12" x14ac:dyDescent="0.25">
      <c r="A56" s="17"/>
      <c r="B56" s="44"/>
      <c r="C56" s="6"/>
      <c r="D56" s="6"/>
      <c r="E56" s="41"/>
      <c r="F56" s="42"/>
      <c r="G56" s="42"/>
      <c r="H56" s="17"/>
      <c r="I56" s="17"/>
      <c r="J56" s="17"/>
      <c r="K56" s="17"/>
      <c r="L56" s="17"/>
    </row>
    <row r="57" spans="1:12" x14ac:dyDescent="0.25">
      <c r="A57" s="17"/>
      <c r="B57" s="44"/>
      <c r="C57" s="6"/>
      <c r="D57" s="6"/>
      <c r="E57" s="41"/>
      <c r="F57" s="42"/>
      <c r="G57" s="42"/>
      <c r="H57" s="17"/>
      <c r="I57" s="17"/>
      <c r="J57" s="17"/>
      <c r="K57" s="17"/>
      <c r="L57" s="17"/>
    </row>
    <row r="58" spans="1:12" x14ac:dyDescent="0.25">
      <c r="A58" s="17"/>
      <c r="B58" s="44"/>
      <c r="C58" s="6"/>
      <c r="D58" s="6"/>
      <c r="E58" s="41"/>
      <c r="F58" s="42"/>
      <c r="G58" s="42"/>
      <c r="H58" s="17"/>
      <c r="I58" s="17"/>
      <c r="J58" s="17"/>
      <c r="K58" s="17"/>
      <c r="L58" s="17"/>
    </row>
    <row r="59" spans="1:12" x14ac:dyDescent="0.25">
      <c r="A59" s="17"/>
      <c r="B59" s="44"/>
      <c r="C59" s="6"/>
      <c r="D59" s="6"/>
      <c r="E59" s="45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4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4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4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4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4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5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3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68" t="s">
        <v>64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9" t="s">
        <v>59</v>
      </c>
      <c r="B7" s="92" t="s">
        <v>91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3"/>
      <c r="M7" s="83" t="s">
        <v>78</v>
      </c>
      <c r="N7" s="83"/>
      <c r="O7" s="83"/>
      <c r="P7" s="83"/>
      <c r="Q7" s="84"/>
    </row>
    <row r="8" spans="1:17" ht="21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61</v>
      </c>
      <c r="K8" s="85" t="s">
        <v>57</v>
      </c>
      <c r="L8" s="85"/>
      <c r="M8" s="80" t="s">
        <v>26</v>
      </c>
      <c r="N8" s="80"/>
      <c r="O8" s="81" t="s">
        <v>61</v>
      </c>
      <c r="P8" s="85" t="s">
        <v>57</v>
      </c>
      <c r="Q8" s="86"/>
    </row>
    <row r="9" spans="1:17" ht="18.75" customHeight="1" thickBot="1" x14ac:dyDescent="0.3">
      <c r="A9" s="91"/>
      <c r="B9" s="93"/>
      <c r="C9" s="71" t="s">
        <v>80</v>
      </c>
      <c r="D9" s="71" t="s">
        <v>82</v>
      </c>
      <c r="E9" s="82"/>
      <c r="F9" s="35" t="s">
        <v>81</v>
      </c>
      <c r="G9" s="35" t="s">
        <v>83</v>
      </c>
      <c r="H9" s="71" t="s">
        <v>80</v>
      </c>
      <c r="I9" s="71" t="s">
        <v>82</v>
      </c>
      <c r="J9" s="82"/>
      <c r="K9" s="35" t="s">
        <v>81</v>
      </c>
      <c r="L9" s="35" t="s">
        <v>83</v>
      </c>
      <c r="M9" s="71" t="s">
        <v>80</v>
      </c>
      <c r="N9" s="71" t="s">
        <v>82</v>
      </c>
      <c r="O9" s="82"/>
      <c r="P9" s="35" t="s">
        <v>81</v>
      </c>
      <c r="Q9" s="36" t="s">
        <v>83</v>
      </c>
    </row>
    <row r="10" spans="1:17" x14ac:dyDescent="0.25">
      <c r="A10" s="16" t="s">
        <v>27</v>
      </c>
      <c r="B10" s="7" t="s">
        <v>12</v>
      </c>
      <c r="C10" s="64">
        <v>7944191.8200000003</v>
      </c>
      <c r="D10" s="64">
        <v>8636874.75</v>
      </c>
      <c r="E10" s="46">
        <f t="shared" ref="E10:E23" si="0">IFERROR((D10-C10)/C$24*100, "-")</f>
        <v>0.58129726907738999</v>
      </c>
      <c r="F10" s="46">
        <f t="shared" ref="F10:G23" si="1">C10/C$24*100</f>
        <v>6.6667400191209314</v>
      </c>
      <c r="G10" s="47">
        <f t="shared" si="1"/>
        <v>6.4918486490395235</v>
      </c>
      <c r="H10" s="64">
        <v>0</v>
      </c>
      <c r="I10" s="64">
        <v>0</v>
      </c>
      <c r="J10" s="31">
        <f t="shared" ref="J10:J23" si="2">IFERROR((I10-H10)/H$24*100, "-")</f>
        <v>0</v>
      </c>
      <c r="K10" s="31">
        <f t="shared" ref="K10:L23" si="3">H10/H$24*100</f>
        <v>0</v>
      </c>
      <c r="L10" s="32">
        <f t="shared" si="3"/>
        <v>0</v>
      </c>
      <c r="M10" s="64">
        <f t="shared" ref="M10:N23" si="4">C10+H10</f>
        <v>7944191.8200000003</v>
      </c>
      <c r="N10" s="64">
        <f t="shared" si="4"/>
        <v>8636874.75</v>
      </c>
      <c r="O10" s="31">
        <f t="shared" ref="O10:O23" si="5">IFERROR((N10-M10)/M$24*100, "-")</f>
        <v>0.52329219236814006</v>
      </c>
      <c r="P10" s="31">
        <f t="shared" ref="P10:P23" si="6">M10/M$24*100</f>
        <v>6.0014955963774739</v>
      </c>
      <c r="Q10" s="32">
        <f t="shared" ref="Q10:Q23" si="7">N10/N$24*100</f>
        <v>5.9030235751037683</v>
      </c>
    </row>
    <row r="11" spans="1:17" x14ac:dyDescent="0.25">
      <c r="A11" s="16" t="s">
        <v>28</v>
      </c>
      <c r="B11" s="7" t="s">
        <v>13</v>
      </c>
      <c r="C11" s="64">
        <v>11912869.040000001</v>
      </c>
      <c r="D11" s="64">
        <v>13084214.040000001</v>
      </c>
      <c r="E11" s="46">
        <f t="shared" si="0"/>
        <v>0.9829889263294761</v>
      </c>
      <c r="F11" s="46">
        <f t="shared" si="1"/>
        <v>9.9972410751172873</v>
      </c>
      <c r="G11" s="47">
        <f t="shared" si="1"/>
        <v>9.8346612285095354</v>
      </c>
      <c r="H11" s="64">
        <v>0</v>
      </c>
      <c r="I11" s="64">
        <v>0</v>
      </c>
      <c r="J11" s="31">
        <f t="shared" si="2"/>
        <v>0</v>
      </c>
      <c r="K11" s="31">
        <f t="shared" si="3"/>
        <v>0</v>
      </c>
      <c r="L11" s="32">
        <f t="shared" si="3"/>
        <v>0</v>
      </c>
      <c r="M11" s="64">
        <f t="shared" si="4"/>
        <v>11912869.040000001</v>
      </c>
      <c r="N11" s="64">
        <f t="shared" si="4"/>
        <v>13084214.040000001</v>
      </c>
      <c r="O11" s="31">
        <f t="shared" si="5"/>
        <v>0.88490082045108165</v>
      </c>
      <c r="P11" s="31">
        <f t="shared" si="6"/>
        <v>8.999660721155843</v>
      </c>
      <c r="Q11" s="32">
        <f t="shared" si="7"/>
        <v>8.9426356379457417</v>
      </c>
    </row>
    <row r="12" spans="1:17" x14ac:dyDescent="0.25">
      <c r="A12" s="16" t="s">
        <v>29</v>
      </c>
      <c r="B12" s="7" t="s">
        <v>14</v>
      </c>
      <c r="C12" s="64">
        <v>15154978.060000001</v>
      </c>
      <c r="D12" s="64">
        <v>15653797.202</v>
      </c>
      <c r="E12" s="46">
        <f t="shared" si="0"/>
        <v>0.41860740672233171</v>
      </c>
      <c r="F12" s="46">
        <f t="shared" si="1"/>
        <v>12.718008453313216</v>
      </c>
      <c r="G12" s="47">
        <f t="shared" si="1"/>
        <v>11.76607108006775</v>
      </c>
      <c r="H12" s="64">
        <v>0</v>
      </c>
      <c r="I12" s="64">
        <v>0</v>
      </c>
      <c r="J12" s="31">
        <f t="shared" si="2"/>
        <v>0</v>
      </c>
      <c r="K12" s="31">
        <f t="shared" si="3"/>
        <v>0</v>
      </c>
      <c r="L12" s="32">
        <f t="shared" si="3"/>
        <v>0</v>
      </c>
      <c r="M12" s="64">
        <f t="shared" si="4"/>
        <v>15154978.060000001</v>
      </c>
      <c r="N12" s="64">
        <f t="shared" si="4"/>
        <v>15653797.202</v>
      </c>
      <c r="O12" s="31">
        <f t="shared" si="5"/>
        <v>0.3768364299267114</v>
      </c>
      <c r="P12" s="31">
        <f t="shared" si="6"/>
        <v>11.448934787967801</v>
      </c>
      <c r="Q12" s="32">
        <f t="shared" si="7"/>
        <v>10.698862331342642</v>
      </c>
    </row>
    <row r="13" spans="1:17" x14ac:dyDescent="0.25">
      <c r="A13" s="16" t="s">
        <v>30</v>
      </c>
      <c r="B13" s="7" t="s">
        <v>23</v>
      </c>
      <c r="C13" s="64">
        <v>5523710.2599999998</v>
      </c>
      <c r="D13" s="64">
        <v>5815649.9400000004</v>
      </c>
      <c r="E13" s="46">
        <f t="shared" si="0"/>
        <v>0.24499483294517965</v>
      </c>
      <c r="F13" s="46">
        <f t="shared" si="1"/>
        <v>4.6354797415215092</v>
      </c>
      <c r="G13" s="47">
        <f t="shared" si="1"/>
        <v>4.3712940501164255</v>
      </c>
      <c r="H13" s="64">
        <v>0</v>
      </c>
      <c r="I13" s="64">
        <v>0</v>
      </c>
      <c r="J13" s="31">
        <f t="shared" si="2"/>
        <v>0</v>
      </c>
      <c r="K13" s="31">
        <f t="shared" si="3"/>
        <v>0</v>
      </c>
      <c r="L13" s="32">
        <f t="shared" si="3"/>
        <v>0</v>
      </c>
      <c r="M13" s="64">
        <f t="shared" si="4"/>
        <v>5523710.2599999998</v>
      </c>
      <c r="N13" s="64">
        <f t="shared" si="4"/>
        <v>5815649.9400000004</v>
      </c>
      <c r="O13" s="31">
        <f t="shared" si="5"/>
        <v>0.22054788499906247</v>
      </c>
      <c r="P13" s="31">
        <f t="shared" si="6"/>
        <v>4.1729257742236978</v>
      </c>
      <c r="Q13" s="32">
        <f t="shared" si="7"/>
        <v>3.9748079825252551</v>
      </c>
    </row>
    <row r="14" spans="1:17" x14ac:dyDescent="0.25">
      <c r="A14" s="16" t="s">
        <v>31</v>
      </c>
      <c r="B14" s="7" t="s">
        <v>16</v>
      </c>
      <c r="C14" s="64">
        <v>5270534.3099999996</v>
      </c>
      <c r="D14" s="64">
        <v>6087761.9500000002</v>
      </c>
      <c r="E14" s="46">
        <f t="shared" si="0"/>
        <v>0.68581478591736189</v>
      </c>
      <c r="F14" s="46">
        <f t="shared" si="1"/>
        <v>4.4230153051146894</v>
      </c>
      <c r="G14" s="47">
        <f t="shared" si="1"/>
        <v>4.5758252070034615</v>
      </c>
      <c r="H14" s="64">
        <v>11662587.17</v>
      </c>
      <c r="I14" s="64">
        <v>12117629.779999999</v>
      </c>
      <c r="J14" s="64">
        <f t="shared" si="2"/>
        <v>3.4450387608623947</v>
      </c>
      <c r="K14" s="31">
        <f t="shared" si="3"/>
        <v>88.295170539274366</v>
      </c>
      <c r="L14" s="32">
        <f t="shared" si="3"/>
        <v>91.30985784329026</v>
      </c>
      <c r="M14" s="64">
        <f t="shared" si="4"/>
        <v>16933121.48</v>
      </c>
      <c r="N14" s="64">
        <f t="shared" si="4"/>
        <v>18205391.73</v>
      </c>
      <c r="O14" s="31">
        <f t="shared" si="5"/>
        <v>0.9611455105545359</v>
      </c>
      <c r="P14" s="31">
        <f t="shared" si="6"/>
        <v>12.792245743525466</v>
      </c>
      <c r="Q14" s="32">
        <f t="shared" si="7"/>
        <v>12.442794377235721</v>
      </c>
    </row>
    <row r="15" spans="1:17" x14ac:dyDescent="0.25">
      <c r="A15" s="16" t="s">
        <v>32</v>
      </c>
      <c r="B15" s="7" t="s">
        <v>17</v>
      </c>
      <c r="C15" s="64">
        <v>2898760.85</v>
      </c>
      <c r="D15" s="64">
        <v>3922948.48</v>
      </c>
      <c r="E15" s="46">
        <f t="shared" si="0"/>
        <v>0.85949493853103109</v>
      </c>
      <c r="F15" s="46">
        <f t="shared" si="1"/>
        <v>2.4326307071165365</v>
      </c>
      <c r="G15" s="47">
        <f t="shared" si="1"/>
        <v>2.9486577642149614</v>
      </c>
      <c r="H15" s="64">
        <v>0</v>
      </c>
      <c r="I15" s="64">
        <v>0</v>
      </c>
      <c r="J15" s="31">
        <f t="shared" si="2"/>
        <v>0</v>
      </c>
      <c r="K15" s="31">
        <f t="shared" si="3"/>
        <v>0</v>
      </c>
      <c r="L15" s="32">
        <f t="shared" si="3"/>
        <v>0</v>
      </c>
      <c r="M15" s="64">
        <f t="shared" si="4"/>
        <v>2898760.85</v>
      </c>
      <c r="N15" s="64">
        <f t="shared" si="4"/>
        <v>3922948.48</v>
      </c>
      <c r="O15" s="31">
        <f t="shared" si="5"/>
        <v>0.77372975005899103</v>
      </c>
      <c r="P15" s="31">
        <f t="shared" si="6"/>
        <v>2.189889276392929</v>
      </c>
      <c r="Q15" s="32">
        <f t="shared" si="7"/>
        <v>2.681207963720615</v>
      </c>
    </row>
    <row r="16" spans="1:17" x14ac:dyDescent="0.25">
      <c r="A16" s="16" t="s">
        <v>33</v>
      </c>
      <c r="B16" s="7" t="s">
        <v>18</v>
      </c>
      <c r="C16" s="64">
        <v>7946905.1899999995</v>
      </c>
      <c r="D16" s="64">
        <v>10364671.74</v>
      </c>
      <c r="E16" s="46">
        <f t="shared" si="0"/>
        <v>2.0289818500098797</v>
      </c>
      <c r="F16" s="46">
        <f t="shared" si="1"/>
        <v>6.6690170704277909</v>
      </c>
      <c r="G16" s="47">
        <f t="shared" si="1"/>
        <v>7.7905356023667158</v>
      </c>
      <c r="H16" s="64">
        <v>0</v>
      </c>
      <c r="I16" s="64">
        <v>0</v>
      </c>
      <c r="J16" s="31">
        <f t="shared" si="2"/>
        <v>0</v>
      </c>
      <c r="K16" s="31">
        <f t="shared" si="3"/>
        <v>0</v>
      </c>
      <c r="L16" s="32">
        <f t="shared" si="3"/>
        <v>0</v>
      </c>
      <c r="M16" s="64">
        <f t="shared" si="4"/>
        <v>7946905.1899999995</v>
      </c>
      <c r="N16" s="64">
        <f t="shared" si="4"/>
        <v>10364671.74</v>
      </c>
      <c r="O16" s="31">
        <f t="shared" si="5"/>
        <v>1.8265187487496699</v>
      </c>
      <c r="P16" s="31">
        <f t="shared" si="6"/>
        <v>6.0035454308320428</v>
      </c>
      <c r="Q16" s="32">
        <f t="shared" si="7"/>
        <v>7.0839167407668837</v>
      </c>
    </row>
    <row r="17" spans="1:17" x14ac:dyDescent="0.25">
      <c r="A17" s="16" t="s">
        <v>34</v>
      </c>
      <c r="B17" s="7" t="s">
        <v>19</v>
      </c>
      <c r="C17" s="64">
        <v>7954547.7699999996</v>
      </c>
      <c r="D17" s="64">
        <v>8713981.4600000009</v>
      </c>
      <c r="E17" s="46">
        <f t="shared" si="0"/>
        <v>0.63731429045373778</v>
      </c>
      <c r="F17" s="46">
        <f t="shared" si="1"/>
        <v>6.6754306987854379</v>
      </c>
      <c r="G17" s="47">
        <f t="shared" si="1"/>
        <v>6.5498053875166438</v>
      </c>
      <c r="H17" s="64">
        <v>0</v>
      </c>
      <c r="I17" s="64">
        <v>0</v>
      </c>
      <c r="J17" s="31">
        <f t="shared" si="2"/>
        <v>0</v>
      </c>
      <c r="K17" s="31">
        <f t="shared" si="3"/>
        <v>0</v>
      </c>
      <c r="L17" s="32">
        <f t="shared" si="3"/>
        <v>0</v>
      </c>
      <c r="M17" s="64">
        <f t="shared" si="4"/>
        <v>7954547.7699999996</v>
      </c>
      <c r="N17" s="64">
        <f t="shared" si="4"/>
        <v>8713981.4600000009</v>
      </c>
      <c r="O17" s="31">
        <f t="shared" si="5"/>
        <v>0.57371952358971412</v>
      </c>
      <c r="P17" s="31">
        <f t="shared" si="6"/>
        <v>6.0093190716572158</v>
      </c>
      <c r="Q17" s="32">
        <f t="shared" si="7"/>
        <v>5.9557235088302232</v>
      </c>
    </row>
    <row r="18" spans="1:17" x14ac:dyDescent="0.25">
      <c r="A18" s="16" t="s">
        <v>35</v>
      </c>
      <c r="B18" s="7" t="s">
        <v>11</v>
      </c>
      <c r="C18" s="64">
        <v>14559995.200999999</v>
      </c>
      <c r="D18" s="64">
        <v>15527699.35</v>
      </c>
      <c r="E18" s="46">
        <f t="shared" si="0"/>
        <v>0.81209418440347603</v>
      </c>
      <c r="F18" s="46">
        <f t="shared" si="1"/>
        <v>12.218700767061211</v>
      </c>
      <c r="G18" s="47">
        <f t="shared" si="1"/>
        <v>11.671290480157698</v>
      </c>
      <c r="H18" s="64">
        <v>0</v>
      </c>
      <c r="I18" s="64">
        <v>0</v>
      </c>
      <c r="J18" s="31">
        <f t="shared" si="2"/>
        <v>0</v>
      </c>
      <c r="K18" s="31">
        <f t="shared" si="3"/>
        <v>0</v>
      </c>
      <c r="L18" s="32">
        <f t="shared" si="3"/>
        <v>0</v>
      </c>
      <c r="M18" s="64">
        <f t="shared" si="4"/>
        <v>14559995.200999999</v>
      </c>
      <c r="N18" s="64">
        <f t="shared" si="4"/>
        <v>15527699.35</v>
      </c>
      <c r="O18" s="31">
        <f t="shared" si="5"/>
        <v>0.73105890698642673</v>
      </c>
      <c r="P18" s="31">
        <f t="shared" si="6"/>
        <v>10.999450801539009</v>
      </c>
      <c r="Q18" s="32">
        <f t="shared" si="7"/>
        <v>10.612678542104996</v>
      </c>
    </row>
    <row r="19" spans="1:17" x14ac:dyDescent="0.25">
      <c r="A19" s="16" t="s">
        <v>36</v>
      </c>
      <c r="B19" s="7" t="s">
        <v>15</v>
      </c>
      <c r="C19" s="64">
        <v>5551252.9800000004</v>
      </c>
      <c r="D19" s="64">
        <v>6380442.4699999997</v>
      </c>
      <c r="E19" s="46">
        <f t="shared" si="0"/>
        <v>0.69585313165530671</v>
      </c>
      <c r="F19" s="46">
        <f t="shared" si="1"/>
        <v>4.6585935028480128</v>
      </c>
      <c r="G19" s="47">
        <f t="shared" si="1"/>
        <v>4.7958165456948301</v>
      </c>
      <c r="H19" s="64">
        <v>0</v>
      </c>
      <c r="I19" s="64">
        <v>0</v>
      </c>
      <c r="J19" s="31">
        <f t="shared" si="2"/>
        <v>0</v>
      </c>
      <c r="K19" s="31">
        <f t="shared" si="3"/>
        <v>0</v>
      </c>
      <c r="L19" s="32">
        <f t="shared" si="3"/>
        <v>0</v>
      </c>
      <c r="M19" s="64">
        <f t="shared" si="4"/>
        <v>5551252.9800000004</v>
      </c>
      <c r="N19" s="64">
        <f t="shared" si="4"/>
        <v>6380442.4699999997</v>
      </c>
      <c r="O19" s="31">
        <f t="shared" si="5"/>
        <v>0.62641703341920052</v>
      </c>
      <c r="P19" s="31">
        <f t="shared" si="6"/>
        <v>4.1937331158057729</v>
      </c>
      <c r="Q19" s="32">
        <f t="shared" si="7"/>
        <v>4.3608253459972097</v>
      </c>
    </row>
    <row r="20" spans="1:17" x14ac:dyDescent="0.25">
      <c r="A20" s="16" t="s">
        <v>37</v>
      </c>
      <c r="B20" s="7" t="s">
        <v>67</v>
      </c>
      <c r="C20" s="64">
        <v>8024267.5600000005</v>
      </c>
      <c r="D20" s="64">
        <v>9771299.1099999994</v>
      </c>
      <c r="E20" s="46">
        <f t="shared" si="0"/>
        <v>1.4661032126301126</v>
      </c>
      <c r="F20" s="46">
        <f t="shared" si="1"/>
        <v>6.7339393205117588</v>
      </c>
      <c r="G20" s="47">
        <f t="shared" si="1"/>
        <v>7.3445310673996511</v>
      </c>
      <c r="H20" s="64">
        <v>0</v>
      </c>
      <c r="I20" s="64">
        <v>0</v>
      </c>
      <c r="J20" s="31">
        <f t="shared" si="2"/>
        <v>0</v>
      </c>
      <c r="K20" s="31">
        <f t="shared" si="3"/>
        <v>0</v>
      </c>
      <c r="L20" s="32">
        <f t="shared" si="3"/>
        <v>0</v>
      </c>
      <c r="M20" s="64">
        <f t="shared" si="4"/>
        <v>8024267.5600000005</v>
      </c>
      <c r="N20" s="64">
        <f t="shared" si="4"/>
        <v>9771299.1099999994</v>
      </c>
      <c r="O20" s="31">
        <f t="shared" si="5"/>
        <v>1.3198072744997622</v>
      </c>
      <c r="P20" s="31">
        <f t="shared" si="6"/>
        <v>6.0619893774788807</v>
      </c>
      <c r="Q20" s="32">
        <f t="shared" si="7"/>
        <v>6.6783658065344138</v>
      </c>
    </row>
    <row r="21" spans="1:17" x14ac:dyDescent="0.25">
      <c r="A21" s="16" t="s">
        <v>38</v>
      </c>
      <c r="B21" s="7" t="s">
        <v>22</v>
      </c>
      <c r="C21" s="64">
        <v>1676278.19</v>
      </c>
      <c r="D21" s="64">
        <v>1804302.57</v>
      </c>
      <c r="E21" s="46">
        <f t="shared" si="0"/>
        <v>0.10743764462237597</v>
      </c>
      <c r="F21" s="46">
        <f t="shared" si="1"/>
        <v>1.4067272223107774</v>
      </c>
      <c r="G21" s="47">
        <f t="shared" si="1"/>
        <v>1.3561918564945084</v>
      </c>
      <c r="H21" s="64">
        <v>0</v>
      </c>
      <c r="I21" s="64">
        <v>0</v>
      </c>
      <c r="J21" s="31">
        <f t="shared" si="2"/>
        <v>0</v>
      </c>
      <c r="K21" s="31">
        <f t="shared" si="3"/>
        <v>0</v>
      </c>
      <c r="L21" s="32">
        <f t="shared" si="3"/>
        <v>0</v>
      </c>
      <c r="M21" s="64">
        <f t="shared" si="4"/>
        <v>1676278.19</v>
      </c>
      <c r="N21" s="64">
        <f t="shared" si="4"/>
        <v>1804302.57</v>
      </c>
      <c r="O21" s="31">
        <f t="shared" si="5"/>
        <v>9.6716918499452478E-2</v>
      </c>
      <c r="P21" s="31">
        <f t="shared" si="6"/>
        <v>1.26635615095062</v>
      </c>
      <c r="Q21" s="32">
        <f t="shared" si="7"/>
        <v>1.2331822465447144</v>
      </c>
    </row>
    <row r="22" spans="1:17" x14ac:dyDescent="0.25">
      <c r="A22" s="16" t="s">
        <v>39</v>
      </c>
      <c r="B22" s="7" t="s">
        <v>20</v>
      </c>
      <c r="C22" s="64">
        <v>6739061.4699999997</v>
      </c>
      <c r="D22" s="64">
        <v>8723465.6399000008</v>
      </c>
      <c r="E22" s="46">
        <f t="shared" si="0"/>
        <v>1.6653055456537034</v>
      </c>
      <c r="F22" s="46">
        <f t="shared" si="1"/>
        <v>5.6553985366084634</v>
      </c>
      <c r="G22" s="47">
        <f t="shared" si="1"/>
        <v>6.5569341073665024</v>
      </c>
      <c r="H22" s="64">
        <v>0</v>
      </c>
      <c r="I22" s="64">
        <v>0</v>
      </c>
      <c r="J22" s="31">
        <f t="shared" si="2"/>
        <v>0</v>
      </c>
      <c r="K22" s="31">
        <f t="shared" si="3"/>
        <v>0</v>
      </c>
      <c r="L22" s="32">
        <f t="shared" si="3"/>
        <v>0</v>
      </c>
      <c r="M22" s="64">
        <f t="shared" si="4"/>
        <v>6739061.4699999997</v>
      </c>
      <c r="N22" s="64">
        <f t="shared" si="4"/>
        <v>8723465.6399000008</v>
      </c>
      <c r="O22" s="31">
        <f t="shared" si="5"/>
        <v>1.4991320900768421</v>
      </c>
      <c r="P22" s="31">
        <f t="shared" si="6"/>
        <v>5.0910713955950406</v>
      </c>
      <c r="Q22" s="32">
        <f t="shared" si="7"/>
        <v>5.9622056379754014</v>
      </c>
    </row>
    <row r="23" spans="1:17" x14ac:dyDescent="0.25">
      <c r="A23" s="16" t="s">
        <v>40</v>
      </c>
      <c r="B23" s="7" t="s">
        <v>25</v>
      </c>
      <c r="C23" s="64">
        <v>18004213.479999997</v>
      </c>
      <c r="D23" s="64">
        <v>18554729.100000001</v>
      </c>
      <c r="E23" s="46">
        <f t="shared" si="0"/>
        <v>0.46199092345245041</v>
      </c>
      <c r="F23" s="46">
        <f t="shared" si="1"/>
        <v>15.109077580142383</v>
      </c>
      <c r="G23" s="47">
        <f t="shared" si="1"/>
        <v>13.946536974051796</v>
      </c>
      <c r="H23" s="64">
        <v>1546048.25</v>
      </c>
      <c r="I23" s="64">
        <v>1153259.1099999999</v>
      </c>
      <c r="J23" s="31">
        <f t="shared" si="2"/>
        <v>-2.9737298934396672</v>
      </c>
      <c r="K23" s="31">
        <f t="shared" si="3"/>
        <v>11.704829460725625</v>
      </c>
      <c r="L23" s="32">
        <f t="shared" si="3"/>
        <v>8.6901421567097454</v>
      </c>
      <c r="M23" s="64">
        <f t="shared" si="4"/>
        <v>19550261.729999997</v>
      </c>
      <c r="N23" s="64">
        <f t="shared" si="4"/>
        <v>19707988.210000001</v>
      </c>
      <c r="O23" s="31">
        <f t="shared" si="5"/>
        <v>0.11915557889337883</v>
      </c>
      <c r="P23" s="31">
        <f t="shared" si="6"/>
        <v>14.769382756498198</v>
      </c>
      <c r="Q23" s="32">
        <f t="shared" si="7"/>
        <v>13.469770303372423</v>
      </c>
    </row>
    <row r="24" spans="1:17" x14ac:dyDescent="0.25">
      <c r="A24" s="3"/>
      <c r="B24" s="4" t="s">
        <v>56</v>
      </c>
      <c r="C24" s="69">
        <f>SUM(C10:C23)</f>
        <v>119161566.18099999</v>
      </c>
      <c r="D24" s="74">
        <f>SUM(D10:D23)</f>
        <v>133041837.8019</v>
      </c>
      <c r="E24" s="75">
        <f>(D24-C24)/C24*100</f>
        <v>11.648278942403813</v>
      </c>
      <c r="F24" s="76">
        <f>SUM(F10:F23)</f>
        <v>99.999999999999986</v>
      </c>
      <c r="G24" s="76">
        <f>SUM(G10:G23)</f>
        <v>100.00000000000001</v>
      </c>
      <c r="H24" s="74">
        <f>SUM(H10:H23)</f>
        <v>13208635.42</v>
      </c>
      <c r="I24" s="74">
        <f>SUM(I10:I23)</f>
        <v>13270888.889999999</v>
      </c>
      <c r="J24" s="75">
        <f>(I24-H24)/H24*100</f>
        <v>0.47130886742272432</v>
      </c>
      <c r="K24" s="76">
        <f>SUM(K10:K23)</f>
        <v>99.999999999999986</v>
      </c>
      <c r="L24" s="77">
        <f>SUM(L10:L23)</f>
        <v>100</v>
      </c>
      <c r="M24" s="74">
        <f>SUM(M10:M23)</f>
        <v>132370201.60100001</v>
      </c>
      <c r="N24" s="74">
        <f>SUM(N10:N23)</f>
        <v>146312726.69189999</v>
      </c>
      <c r="O24" s="75">
        <f>(N24-M24)/M24*100</f>
        <v>10.532978663072946</v>
      </c>
      <c r="P24" s="76">
        <f>SUM(P10:P23)</f>
        <v>99.999999999999986</v>
      </c>
      <c r="Q24" s="77">
        <f>SUM(Q10:Q23)</f>
        <v>100.00000000000003</v>
      </c>
    </row>
    <row r="25" spans="1:17" x14ac:dyDescent="0.25"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1:17" x14ac:dyDescent="0.25">
      <c r="G26" s="49"/>
    </row>
    <row r="27" spans="1:17" x14ac:dyDescent="0.25">
      <c r="B27" s="79" t="s">
        <v>66</v>
      </c>
    </row>
    <row r="28" spans="1:17" x14ac:dyDescent="0.25">
      <c r="B28" s="78"/>
      <c r="C28" s="9"/>
      <c r="D28" s="9"/>
      <c r="E28" s="6"/>
      <c r="F28" s="6"/>
      <c r="H28" s="9"/>
      <c r="I28" s="9"/>
      <c r="M28" s="9"/>
      <c r="N28" s="9"/>
    </row>
    <row r="29" spans="1:17" x14ac:dyDescent="0.25">
      <c r="B29" s="78"/>
      <c r="C29" s="6"/>
      <c r="D29" s="6"/>
      <c r="E29" s="6"/>
      <c r="F29" s="6"/>
    </row>
    <row r="30" spans="1:17" x14ac:dyDescent="0.25">
      <c r="C30" s="38"/>
      <c r="D30" s="38"/>
      <c r="E30" s="6"/>
      <c r="F30" s="6"/>
    </row>
    <row r="31" spans="1:17" x14ac:dyDescent="0.25">
      <c r="C31" s="6"/>
      <c r="D31" s="6"/>
      <c r="E31" s="6"/>
      <c r="F31" s="6"/>
      <c r="G31" s="6"/>
      <c r="H31" s="6"/>
      <c r="I31" s="19"/>
      <c r="M31" s="6"/>
      <c r="N31" s="19"/>
    </row>
    <row r="32" spans="1:17" x14ac:dyDescent="0.25">
      <c r="C32" s="39"/>
      <c r="D32" s="39"/>
      <c r="E32" s="6"/>
      <c r="F32" s="6"/>
    </row>
    <row r="34" spans="2:4" x14ac:dyDescent="0.25">
      <c r="D34" s="52"/>
    </row>
    <row r="35" spans="2:4" x14ac:dyDescent="0.25">
      <c r="C35" s="52"/>
      <c r="D35" s="52"/>
    </row>
    <row r="41" spans="2:4" x14ac:dyDescent="0.25">
      <c r="B41" s="18"/>
      <c r="C41" s="19"/>
      <c r="D41" s="19"/>
    </row>
    <row r="42" spans="2:4" x14ac:dyDescent="0.25">
      <c r="B42" s="18"/>
      <c r="C42" s="19"/>
      <c r="D42" s="19"/>
    </row>
    <row r="43" spans="2:4" x14ac:dyDescent="0.25">
      <c r="B43" s="18"/>
      <c r="C43" s="19"/>
      <c r="D43" s="19"/>
    </row>
    <row r="44" spans="2:4" x14ac:dyDescent="0.25">
      <c r="B44" s="18"/>
      <c r="C44" s="19"/>
      <c r="D44" s="19"/>
    </row>
    <row r="45" spans="2:4" x14ac:dyDescent="0.25">
      <c r="B45" s="18"/>
      <c r="C45" s="19"/>
      <c r="D45" s="19"/>
    </row>
    <row r="46" spans="2:4" x14ac:dyDescent="0.25">
      <c r="B46" s="18"/>
      <c r="C46" s="19"/>
      <c r="D46" s="19"/>
    </row>
    <row r="47" spans="2:4" x14ac:dyDescent="0.25">
      <c r="B47" s="18"/>
      <c r="C47" s="19"/>
      <c r="D47" s="19"/>
    </row>
    <row r="48" spans="2:4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9"/>
      <c r="C54" s="6"/>
      <c r="D54" s="6"/>
    </row>
    <row r="55" spans="2:4" x14ac:dyDescent="0.25">
      <c r="B55" s="19"/>
      <c r="C55" s="19"/>
      <c r="D55" s="19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D32:F32 H28:I28 C28:D29 E28:F30 C31:C32 D31:H31 H13:I13 M28:N28 M31 H10:I11 M10:N23 H15:I22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E24 J24 O24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9" t="s">
        <v>59</v>
      </c>
      <c r="B7" s="92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ht="21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61</v>
      </c>
      <c r="K8" s="85" t="s">
        <v>57</v>
      </c>
      <c r="L8" s="86"/>
    </row>
    <row r="9" spans="1:12" ht="18.75" customHeight="1" thickBot="1" x14ac:dyDescent="0.3">
      <c r="A9" s="91"/>
      <c r="B9" s="93"/>
      <c r="C9" s="51" t="s">
        <v>65</v>
      </c>
      <c r="D9" s="51" t="s">
        <v>76</v>
      </c>
      <c r="E9" s="82"/>
      <c r="F9" s="35" t="s">
        <v>68</v>
      </c>
      <c r="G9" s="35" t="s">
        <v>77</v>
      </c>
      <c r="H9" s="65" t="s">
        <v>65</v>
      </c>
      <c r="I9" s="65" t="s">
        <v>76</v>
      </c>
      <c r="J9" s="82"/>
      <c r="K9" s="35" t="s">
        <v>68</v>
      </c>
      <c r="L9" s="36" t="s">
        <v>77</v>
      </c>
    </row>
    <row r="10" spans="1:12" x14ac:dyDescent="0.25">
      <c r="A10" s="16" t="s">
        <v>27</v>
      </c>
      <c r="B10" s="7" t="s">
        <v>63</v>
      </c>
      <c r="C10" s="64">
        <v>3039678</v>
      </c>
      <c r="D10" s="64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4">
        <v>19190</v>
      </c>
      <c r="I10" s="64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30" t="e">
        <f t="shared" ref="L10:L36" si="5">I10/I$37*100</f>
        <v>#DIV/0!</v>
      </c>
    </row>
    <row r="11" spans="1:12" x14ac:dyDescent="0.25">
      <c r="A11" s="16" t="s">
        <v>28</v>
      </c>
      <c r="B11" s="7" t="s">
        <v>0</v>
      </c>
      <c r="C11" s="64">
        <v>3186682</v>
      </c>
      <c r="D11" s="64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4">
        <v>0</v>
      </c>
      <c r="I11" s="64"/>
      <c r="J11" s="12">
        <f t="shared" si="3"/>
        <v>0</v>
      </c>
      <c r="K11" s="12">
        <f t="shared" si="4"/>
        <v>0</v>
      </c>
      <c r="L11" s="30" t="e">
        <f t="shared" si="5"/>
        <v>#DIV/0!</v>
      </c>
    </row>
    <row r="12" spans="1:12" x14ac:dyDescent="0.25">
      <c r="A12" s="16" t="s">
        <v>29</v>
      </c>
      <c r="B12" s="7" t="s">
        <v>21</v>
      </c>
      <c r="C12" s="64">
        <v>8296822</v>
      </c>
      <c r="D12" s="64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4">
        <v>0</v>
      </c>
      <c r="I12" s="64"/>
      <c r="J12" s="12">
        <f t="shared" si="3"/>
        <v>0</v>
      </c>
      <c r="K12" s="12">
        <f t="shared" si="4"/>
        <v>0</v>
      </c>
      <c r="L12" s="30" t="e">
        <f t="shared" si="5"/>
        <v>#DIV/0!</v>
      </c>
    </row>
    <row r="13" spans="1:12" x14ac:dyDescent="0.25">
      <c r="A13" s="16" t="s">
        <v>30</v>
      </c>
      <c r="B13" s="7" t="s">
        <v>12</v>
      </c>
      <c r="C13" s="64">
        <v>8438781</v>
      </c>
      <c r="D13" s="64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4">
        <v>0</v>
      </c>
      <c r="I13" s="64"/>
      <c r="J13" s="12">
        <f t="shared" si="3"/>
        <v>0</v>
      </c>
      <c r="K13" s="12">
        <f t="shared" si="4"/>
        <v>0</v>
      </c>
      <c r="L13" s="30" t="e">
        <f t="shared" si="5"/>
        <v>#DIV/0!</v>
      </c>
    </row>
    <row r="14" spans="1:12" x14ac:dyDescent="0.25">
      <c r="A14" s="16" t="s">
        <v>31</v>
      </c>
      <c r="B14" s="7" t="s">
        <v>1</v>
      </c>
      <c r="C14" s="64">
        <v>271963</v>
      </c>
      <c r="D14" s="64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4">
        <v>0</v>
      </c>
      <c r="I14" s="64"/>
      <c r="J14" s="12">
        <f t="shared" si="3"/>
        <v>0</v>
      </c>
      <c r="K14" s="12">
        <f t="shared" si="4"/>
        <v>0</v>
      </c>
      <c r="L14" s="30" t="e">
        <f t="shared" si="5"/>
        <v>#DIV/0!</v>
      </c>
    </row>
    <row r="15" spans="1:12" x14ac:dyDescent="0.25">
      <c r="A15" s="16" t="s">
        <v>32</v>
      </c>
      <c r="B15" s="7" t="s">
        <v>24</v>
      </c>
      <c r="C15" s="64">
        <v>1249854</v>
      </c>
      <c r="D15" s="64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4">
        <v>0</v>
      </c>
      <c r="I15" s="64"/>
      <c r="J15" s="12">
        <f t="shared" si="3"/>
        <v>0</v>
      </c>
      <c r="K15" s="12">
        <f t="shared" si="4"/>
        <v>0</v>
      </c>
      <c r="L15" s="30" t="e">
        <f t="shared" si="5"/>
        <v>#DIV/0!</v>
      </c>
    </row>
    <row r="16" spans="1:12" x14ac:dyDescent="0.25">
      <c r="A16" s="16" t="s">
        <v>33</v>
      </c>
      <c r="B16" s="7" t="s">
        <v>2</v>
      </c>
      <c r="C16" s="64">
        <v>1272183</v>
      </c>
      <c r="D16" s="64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4">
        <v>81886</v>
      </c>
      <c r="I16" s="64"/>
      <c r="J16" s="12">
        <f t="shared" si="3"/>
        <v>-0.40148922564835904</v>
      </c>
      <c r="K16" s="12">
        <f t="shared" si="4"/>
        <v>0.40148922564835904</v>
      </c>
      <c r="L16" s="30" t="e">
        <f t="shared" si="5"/>
        <v>#DIV/0!</v>
      </c>
    </row>
    <row r="17" spans="1:12" x14ac:dyDescent="0.25">
      <c r="A17" s="16" t="s">
        <v>34</v>
      </c>
      <c r="B17" s="7" t="s">
        <v>13</v>
      </c>
      <c r="C17" s="64">
        <v>12058470</v>
      </c>
      <c r="D17" s="64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4">
        <v>0</v>
      </c>
      <c r="I17" s="64"/>
      <c r="J17" s="12">
        <f t="shared" si="3"/>
        <v>0</v>
      </c>
      <c r="K17" s="12">
        <f t="shared" si="4"/>
        <v>0</v>
      </c>
      <c r="L17" s="30" t="e">
        <f t="shared" si="5"/>
        <v>#DIV/0!</v>
      </c>
    </row>
    <row r="18" spans="1:12" x14ac:dyDescent="0.25">
      <c r="A18" s="16" t="s">
        <v>35</v>
      </c>
      <c r="B18" s="7" t="s">
        <v>14</v>
      </c>
      <c r="C18" s="64">
        <v>11961445</v>
      </c>
      <c r="D18" s="64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4">
        <v>339667</v>
      </c>
      <c r="I18" s="64"/>
      <c r="J18" s="12">
        <f t="shared" si="3"/>
        <v>-1.6653962925078911</v>
      </c>
      <c r="K18" s="12">
        <f t="shared" si="4"/>
        <v>1.6653962925078911</v>
      </c>
      <c r="L18" s="30" t="e">
        <f t="shared" si="5"/>
        <v>#DIV/0!</v>
      </c>
    </row>
    <row r="19" spans="1:12" x14ac:dyDescent="0.25">
      <c r="A19" s="16" t="s">
        <v>36</v>
      </c>
      <c r="B19" s="7" t="s">
        <v>3</v>
      </c>
      <c r="C19" s="64">
        <v>4011785</v>
      </c>
      <c r="D19" s="64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4">
        <v>0</v>
      </c>
      <c r="I19" s="64"/>
      <c r="J19" s="12">
        <f t="shared" si="3"/>
        <v>0</v>
      </c>
      <c r="K19" s="12">
        <f t="shared" si="4"/>
        <v>0</v>
      </c>
      <c r="L19" s="30" t="e">
        <f t="shared" si="5"/>
        <v>#DIV/0!</v>
      </c>
    </row>
    <row r="20" spans="1:12" x14ac:dyDescent="0.25">
      <c r="A20" s="16" t="s">
        <v>37</v>
      </c>
      <c r="B20" s="7" t="s">
        <v>23</v>
      </c>
      <c r="C20" s="64">
        <v>4551106</v>
      </c>
      <c r="D20" s="64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4">
        <v>0</v>
      </c>
      <c r="I20" s="64"/>
      <c r="J20" s="12">
        <f t="shared" si="3"/>
        <v>0</v>
      </c>
      <c r="K20" s="12">
        <f t="shared" si="4"/>
        <v>0</v>
      </c>
      <c r="L20" s="30" t="e">
        <f t="shared" si="5"/>
        <v>#DIV/0!</v>
      </c>
    </row>
    <row r="21" spans="1:12" x14ac:dyDescent="0.25">
      <c r="A21" s="16" t="s">
        <v>38</v>
      </c>
      <c r="B21" s="7" t="s">
        <v>4</v>
      </c>
      <c r="C21" s="64">
        <v>18948</v>
      </c>
      <c r="D21" s="64"/>
      <c r="E21" s="46">
        <f t="shared" si="0"/>
        <v>-1.5905113123690095E-2</v>
      </c>
      <c r="F21" s="46" t="s">
        <v>74</v>
      </c>
      <c r="G21" s="47" t="e">
        <f t="shared" ref="G21:G31" si="6">D21/D$37*100</f>
        <v>#DIV/0!</v>
      </c>
      <c r="H21" s="64">
        <v>0</v>
      </c>
      <c r="I21" s="64"/>
      <c r="J21" s="12">
        <f t="shared" si="3"/>
        <v>0</v>
      </c>
      <c r="K21" s="12">
        <f t="shared" si="4"/>
        <v>0</v>
      </c>
      <c r="L21" s="30" t="e">
        <f t="shared" si="5"/>
        <v>#DIV/0!</v>
      </c>
    </row>
    <row r="22" spans="1:12" x14ac:dyDescent="0.25">
      <c r="A22" s="16" t="s">
        <v>39</v>
      </c>
      <c r="B22" s="7" t="s">
        <v>16</v>
      </c>
      <c r="C22" s="64">
        <v>3379</v>
      </c>
      <c r="D22" s="64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4">
        <v>9059851</v>
      </c>
      <c r="I22" s="64"/>
      <c r="J22" s="12">
        <f t="shared" si="3"/>
        <v>-44.420689281189837</v>
      </c>
      <c r="K22" s="12">
        <f t="shared" si="4"/>
        <v>44.420689281189837</v>
      </c>
      <c r="L22" s="30" t="e">
        <f t="shared" si="5"/>
        <v>#DIV/0!</v>
      </c>
    </row>
    <row r="23" spans="1:12" x14ac:dyDescent="0.25">
      <c r="A23" s="16" t="s">
        <v>40</v>
      </c>
      <c r="B23" s="7" t="s">
        <v>17</v>
      </c>
      <c r="C23" s="64">
        <v>2000918</v>
      </c>
      <c r="D23" s="64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4">
        <v>0</v>
      </c>
      <c r="I23" s="64"/>
      <c r="J23" s="12">
        <f t="shared" si="3"/>
        <v>0</v>
      </c>
      <c r="K23" s="12">
        <f t="shared" si="4"/>
        <v>0</v>
      </c>
      <c r="L23" s="30" t="e">
        <f t="shared" si="5"/>
        <v>#DIV/0!</v>
      </c>
    </row>
    <row r="24" spans="1:12" x14ac:dyDescent="0.25">
      <c r="A24" s="16" t="s">
        <v>41</v>
      </c>
      <c r="B24" s="7" t="s">
        <v>18</v>
      </c>
      <c r="C24" s="64">
        <v>5584029</v>
      </c>
      <c r="D24" s="64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4">
        <v>0</v>
      </c>
      <c r="I24" s="64"/>
      <c r="J24" s="12">
        <f t="shared" si="3"/>
        <v>0</v>
      </c>
      <c r="K24" s="12">
        <f t="shared" si="4"/>
        <v>0</v>
      </c>
      <c r="L24" s="30" t="e">
        <f t="shared" si="5"/>
        <v>#DIV/0!</v>
      </c>
    </row>
    <row r="25" spans="1:12" x14ac:dyDescent="0.25">
      <c r="A25" s="16" t="s">
        <v>42</v>
      </c>
      <c r="B25" s="7" t="s">
        <v>19</v>
      </c>
      <c r="C25" s="64">
        <v>7953411</v>
      </c>
      <c r="D25" s="64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4">
        <v>0</v>
      </c>
      <c r="I25" s="64"/>
      <c r="J25" s="12">
        <f t="shared" si="3"/>
        <v>0</v>
      </c>
      <c r="K25" s="12">
        <f t="shared" si="4"/>
        <v>0</v>
      </c>
      <c r="L25" s="30" t="e">
        <f t="shared" si="5"/>
        <v>#DIV/0!</v>
      </c>
    </row>
    <row r="26" spans="1:12" x14ac:dyDescent="0.25">
      <c r="A26" s="16" t="s">
        <v>43</v>
      </c>
      <c r="B26" s="7" t="s">
        <v>11</v>
      </c>
      <c r="C26" s="64">
        <v>11088269</v>
      </c>
      <c r="D26" s="64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4">
        <v>0</v>
      </c>
      <c r="I26" s="64"/>
      <c r="J26" s="12">
        <f t="shared" si="3"/>
        <v>0</v>
      </c>
      <c r="K26" s="12">
        <f t="shared" si="4"/>
        <v>0</v>
      </c>
      <c r="L26" s="30" t="e">
        <f t="shared" si="5"/>
        <v>#DIV/0!</v>
      </c>
    </row>
    <row r="27" spans="1:12" x14ac:dyDescent="0.25">
      <c r="A27" s="16" t="s">
        <v>44</v>
      </c>
      <c r="B27" s="7" t="s">
        <v>15</v>
      </c>
      <c r="C27" s="64">
        <v>5068502</v>
      </c>
      <c r="D27" s="64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4">
        <v>0</v>
      </c>
      <c r="I27" s="64"/>
      <c r="J27" s="12">
        <f t="shared" si="3"/>
        <v>0</v>
      </c>
      <c r="K27" s="12">
        <f t="shared" si="4"/>
        <v>0</v>
      </c>
      <c r="L27" s="30" t="e">
        <f t="shared" si="5"/>
        <v>#DIV/0!</v>
      </c>
    </row>
    <row r="28" spans="1:12" x14ac:dyDescent="0.25">
      <c r="A28" s="16" t="s">
        <v>45</v>
      </c>
      <c r="B28" s="7" t="s">
        <v>67</v>
      </c>
      <c r="C28" s="64">
        <v>3457671</v>
      </c>
      <c r="D28" s="64"/>
      <c r="E28" s="46">
        <f t="shared" si="0"/>
        <v>-2.9023985855764547</v>
      </c>
      <c r="F28" s="46" t="s">
        <v>74</v>
      </c>
      <c r="G28" s="47" t="e">
        <f t="shared" si="6"/>
        <v>#DIV/0!</v>
      </c>
      <c r="H28" s="64">
        <v>0</v>
      </c>
      <c r="I28" s="64"/>
      <c r="J28" s="12">
        <f t="shared" si="3"/>
        <v>0</v>
      </c>
      <c r="K28" s="12">
        <f t="shared" si="4"/>
        <v>0</v>
      </c>
      <c r="L28" s="30" t="e">
        <f t="shared" si="5"/>
        <v>#DIV/0!</v>
      </c>
    </row>
    <row r="29" spans="1:12" x14ac:dyDescent="0.25">
      <c r="A29" s="16" t="s">
        <v>46</v>
      </c>
      <c r="B29" s="7" t="s">
        <v>22</v>
      </c>
      <c r="C29" s="64">
        <v>1858403</v>
      </c>
      <c r="D29" s="64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4">
        <v>0</v>
      </c>
      <c r="I29" s="64"/>
      <c r="J29" s="12">
        <f t="shared" si="3"/>
        <v>0</v>
      </c>
      <c r="K29" s="12">
        <f t="shared" si="4"/>
        <v>0</v>
      </c>
      <c r="L29" s="30" t="e">
        <f t="shared" si="5"/>
        <v>#DIV/0!</v>
      </c>
    </row>
    <row r="30" spans="1:12" x14ac:dyDescent="0.25">
      <c r="A30" s="16" t="s">
        <v>47</v>
      </c>
      <c r="B30" s="7" t="s">
        <v>75</v>
      </c>
      <c r="C30" s="64">
        <v>1320766</v>
      </c>
      <c r="D30" s="64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4">
        <v>0</v>
      </c>
      <c r="I30" s="64"/>
      <c r="J30" s="12">
        <f t="shared" si="3"/>
        <v>0</v>
      </c>
      <c r="K30" s="12">
        <f t="shared" si="4"/>
        <v>0</v>
      </c>
      <c r="L30" s="30" t="e">
        <f t="shared" si="5"/>
        <v>#DIV/0!</v>
      </c>
    </row>
    <row r="31" spans="1:12" x14ac:dyDescent="0.25">
      <c r="A31" s="16" t="s">
        <v>48</v>
      </c>
      <c r="B31" s="7" t="s">
        <v>20</v>
      </c>
      <c r="C31" s="64">
        <v>5541737</v>
      </c>
      <c r="D31" s="64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4">
        <v>0</v>
      </c>
      <c r="I31" s="64"/>
      <c r="J31" s="12">
        <f t="shared" si="3"/>
        <v>0</v>
      </c>
      <c r="K31" s="12">
        <f t="shared" si="4"/>
        <v>0</v>
      </c>
      <c r="L31" s="30" t="e">
        <f t="shared" si="5"/>
        <v>#DIV/0!</v>
      </c>
    </row>
    <row r="32" spans="1:12" x14ac:dyDescent="0.25">
      <c r="A32" s="16" t="s">
        <v>49</v>
      </c>
      <c r="B32" s="7" t="s">
        <v>6</v>
      </c>
      <c r="C32" s="64">
        <v>0</v>
      </c>
      <c r="D32" s="64"/>
      <c r="E32" s="46"/>
      <c r="F32" s="46" t="s">
        <v>74</v>
      </c>
      <c r="G32" s="47" t="s">
        <v>74</v>
      </c>
      <c r="H32" s="64">
        <v>719841</v>
      </c>
      <c r="I32" s="64"/>
      <c r="J32" s="12">
        <f t="shared" si="3"/>
        <v>-3.5293994782983713</v>
      </c>
      <c r="K32" s="12">
        <f t="shared" si="4"/>
        <v>3.5293994782983713</v>
      </c>
      <c r="L32" s="30" t="e">
        <f t="shared" si="5"/>
        <v>#DIV/0!</v>
      </c>
    </row>
    <row r="33" spans="1:12" x14ac:dyDescent="0.25">
      <c r="A33" s="16" t="s">
        <v>50</v>
      </c>
      <c r="B33" s="7" t="s">
        <v>7</v>
      </c>
      <c r="C33" s="64">
        <v>2371787</v>
      </c>
      <c r="D33" s="64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4">
        <v>4572198</v>
      </c>
      <c r="I33" s="64"/>
      <c r="J33" s="12">
        <f t="shared" si="3"/>
        <v>-22.417607827113013</v>
      </c>
      <c r="K33" s="12">
        <f t="shared" si="4"/>
        <v>22.417607827113013</v>
      </c>
      <c r="L33" s="30" t="e">
        <f t="shared" si="5"/>
        <v>#DIV/0!</v>
      </c>
    </row>
    <row r="34" spans="1:12" x14ac:dyDescent="0.25">
      <c r="A34" s="16" t="s">
        <v>51</v>
      </c>
      <c r="B34" s="7" t="s">
        <v>8</v>
      </c>
      <c r="C34" s="64">
        <v>0</v>
      </c>
      <c r="D34" s="64"/>
      <c r="E34" s="46">
        <f>IFERROR((D34-C34)/C$37*100, "-")</f>
        <v>0</v>
      </c>
      <c r="F34" s="46">
        <f>C34/C$37*100</f>
        <v>0</v>
      </c>
      <c r="G34" s="47" t="s">
        <v>74</v>
      </c>
      <c r="H34" s="64">
        <v>0</v>
      </c>
      <c r="I34" s="64"/>
      <c r="J34" s="12">
        <f t="shared" si="3"/>
        <v>0</v>
      </c>
      <c r="K34" s="12">
        <f t="shared" si="4"/>
        <v>0</v>
      </c>
      <c r="L34" s="30" t="e">
        <f t="shared" si="5"/>
        <v>#DIV/0!</v>
      </c>
    </row>
    <row r="35" spans="1:12" x14ac:dyDescent="0.25">
      <c r="A35" s="16" t="s">
        <v>52</v>
      </c>
      <c r="B35" s="7" t="s">
        <v>70</v>
      </c>
      <c r="C35" s="64">
        <v>77369</v>
      </c>
      <c r="D35" s="64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4">
        <v>4223449</v>
      </c>
      <c r="I35" s="64"/>
      <c r="J35" s="12">
        <f t="shared" si="3"/>
        <v>-20.707682248190611</v>
      </c>
      <c r="K35" s="12">
        <f t="shared" si="4"/>
        <v>20.707682248190611</v>
      </c>
      <c r="L35" s="30" t="e">
        <f t="shared" si="5"/>
        <v>#DIV/0!</v>
      </c>
    </row>
    <row r="36" spans="1:12" x14ac:dyDescent="0.25">
      <c r="A36" s="16" t="s">
        <v>53</v>
      </c>
      <c r="B36" s="7" t="s">
        <v>25</v>
      </c>
      <c r="C36" s="64">
        <v>14447543</v>
      </c>
      <c r="D36" s="64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4">
        <v>1379484</v>
      </c>
      <c r="I36" s="64"/>
      <c r="J36" s="12">
        <f t="shared" si="3"/>
        <v>-6.7636465690630994</v>
      </c>
      <c r="K36" s="12">
        <f t="shared" si="4"/>
        <v>6.7636465690630994</v>
      </c>
      <c r="L36" s="30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60">
        <f>SUM(F10:F36)</f>
        <v>97.081696301299857</v>
      </c>
      <c r="G37" s="6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60">
        <f>SUM(K10:K36)</f>
        <v>100</v>
      </c>
      <c r="L37" s="61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72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9"/>
      <c r="E44" s="6"/>
      <c r="F44" s="38"/>
      <c r="G44" s="58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2020-09-16T13:34:44Z</cp:lastPrinted>
  <dcterms:created xsi:type="dcterms:W3CDTF">2018-01-08T12:56:16Z</dcterms:created>
  <dcterms:modified xsi:type="dcterms:W3CDTF">2023-09-26T11:46:18Z</dcterms:modified>
</cp:coreProperties>
</file>