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3\KVARTALNI\I K\Jezici\HR EVLADA 2X052023\"/>
    </mc:Choice>
  </mc:AlternateContent>
  <xr:revisionPtr revIDLastSave="0" documentId="13_ncr:1_{23D8D09A-F187-4113-87B2-566FF7E52099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3" l="1"/>
  <c r="G36" i="25"/>
  <c r="K35" i="25"/>
  <c r="K34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2" i="25"/>
  <c r="K11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E11" i="25"/>
  <c r="C11" i="25"/>
  <c r="G11" i="25"/>
  <c r="M11" i="25" l="1"/>
  <c r="K25" i="24"/>
  <c r="L20" i="24" s="1"/>
  <c r="I25" i="24"/>
  <c r="J23" i="24" s="1"/>
  <c r="M24" i="24"/>
  <c r="M23" i="24"/>
  <c r="M22" i="24"/>
  <c r="M21" i="24"/>
  <c r="M20" i="24"/>
  <c r="M19" i="24"/>
  <c r="M18" i="24"/>
  <c r="M17" i="24"/>
  <c r="M16" i="24"/>
  <c r="M15" i="24"/>
  <c r="M14" i="24"/>
  <c r="M13" i="24"/>
  <c r="M12" i="24"/>
  <c r="M11" i="24"/>
  <c r="K22" i="23"/>
  <c r="L20" i="23" s="1"/>
  <c r="I22" i="23"/>
  <c r="J11" i="23" s="1"/>
  <c r="M21" i="23"/>
  <c r="J21" i="23"/>
  <c r="M20" i="23"/>
  <c r="J20" i="23"/>
  <c r="M19" i="23"/>
  <c r="M18" i="23"/>
  <c r="M17" i="23"/>
  <c r="M16" i="23"/>
  <c r="M15" i="23"/>
  <c r="M14" i="23"/>
  <c r="J14" i="23"/>
  <c r="M13" i="23"/>
  <c r="J13" i="23"/>
  <c r="M12" i="23"/>
  <c r="M11" i="23"/>
  <c r="M35" i="25"/>
  <c r="M33" i="25"/>
  <c r="M31" i="25"/>
  <c r="M25" i="25"/>
  <c r="M23" i="25"/>
  <c r="M19" i="25"/>
  <c r="M17" i="25"/>
  <c r="M15" i="25"/>
  <c r="M13" i="25"/>
  <c r="J15" i="23" l="1"/>
  <c r="J18" i="23"/>
  <c r="J12" i="23"/>
  <c r="J22" i="23" s="1"/>
  <c r="J19" i="23"/>
  <c r="J13" i="24"/>
  <c r="J16" i="23"/>
  <c r="J17" i="23"/>
  <c r="M22" i="23"/>
  <c r="N16" i="23" s="1"/>
  <c r="L13" i="24"/>
  <c r="L19" i="24"/>
  <c r="L16" i="24"/>
  <c r="J19" i="24"/>
  <c r="M25" i="24"/>
  <c r="N18" i="24" s="1"/>
  <c r="J22" i="24"/>
  <c r="J16" i="24"/>
  <c r="J14" i="24"/>
  <c r="J20" i="24"/>
  <c r="L11" i="24"/>
  <c r="L17" i="24"/>
  <c r="J11" i="24"/>
  <c r="J17" i="24"/>
  <c r="L14" i="24"/>
  <c r="L23" i="24"/>
  <c r="J12" i="24"/>
  <c r="J15" i="24"/>
  <c r="J18" i="24"/>
  <c r="J21" i="24"/>
  <c r="J24" i="24"/>
  <c r="M29" i="25"/>
  <c r="L12" i="24"/>
  <c r="L15" i="24"/>
  <c r="L18" i="24"/>
  <c r="L21" i="24"/>
  <c r="L24" i="24"/>
  <c r="M21" i="25"/>
  <c r="M27" i="25"/>
  <c r="L22" i="24"/>
  <c r="I36" i="25"/>
  <c r="J33" i="25" s="1"/>
  <c r="M14" i="25"/>
  <c r="L12" i="23"/>
  <c r="L15" i="23"/>
  <c r="L18" i="23"/>
  <c r="L21" i="23"/>
  <c r="L13" i="23"/>
  <c r="L16" i="23"/>
  <c r="L19" i="23"/>
  <c r="L11" i="23"/>
  <c r="L14" i="23"/>
  <c r="L17" i="23"/>
  <c r="J18" i="25"/>
  <c r="J20" i="25"/>
  <c r="J28" i="25"/>
  <c r="J34" i="25"/>
  <c r="M20" i="25"/>
  <c r="M28" i="25"/>
  <c r="M32" i="25"/>
  <c r="J11" i="25"/>
  <c r="J13" i="25"/>
  <c r="J25" i="25"/>
  <c r="J27" i="25"/>
  <c r="J35" i="25"/>
  <c r="M12" i="25"/>
  <c r="M22" i="25"/>
  <c r="M18" i="25"/>
  <c r="M26" i="25"/>
  <c r="M16" i="25"/>
  <c r="M24" i="25"/>
  <c r="M30" i="25"/>
  <c r="M34" i="25"/>
  <c r="K36" i="25"/>
  <c r="L19" i="25" s="1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C25" i="24"/>
  <c r="L20" i="25" l="1"/>
  <c r="L26" i="25"/>
  <c r="J17" i="25"/>
  <c r="N11" i="23"/>
  <c r="N20" i="23"/>
  <c r="N14" i="23"/>
  <c r="N13" i="23"/>
  <c r="N16" i="24"/>
  <c r="N13" i="24"/>
  <c r="N23" i="24"/>
  <c r="N20" i="24"/>
  <c r="N17" i="24"/>
  <c r="N19" i="23"/>
  <c r="N12" i="23"/>
  <c r="N21" i="23"/>
  <c r="N18" i="23"/>
  <c r="N15" i="23"/>
  <c r="N17" i="23"/>
  <c r="N19" i="24"/>
  <c r="N15" i="24"/>
  <c r="N21" i="24"/>
  <c r="N11" i="24"/>
  <c r="N24" i="24"/>
  <c r="N12" i="24"/>
  <c r="N22" i="24"/>
  <c r="N14" i="24"/>
  <c r="L35" i="25"/>
  <c r="L11" i="25"/>
  <c r="L25" i="24"/>
  <c r="L22" i="25"/>
  <c r="L28" i="25"/>
  <c r="L34" i="25"/>
  <c r="L16" i="25"/>
  <c r="M36" i="25"/>
  <c r="N31" i="25" s="1"/>
  <c r="L21" i="25"/>
  <c r="J25" i="24"/>
  <c r="J14" i="25"/>
  <c r="J31" i="25"/>
  <c r="J32" i="25"/>
  <c r="J30" i="25"/>
  <c r="J29" i="25"/>
  <c r="J26" i="25"/>
  <c r="J24" i="25"/>
  <c r="J23" i="25"/>
  <c r="J12" i="25"/>
  <c r="J36" i="25" s="1"/>
  <c r="J21" i="25"/>
  <c r="J16" i="25"/>
  <c r="L23" i="25"/>
  <c r="J22" i="25"/>
  <c r="J19" i="25"/>
  <c r="L33" i="25"/>
  <c r="L17" i="25"/>
  <c r="L22" i="23"/>
  <c r="J15" i="25"/>
  <c r="L32" i="25"/>
  <c r="L29" i="25"/>
  <c r="L14" i="25"/>
  <c r="L24" i="25"/>
  <c r="N16" i="25"/>
  <c r="L27" i="25"/>
  <c r="L30" i="25"/>
  <c r="L15" i="25"/>
  <c r="L25" i="25"/>
  <c r="L18" i="25"/>
  <c r="L13" i="25"/>
  <c r="L31" i="25"/>
  <c r="L12" i="25"/>
  <c r="G34" i="25"/>
  <c r="N15" i="25" l="1"/>
  <c r="L36" i="25"/>
  <c r="N22" i="23"/>
  <c r="N25" i="24"/>
  <c r="N35" i="25"/>
  <c r="N19" i="25"/>
  <c r="N25" i="25"/>
  <c r="N30" i="25"/>
  <c r="N11" i="25"/>
  <c r="N13" i="25"/>
  <c r="N22" i="25"/>
  <c r="N32" i="25"/>
  <c r="N29" i="25"/>
  <c r="N12" i="25"/>
  <c r="N17" i="25"/>
  <c r="N28" i="25"/>
  <c r="N23" i="25"/>
  <c r="N14" i="25"/>
  <c r="N20" i="25"/>
  <c r="N18" i="25"/>
  <c r="N27" i="25"/>
  <c r="N26" i="25"/>
  <c r="N33" i="25"/>
  <c r="N24" i="25"/>
  <c r="N21" i="25"/>
  <c r="N34" i="25"/>
  <c r="G12" i="23"/>
  <c r="G11" i="23"/>
  <c r="E22" i="23"/>
  <c r="C22" i="23"/>
  <c r="E25" i="24"/>
  <c r="N36" i="25" l="1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5" i="24" l="1"/>
  <c r="H24" i="24" s="1"/>
  <c r="H20" i="23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22" i="25"/>
  <c r="G25" i="25"/>
  <c r="G16" i="25"/>
  <c r="E36" i="25"/>
  <c r="H32" i="25" l="1"/>
  <c r="F11" i="25"/>
  <c r="F15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11" i="25" l="1"/>
  <c r="H27" i="25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<sst xmlns="http://schemas.openxmlformats.org/spreadsheetml/2006/main" count="333" uniqueCount="85">
  <si>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</si>
  <si>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</si>
  <si>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</si>
  <si>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</si>
  <si>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</si>
  <si>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</si>
  <si>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</si>
  <si>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</si>
  <si>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</si>
  <si>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</si>
  <si>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</si>
  <si>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</si>
  <si>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</si>
  <si>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</si>
  <si>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</si>
  <si>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</si>
  <si>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</si>
  <si>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</si>
  <si>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</si>
  <si>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</si>
  <si>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</si>
  <si>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</si>
  <si>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</si>
  <si>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</si>
  <si>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</si>
  <si>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</si>
  <si>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</si>
  <si>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</si>
  <si>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</si>
  <si>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</si>
  <si>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</si>
  <si>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</si>
  <si>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</si>
  <si>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</si>
  <si>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</si>
  <si>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</si>
  <si>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</si>
  <si>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</si>
  <si>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</si>
  <si>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</si>
  <si>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</si>
  <si>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</si>
  <si>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</si>
  <si>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</si>
  <si>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</si>
  <si>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</si>
  <si>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</si>
  <si>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</si>
  <si>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</si>
  <si>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</si>
  <si>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</si>
  <si>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</si>
  <si>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</si>
  <si>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</si>
  <si>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</si>
  <si>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</si>
  <si>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</si>
  <si>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</si>
  <si>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PREMIJA PO DRUŠTVIMA ZA OSIGURANJE U BOSNI I HERCEGOVINI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</si>
  <si>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</si>
  <si>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</si>
  <si>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</si>
  <si>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</si>
  <si>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</si>
  <si>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</si>
  <si>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</si>
  <si>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</si>
  <si>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</si>
  <si>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</si>
  <si>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</si>
  <si>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</si>
  <si>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</si>
  <si>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</si>
  <si>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</si>
  <si>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</si>
  <si>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</si>
  <si>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</si>
  <si>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</si>
  <si>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</si>
  <si>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</si>
  <si>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I-III-2023</t>
  </si>
  <si>
    <t>I-III-2022</t>
  </si>
  <si>
    <t>Osiguravajuće društvo</t>
  </si>
  <si>
    <t>*Podatci su dati na temelju nerevidiranih izvješća društava sa sjedištem u Federaciji Bosne i Hercegovine.</t>
  </si>
  <si>
    <t>*Podatci su dati na temelju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</si>
</sst>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_-* #,##0.0\ _k_n_-;\-* #,##0.0\ _k_n_-;_-* &quot;-&quot;??\ _k_n_-;_-@_-"/>
    <numFmt numFmtId="169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b/>
      <sz val="10"/>
      <name val="Cambria"/>
      <family val="1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93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6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5" fontId="3" fillId="0" borderId="4" xfId="6" applyNumberFormat="1" applyFont="1" applyBorder="1" applyAlignment="1">
      <alignment horizontal="left" vertical="center"/>
    </xf>
    <xf numFmtId="165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9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6" fontId="3" fillId="0" borderId="0" xfId="6" applyNumberFormat="1" applyFont="1" applyBorder="1" applyAlignment="1">
      <alignment horizontal="right" vertical="center"/>
    </xf>
    <xf numFmtId="169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9" fontId="11" fillId="0" borderId="0" xfId="0" applyNumberFormat="1" applyFont="1" applyFill="1" applyBorder="1"/>
    <xf numFmtId="169" fontId="15" fillId="0" borderId="0" xfId="0" applyNumberFormat="1" applyFont="1" applyFill="1" applyBorder="1"/>
    <xf numFmtId="0" fontId="15" fillId="0" borderId="0" xfId="0" applyFont="1" applyFill="1" applyBorder="1"/>
    <xf numFmtId="169" fontId="18" fillId="0" borderId="0" xfId="1" applyNumberFormat="1" applyFont="1" applyFill="1" applyBorder="1" applyAlignment="1" applyProtection="1">
      <alignment vertical="center" wrapText="1"/>
    </xf>
    <xf numFmtId="169" fontId="19" fillId="0" borderId="0" xfId="1" applyNumberFormat="1" applyFont="1" applyFill="1" applyBorder="1" applyAlignment="1" applyProtection="1">
      <alignment vertical="center" wrapText="1"/>
    </xf>
    <xf numFmtId="169" fontId="20" fillId="0" borderId="0" xfId="1" applyNumberFormat="1" applyFont="1" applyFill="1" applyBorder="1" applyAlignment="1" applyProtection="1">
      <alignment vertical="center" wrapText="1"/>
    </xf>
    <xf numFmtId="169" fontId="10" fillId="0" borderId="0" xfId="1" applyNumberFormat="1" applyFont="1" applyFill="1" applyBorder="1" applyAlignment="1" applyProtection="1">
      <alignment horizontal="center" vertical="center" wrapText="1"/>
    </xf>
    <xf numFmtId="169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6" fontId="3" fillId="0" borderId="6" xfId="6" applyNumberFormat="1" applyFont="1" applyBorder="1" applyAlignment="1">
      <alignment horizontal="right" vertical="center"/>
    </xf>
    <xf numFmtId="166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9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9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6" fontId="3" fillId="0" borderId="0" xfId="6" applyNumberFormat="1" applyFont="1" applyFill="1" applyBorder="1" applyAlignment="1">
      <alignment horizontal="right" vertical="center"/>
    </xf>
    <xf numFmtId="166" fontId="3" fillId="0" borderId="4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9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169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5" fontId="3" fillId="0" borderId="4" xfId="6" applyNumberFormat="1" applyFont="1" applyBorder="1" applyAlignment="1">
      <alignment horizontal="right" vertical="center"/>
    </xf>
    <xf numFmtId="165" fontId="3" fillId="0" borderId="6" xfId="6" applyNumberFormat="1" applyFont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69" fontId="32" fillId="3" borderId="2" xfId="6" applyNumberFormat="1" applyFont="1" applyFill="1" applyBorder="1" applyAlignment="1">
      <alignment horizontal="right" vertical="center"/>
    </xf>
    <xf numFmtId="169" fontId="32" fillId="3" borderId="3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29" fillId="0" borderId="0" xfId="0" applyFont="1" applyBorder="1"/>
    <xf numFmtId="0" fontId="0" fillId="0" borderId="13" xfId="0" applyBorder="1"/>
    <xf numFmtId="0" fontId="0" fillId="0" borderId="10" xfId="0" applyBorder="1"/>
    <xf numFmtId="0" fontId="0" fillId="0" borderId="12" xfId="0" applyBorder="1"/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8" fontId="7" fillId="2" borderId="0" xfId="6" applyNumberFormat="1" applyFont="1" applyFill="1" applyBorder="1" applyAlignment="1">
      <alignment horizontal="center" vertical="center" wrapText="1"/>
    </xf>
    <xf numFmtId="168" fontId="7" fillId="2" borderId="13" xfId="6" applyNumberFormat="1" applyFont="1" applyFill="1" applyBorder="1" applyAlignment="1">
      <alignment horizontal="center" vertical="center" wrapText="1"/>
    </xf>
  </cellXfs>
  <cellStyles count="13">
    <cellStyle name="Normal 2" xfId="10" xr:uid="{00000000-0005-0000-0000-000002000000}"/>
    <cellStyle name="Normal 2 2" xfId="12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Obično_12a Izvjestaji drustava za osiguranje" xfId="11" xr:uid="{00000000-0005-0000-0000-00000C000000}"/>
    <cellStyle name="Zarez" xfId="6" builtinId="3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9" ht="15" customHeight="1" x14ac:dyDescent="0.25">
      <c r="A1" s="79"/>
      <c r="B1" s="1"/>
      <c r="C1" s="1"/>
      <c r="D1" s="1"/>
      <c r="E1" s="1"/>
      <c r="F1" s="1"/>
      <c r="G1" s="1"/>
      <c r="H1" s="1"/>
    </row>
    <row r="2" spans="1:19" ht="15" customHeight="1" x14ac:dyDescent="0.25">
      <c r="A2" s="79"/>
      <c r="B2" s="1"/>
      <c r="C2" s="1"/>
      <c r="D2" s="1"/>
      <c r="E2" s="1"/>
      <c r="F2" s="1"/>
      <c r="G2" s="1"/>
      <c r="H2" s="1"/>
    </row>
    <row r="3" spans="1:19" ht="15" customHeight="1" x14ac:dyDescent="0.25">
      <c r="A3" s="79"/>
      <c r="B3" s="1"/>
      <c r="C3" s="1"/>
      <c r="D3" s="1"/>
      <c r="E3" s="1"/>
      <c r="F3" s="1"/>
      <c r="G3" s="1"/>
      <c r="H3" s="1"/>
    </row>
    <row r="4" spans="1:19" ht="15" customHeight="1" x14ac:dyDescent="0.25">
      <c r="A4" s="79"/>
      <c r="B4" s="1"/>
      <c r="C4" s="1"/>
      <c r="D4" s="1"/>
      <c r="E4" s="1"/>
      <c r="F4" s="1"/>
      <c r="G4" s="1"/>
      <c r="H4" s="1"/>
    </row>
    <row r="5" spans="1:19" ht="15" customHeight="1" x14ac:dyDescent="0.25">
      <c r="A5" s="79"/>
      <c r="B5" s="1"/>
      <c r="C5" s="77" t="s">
        <v>58</v>
      </c>
      <c r="D5" s="1"/>
      <c r="E5" s="1"/>
      <c r="F5" s="1"/>
      <c r="G5" s="1"/>
      <c r="H5" s="1"/>
      <c r="I5" s="64"/>
    </row>
    <row r="6" spans="1:19" ht="15" customHeight="1" x14ac:dyDescent="0.25">
      <c r="A6" s="79"/>
      <c r="B6" s="1"/>
      <c r="C6" s="2"/>
      <c r="D6" s="2"/>
      <c r="E6" s="1"/>
      <c r="F6" s="1"/>
      <c r="G6" s="1"/>
      <c r="H6" s="1"/>
      <c r="I6" s="2"/>
      <c r="J6" s="2"/>
    </row>
    <row r="7" spans="1:19" ht="15" customHeight="1" thickBot="1" x14ac:dyDescent="0.3">
      <c r="A7" s="80"/>
      <c r="B7" s="78"/>
      <c r="C7" s="78"/>
      <c r="D7" s="78"/>
      <c r="E7" s="78"/>
      <c r="F7" s="78"/>
      <c r="G7" s="78"/>
      <c r="H7" s="78"/>
      <c r="O7" s="1"/>
      <c r="P7" s="1"/>
      <c r="Q7" s="1"/>
      <c r="R7" s="1"/>
      <c r="S7" s="1"/>
    </row>
    <row r="8" spans="1:19" ht="24.75" customHeight="1" x14ac:dyDescent="0.25">
      <c r="A8" s="82" t="s">
        <v>59</v>
      </c>
      <c r="B8" s="85" t="s">
        <v>82</v>
      </c>
      <c r="C8" s="81" t="s">
        <v>78</v>
      </c>
      <c r="D8" s="81"/>
      <c r="E8" s="81" t="s">
        <v>77</v>
      </c>
      <c r="F8" s="81"/>
      <c r="G8" s="81" t="s">
        <v>79</v>
      </c>
      <c r="H8" s="81"/>
      <c r="I8" s="81" t="s">
        <v>78</v>
      </c>
      <c r="J8" s="81"/>
      <c r="K8" s="81" t="s">
        <v>77</v>
      </c>
      <c r="L8" s="81"/>
      <c r="M8" s="81" t="s">
        <v>79</v>
      </c>
      <c r="N8" s="88"/>
      <c r="O8" s="1"/>
      <c r="P8" s="1"/>
      <c r="Q8" s="1"/>
      <c r="R8" s="1"/>
      <c r="S8" s="1"/>
    </row>
    <row r="9" spans="1:19" ht="21.75" customHeight="1" x14ac:dyDescent="0.25">
      <c r="A9" s="83"/>
      <c r="B9" s="86"/>
      <c r="C9" s="86" t="s">
        <v>81</v>
      </c>
      <c r="D9" s="86"/>
      <c r="E9" s="86" t="s">
        <v>81</v>
      </c>
      <c r="F9" s="86"/>
      <c r="G9" s="86" t="s">
        <v>81</v>
      </c>
      <c r="H9" s="86"/>
      <c r="I9" s="86" t="s">
        <v>80</v>
      </c>
      <c r="J9" s="86"/>
      <c r="K9" s="86" t="s">
        <v>80</v>
      </c>
      <c r="L9" s="86"/>
      <c r="M9" s="86" t="s">
        <v>80</v>
      </c>
      <c r="N9" s="89"/>
      <c r="O9" s="1"/>
      <c r="P9" s="1"/>
      <c r="Q9" s="1"/>
      <c r="R9" s="1"/>
      <c r="S9" s="1"/>
    </row>
    <row r="10" spans="1:19" ht="18.75" customHeight="1" thickBot="1" x14ac:dyDescent="0.3">
      <c r="A10" s="84"/>
      <c r="B10" s="87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76" t="s">
        <v>76</v>
      </c>
      <c r="I10" s="68" t="s">
        <v>26</v>
      </c>
      <c r="J10" s="76" t="s">
        <v>76</v>
      </c>
      <c r="K10" s="68" t="s">
        <v>26</v>
      </c>
      <c r="L10" s="76" t="s">
        <v>76</v>
      </c>
      <c r="M10" s="68" t="s">
        <v>26</v>
      </c>
      <c r="N10" s="67" t="s">
        <v>76</v>
      </c>
      <c r="O10" s="1"/>
      <c r="P10" s="1"/>
      <c r="Q10" s="1"/>
      <c r="R10" s="1"/>
      <c r="S10" s="1"/>
    </row>
    <row r="11" spans="1:19" x14ac:dyDescent="0.25">
      <c r="A11" s="15" t="s">
        <v>27</v>
      </c>
      <c r="B11" s="7" t="s">
        <v>63</v>
      </c>
      <c r="C11" s="61">
        <f>FBiH!C11</f>
        <v>16507466</v>
      </c>
      <c r="D11" s="70">
        <f t="shared" ref="D11:D27" si="0">C11/C$36*100</f>
        <v>10.099775228184308</v>
      </c>
      <c r="E11" s="61">
        <f>FBiH!E11</f>
        <v>3161944</v>
      </c>
      <c r="F11" s="71">
        <f t="shared" ref="F11:F35" si="1">E11/E$36*100</f>
        <v>6.819933262453862</v>
      </c>
      <c r="G11" s="61">
        <f>C11+E11</f>
        <v>19669410</v>
      </c>
      <c r="H11" s="71">
        <f t="shared" ref="H11:H35" si="2">G11/G$36*100</f>
        <v>9.3749944256848838</v>
      </c>
      <c r="I11" s="61">
        <f>FBiH!I11</f>
        <v>20036080</v>
      </c>
      <c r="J11" s="70">
        <f t="shared" ref="J11:J35" si="3">I11/I$36*100</f>
        <v>11.080271270615254</v>
      </c>
      <c r="K11" s="61">
        <f>FBiH!K11</f>
        <v>2940911</v>
      </c>
      <c r="L11" s="71">
        <f t="shared" ref="L11:L35" si="4">K11/K$36*100</f>
        <v>6.0603910926475058</v>
      </c>
      <c r="M11" s="61">
        <f t="shared" ref="M11:M35" si="5">I11+K11</f>
        <v>22976991</v>
      </c>
      <c r="N11" s="71">
        <f t="shared" ref="N11:N35" si="6">M11/M$36*100</f>
        <v>10.018161359232263</v>
      </c>
      <c r="O11" s="1"/>
      <c r="P11" s="1"/>
      <c r="Q11" s="1"/>
      <c r="R11" s="1"/>
      <c r="S11" s="1"/>
    </row>
    <row r="12" spans="1:19" x14ac:dyDescent="0.25">
      <c r="A12" s="15" t="s">
        <v>28</v>
      </c>
      <c r="B12" s="7" t="s">
        <v>0</v>
      </c>
      <c r="C12" s="61">
        <f>FBiH!C12</f>
        <v>12042413</v>
      </c>
      <c r="D12" s="70">
        <f t="shared" si="0"/>
        <v>7.3679185227438717</v>
      </c>
      <c r="E12" s="61">
        <f>FBiH!E12</f>
        <v>0</v>
      </c>
      <c r="F12" s="71">
        <f t="shared" si="1"/>
        <v>0</v>
      </c>
      <c r="G12" s="61">
        <f t="shared" ref="G12:G35" si="7">C12+E12</f>
        <v>12042413</v>
      </c>
      <c r="H12" s="71">
        <f t="shared" si="2"/>
        <v>5.7397529842936406</v>
      </c>
      <c r="I12" s="61">
        <f>FBiH!I12</f>
        <v>22729444</v>
      </c>
      <c r="J12" s="70">
        <f t="shared" si="3"/>
        <v>12.56974444852777</v>
      </c>
      <c r="K12" s="61">
        <f>FBiH!K12</f>
        <v>0</v>
      </c>
      <c r="L12" s="71">
        <f t="shared" si="4"/>
        <v>0</v>
      </c>
      <c r="M12" s="61">
        <f t="shared" si="5"/>
        <v>22729444</v>
      </c>
      <c r="N12" s="71">
        <f t="shared" si="6"/>
        <v>9.910228784858452</v>
      </c>
      <c r="O12" s="1"/>
      <c r="P12" s="1"/>
      <c r="Q12" s="1"/>
      <c r="R12" s="1"/>
      <c r="S12" s="1"/>
    </row>
    <row r="13" spans="1:19" ht="14.25" customHeight="1" x14ac:dyDescent="0.25">
      <c r="A13" s="15" t="s">
        <v>29</v>
      </c>
      <c r="B13" s="7" t="s">
        <v>12</v>
      </c>
      <c r="C13" s="61">
        <f>RS!C11</f>
        <v>3560026.07</v>
      </c>
      <c r="D13" s="70">
        <f t="shared" si="0"/>
        <v>2.1781334042109393</v>
      </c>
      <c r="E13" s="61">
        <f>RS!E11</f>
        <v>0</v>
      </c>
      <c r="F13" s="71">
        <f t="shared" si="1"/>
        <v>0</v>
      </c>
      <c r="G13" s="61">
        <f t="shared" si="7"/>
        <v>3560026.07</v>
      </c>
      <c r="H13" s="71">
        <f t="shared" si="2"/>
        <v>1.6968086262649902</v>
      </c>
      <c r="I13" s="61">
        <f>RS!I11</f>
        <v>3689098.64</v>
      </c>
      <c r="J13" s="70">
        <f t="shared" si="3"/>
        <v>2.0401302887220361</v>
      </c>
      <c r="K13" s="61">
        <f>RS!K11</f>
        <v>0</v>
      </c>
      <c r="L13" s="71">
        <f t="shared" si="4"/>
        <v>0</v>
      </c>
      <c r="M13" s="61">
        <f t="shared" si="5"/>
        <v>3689098.64</v>
      </c>
      <c r="N13" s="71">
        <f t="shared" si="6"/>
        <v>1.6084780398636307</v>
      </c>
      <c r="O13" s="1"/>
      <c r="P13" s="1"/>
      <c r="Q13" s="1"/>
      <c r="R13" s="1"/>
      <c r="S13" s="1"/>
    </row>
    <row r="14" spans="1:19" ht="15.75" customHeight="1" x14ac:dyDescent="0.25">
      <c r="A14" s="15" t="s">
        <v>30</v>
      </c>
      <c r="B14" s="7" t="s">
        <v>1</v>
      </c>
      <c r="C14" s="61">
        <f>FBiH!C13</f>
        <v>3966901</v>
      </c>
      <c r="D14" s="70">
        <f t="shared" si="0"/>
        <v>2.4270719959356311</v>
      </c>
      <c r="E14" s="61">
        <f>FBiH!E13</f>
        <v>0</v>
      </c>
      <c r="F14" s="71">
        <f t="shared" si="1"/>
        <v>0</v>
      </c>
      <c r="G14" s="61">
        <f t="shared" si="7"/>
        <v>3966901</v>
      </c>
      <c r="H14" s="71">
        <f t="shared" si="2"/>
        <v>1.8907366698972563</v>
      </c>
      <c r="I14" s="61">
        <f>FBiH!I13</f>
        <v>4964591</v>
      </c>
      <c r="J14" s="70">
        <f t="shared" si="3"/>
        <v>2.745497873219465</v>
      </c>
      <c r="K14" s="61">
        <f>FBiH!K13</f>
        <v>0</v>
      </c>
      <c r="L14" s="71">
        <f t="shared" si="4"/>
        <v>0</v>
      </c>
      <c r="M14" s="61">
        <f t="shared" si="5"/>
        <v>4964591</v>
      </c>
      <c r="N14" s="71">
        <f t="shared" si="6"/>
        <v>2.1646034383088826</v>
      </c>
      <c r="O14" s="1"/>
      <c r="P14" s="1"/>
      <c r="Q14" s="1"/>
      <c r="R14" s="1"/>
      <c r="S14" s="1"/>
    </row>
    <row r="15" spans="1:19" x14ac:dyDescent="0.25">
      <c r="A15" s="15" t="s">
        <v>31</v>
      </c>
      <c r="B15" s="7" t="s">
        <v>24</v>
      </c>
      <c r="C15" s="61">
        <f>FBiH!C14</f>
        <v>10542450</v>
      </c>
      <c r="D15" s="70">
        <f t="shared" si="0"/>
        <v>6.450195042314288</v>
      </c>
      <c r="E15" s="61">
        <f>FBiH!E14</f>
        <v>0</v>
      </c>
      <c r="F15" s="71">
        <f t="shared" si="1"/>
        <v>0</v>
      </c>
      <c r="G15" s="61">
        <f t="shared" si="7"/>
        <v>10542450</v>
      </c>
      <c r="H15" s="71">
        <f t="shared" si="2"/>
        <v>5.0248284001940879</v>
      </c>
      <c r="I15" s="61">
        <f>FBiH!I14</f>
        <v>1994048</v>
      </c>
      <c r="J15" s="70">
        <f t="shared" si="3"/>
        <v>1.1027402948395</v>
      </c>
      <c r="K15" s="61">
        <f>FBiH!K14</f>
        <v>0</v>
      </c>
      <c r="L15" s="71">
        <f t="shared" si="4"/>
        <v>0</v>
      </c>
      <c r="M15" s="61">
        <f t="shared" si="5"/>
        <v>1994048</v>
      </c>
      <c r="N15" s="71">
        <f t="shared" si="6"/>
        <v>0.8694217019998125</v>
      </c>
      <c r="O15" s="1"/>
      <c r="P15" s="1"/>
      <c r="Q15" s="1"/>
      <c r="R15" s="1"/>
      <c r="S15" s="1"/>
    </row>
    <row r="16" spans="1:19" ht="15" customHeight="1" x14ac:dyDescent="0.25">
      <c r="A16" s="15" t="s">
        <v>32</v>
      </c>
      <c r="B16" s="7" t="s">
        <v>2</v>
      </c>
      <c r="C16" s="61">
        <f>FBiH!C15</f>
        <v>9429196</v>
      </c>
      <c r="D16" s="70">
        <f t="shared" si="0"/>
        <v>5.7690720176249082</v>
      </c>
      <c r="E16" s="61">
        <f>FBiH!E15</f>
        <v>953532</v>
      </c>
      <c r="F16" s="71">
        <f t="shared" si="1"/>
        <v>2.0566539456784043</v>
      </c>
      <c r="G16" s="61">
        <f t="shared" si="7"/>
        <v>10382728</v>
      </c>
      <c r="H16" s="71">
        <f t="shared" si="2"/>
        <v>4.9487003994223695</v>
      </c>
      <c r="I16" s="61">
        <f>FBiH!I15</f>
        <v>10468707</v>
      </c>
      <c r="J16" s="70">
        <f t="shared" si="3"/>
        <v>5.7893616621908484</v>
      </c>
      <c r="K16" s="61">
        <f>FBiH!K15</f>
        <v>1179726</v>
      </c>
      <c r="L16" s="71">
        <f t="shared" si="4"/>
        <v>2.4310837499552593</v>
      </c>
      <c r="M16" s="61">
        <f t="shared" si="5"/>
        <v>11648433</v>
      </c>
      <c r="N16" s="71">
        <f t="shared" si="6"/>
        <v>5.0788147750158377</v>
      </c>
      <c r="O16" s="1"/>
      <c r="P16" s="1"/>
      <c r="Q16" s="1"/>
      <c r="R16" s="1"/>
      <c r="S16" s="1"/>
    </row>
    <row r="17" spans="1:19" ht="15.75" customHeight="1" x14ac:dyDescent="0.25">
      <c r="A17" s="15" t="s">
        <v>33</v>
      </c>
      <c r="B17" s="7" t="s">
        <v>13</v>
      </c>
      <c r="C17" s="61">
        <f>RS!C12</f>
        <v>5513694.3599999994</v>
      </c>
      <c r="D17" s="70">
        <f t="shared" si="0"/>
        <v>3.3734477304334618</v>
      </c>
      <c r="E17" s="61">
        <f>RS!E12</f>
        <v>0</v>
      </c>
      <c r="F17" s="71">
        <f t="shared" si="1"/>
        <v>0</v>
      </c>
      <c r="G17" s="61">
        <f t="shared" si="7"/>
        <v>5513694.3599999994</v>
      </c>
      <c r="H17" s="71">
        <f t="shared" si="2"/>
        <v>2.6279819216707656</v>
      </c>
      <c r="I17" s="61">
        <f>RS!I12</f>
        <v>5841568.7299999995</v>
      </c>
      <c r="J17" s="70">
        <f t="shared" si="3"/>
        <v>3.2304805218557444</v>
      </c>
      <c r="K17" s="61">
        <f>RS!K12</f>
        <v>0</v>
      </c>
      <c r="L17" s="71">
        <f t="shared" si="4"/>
        <v>0</v>
      </c>
      <c r="M17" s="61">
        <f t="shared" si="5"/>
        <v>5841568.7299999995</v>
      </c>
      <c r="N17" s="71">
        <f t="shared" si="6"/>
        <v>2.5469731057554696</v>
      </c>
      <c r="O17" s="1"/>
      <c r="P17" s="1"/>
      <c r="Q17" s="1"/>
      <c r="R17" s="1"/>
      <c r="S17" s="1"/>
    </row>
    <row r="18" spans="1:19" x14ac:dyDescent="0.25">
      <c r="A18" s="15" t="s">
        <v>34</v>
      </c>
      <c r="B18" s="7" t="s">
        <v>14</v>
      </c>
      <c r="C18" s="61">
        <f>RS!C13</f>
        <v>6602699.8600000003</v>
      </c>
      <c r="D18" s="70">
        <f t="shared" si="0"/>
        <v>4.0397347772919243</v>
      </c>
      <c r="E18" s="61">
        <f>RS!E13</f>
        <v>0</v>
      </c>
      <c r="F18" s="71">
        <f t="shared" si="1"/>
        <v>0</v>
      </c>
      <c r="G18" s="61">
        <f t="shared" si="7"/>
        <v>6602699.8600000003</v>
      </c>
      <c r="H18" s="71">
        <f t="shared" si="2"/>
        <v>3.1470325943671091</v>
      </c>
      <c r="I18" s="61">
        <f>RS!I13</f>
        <v>7400991.0700000003</v>
      </c>
      <c r="J18" s="70">
        <f t="shared" si="3"/>
        <v>4.0928659062551684</v>
      </c>
      <c r="K18" s="61">
        <f>RS!K13</f>
        <v>0</v>
      </c>
      <c r="L18" s="71">
        <f t="shared" si="4"/>
        <v>0</v>
      </c>
      <c r="M18" s="61">
        <f t="shared" si="5"/>
        <v>7400991.0700000003</v>
      </c>
      <c r="N18" s="71">
        <f t="shared" si="6"/>
        <v>3.226894363909401</v>
      </c>
      <c r="O18" s="1"/>
      <c r="P18" s="1"/>
      <c r="Q18" s="1"/>
      <c r="R18" s="1"/>
      <c r="S18" s="1"/>
    </row>
    <row r="19" spans="1:19" x14ac:dyDescent="0.25">
      <c r="A19" s="15" t="s">
        <v>35</v>
      </c>
      <c r="B19" s="7" t="s">
        <v>3</v>
      </c>
      <c r="C19" s="61">
        <f>FBiH!C16</f>
        <v>15268675</v>
      </c>
      <c r="D19" s="70">
        <f t="shared" si="0"/>
        <v>9.3418448072040299</v>
      </c>
      <c r="E19" s="61">
        <f>FBiH!E16</f>
        <v>0</v>
      </c>
      <c r="F19" s="71">
        <f t="shared" si="1"/>
        <v>0</v>
      </c>
      <c r="G19" s="61">
        <f t="shared" si="7"/>
        <v>15268675</v>
      </c>
      <c r="H19" s="71">
        <f t="shared" si="2"/>
        <v>7.2774802605972493</v>
      </c>
      <c r="I19" s="61">
        <f>FBiH!I16</f>
        <v>17738935</v>
      </c>
      <c r="J19" s="70">
        <f t="shared" si="3"/>
        <v>9.809913508621019</v>
      </c>
      <c r="K19" s="61">
        <f>FBiH!K16</f>
        <v>0</v>
      </c>
      <c r="L19" s="71">
        <f t="shared" si="4"/>
        <v>0</v>
      </c>
      <c r="M19" s="61">
        <f t="shared" si="5"/>
        <v>17738935</v>
      </c>
      <c r="N19" s="71">
        <f t="shared" si="6"/>
        <v>7.7343248805264677</v>
      </c>
      <c r="O19" s="1"/>
      <c r="P19" s="1"/>
      <c r="Q19" s="1"/>
      <c r="R19" s="1"/>
      <c r="S19" s="1"/>
    </row>
    <row r="20" spans="1:19" x14ac:dyDescent="0.25">
      <c r="A20" s="15" t="s">
        <v>36</v>
      </c>
      <c r="B20" s="7" t="s">
        <v>23</v>
      </c>
      <c r="C20" s="61">
        <f>RS!C14</f>
        <v>2528764.6800000002</v>
      </c>
      <c r="D20" s="70">
        <f t="shared" si="0"/>
        <v>1.5471759792188229</v>
      </c>
      <c r="E20" s="61">
        <f>RS!E14</f>
        <v>0</v>
      </c>
      <c r="F20" s="71">
        <f t="shared" si="1"/>
        <v>0</v>
      </c>
      <c r="G20" s="61">
        <f t="shared" si="7"/>
        <v>2528764.6800000002</v>
      </c>
      <c r="H20" s="71">
        <f t="shared" si="2"/>
        <v>1.2052804216734931</v>
      </c>
      <c r="I20" s="61">
        <f>RS!I14</f>
        <v>2423403.56</v>
      </c>
      <c r="J20" s="70">
        <f t="shared" si="3"/>
        <v>1.3401807560647958</v>
      </c>
      <c r="K20" s="61">
        <f>RS!K14</f>
        <v>0</v>
      </c>
      <c r="L20" s="71">
        <f t="shared" si="4"/>
        <v>0</v>
      </c>
      <c r="M20" s="61">
        <f t="shared" si="5"/>
        <v>2423403.56</v>
      </c>
      <c r="N20" s="71">
        <f t="shared" si="6"/>
        <v>1.0566243379134328</v>
      </c>
      <c r="O20" s="1"/>
      <c r="P20" s="1"/>
      <c r="Q20" s="1"/>
      <c r="R20" s="1"/>
      <c r="S20" s="1"/>
    </row>
    <row r="21" spans="1:19" x14ac:dyDescent="0.25">
      <c r="A21" s="15" t="s">
        <v>37</v>
      </c>
      <c r="B21" s="7" t="s">
        <v>16</v>
      </c>
      <c r="C21" s="61">
        <f>RS!C15</f>
        <v>2250697.7799999998</v>
      </c>
      <c r="D21" s="70">
        <f t="shared" si="0"/>
        <v>1.3770461005083043</v>
      </c>
      <c r="E21" s="61">
        <f>RS!E15</f>
        <v>5666167.9000000004</v>
      </c>
      <c r="F21" s="71">
        <f t="shared" si="1"/>
        <v>12.221243302176873</v>
      </c>
      <c r="G21" s="61">
        <f t="shared" si="7"/>
        <v>7916865.6799999997</v>
      </c>
      <c r="H21" s="71">
        <f t="shared" si="2"/>
        <v>3.7734010129889999</v>
      </c>
      <c r="I21" s="61">
        <f>RS!I15</f>
        <v>2631982.52</v>
      </c>
      <c r="J21" s="70">
        <f t="shared" si="3"/>
        <v>1.4555282421071158</v>
      </c>
      <c r="K21" s="61">
        <f>RS!K15</f>
        <v>5609081.9000000004</v>
      </c>
      <c r="L21" s="71">
        <f t="shared" si="4"/>
        <v>11.558741486801317</v>
      </c>
      <c r="M21" s="61">
        <f t="shared" si="5"/>
        <v>8241064.4199999999</v>
      </c>
      <c r="N21" s="71">
        <f t="shared" si="6"/>
        <v>3.5931734112350844</v>
      </c>
      <c r="O21" s="1"/>
      <c r="P21" s="1"/>
      <c r="Q21" s="1"/>
      <c r="R21" s="1"/>
      <c r="S21" s="1"/>
    </row>
    <row r="22" spans="1:19" x14ac:dyDescent="0.25">
      <c r="A22" s="15" t="s">
        <v>38</v>
      </c>
      <c r="B22" s="7" t="s">
        <v>4</v>
      </c>
      <c r="C22" s="61">
        <f>FBiH!C17</f>
        <v>5679136</v>
      </c>
      <c r="D22" s="70">
        <f t="shared" si="0"/>
        <v>3.4746700123622687</v>
      </c>
      <c r="E22" s="61">
        <f>FBiH!E17</f>
        <v>8626827</v>
      </c>
      <c r="F22" s="71">
        <f t="shared" si="1"/>
        <v>18.607029222128876</v>
      </c>
      <c r="G22" s="61">
        <f t="shared" si="7"/>
        <v>14305963</v>
      </c>
      <c r="H22" s="71">
        <f t="shared" si="2"/>
        <v>6.8186246246864641</v>
      </c>
      <c r="I22" s="61">
        <f>FBiH!I17</f>
        <v>5517833</v>
      </c>
      <c r="J22" s="70">
        <f t="shared" si="3"/>
        <v>3.0514495083845135</v>
      </c>
      <c r="K22" s="61">
        <f>FBiH!K17</f>
        <v>8532920</v>
      </c>
      <c r="L22" s="71">
        <f t="shared" si="4"/>
        <v>17.583950130511855</v>
      </c>
      <c r="M22" s="61">
        <f t="shared" si="5"/>
        <v>14050753</v>
      </c>
      <c r="N22" s="71">
        <f t="shared" si="6"/>
        <v>6.1262465034136442</v>
      </c>
      <c r="O22" s="8"/>
      <c r="P22" s="1"/>
      <c r="Q22" s="1"/>
      <c r="R22" s="1"/>
      <c r="S22" s="1"/>
    </row>
    <row r="23" spans="1:19" x14ac:dyDescent="0.25">
      <c r="A23" s="15" t="s">
        <v>39</v>
      </c>
      <c r="B23" s="7" t="s">
        <v>17</v>
      </c>
      <c r="C23" s="61">
        <f>RS!C16</f>
        <v>1309467.97</v>
      </c>
      <c r="D23" s="70">
        <f t="shared" si="0"/>
        <v>0.8011727642211588</v>
      </c>
      <c r="E23" s="61">
        <f>RS!E16</f>
        <v>0</v>
      </c>
      <c r="F23" s="71">
        <f t="shared" si="1"/>
        <v>0</v>
      </c>
      <c r="G23" s="61">
        <f t="shared" si="7"/>
        <v>1309467.97</v>
      </c>
      <c r="H23" s="71">
        <f t="shared" si="2"/>
        <v>0.62412929108513682</v>
      </c>
      <c r="I23" s="61">
        <f>RS!I16</f>
        <v>1576792.73</v>
      </c>
      <c r="J23" s="70">
        <f t="shared" si="3"/>
        <v>0.87199148665477477</v>
      </c>
      <c r="K23" s="61">
        <f>RS!K16</f>
        <v>0</v>
      </c>
      <c r="L23" s="71">
        <f t="shared" si="4"/>
        <v>0</v>
      </c>
      <c r="M23" s="61">
        <f t="shared" si="5"/>
        <v>1576792.73</v>
      </c>
      <c r="N23" s="71">
        <f t="shared" si="6"/>
        <v>0.6874948943142446</v>
      </c>
      <c r="O23" s="1"/>
      <c r="P23" s="1"/>
      <c r="Q23" s="1"/>
      <c r="R23" s="1"/>
      <c r="S23" s="1"/>
    </row>
    <row r="24" spans="1:19" x14ac:dyDescent="0.25">
      <c r="A24" s="15" t="s">
        <v>40</v>
      </c>
      <c r="B24" s="7" t="s">
        <v>18</v>
      </c>
      <c r="C24" s="61">
        <f>RS!C17</f>
        <v>3425425.09</v>
      </c>
      <c r="D24" s="70">
        <f t="shared" si="0"/>
        <v>2.0957803862799418</v>
      </c>
      <c r="E24" s="61">
        <f>RS!E17</f>
        <v>0</v>
      </c>
      <c r="F24" s="71">
        <f t="shared" si="1"/>
        <v>0</v>
      </c>
      <c r="G24" s="61">
        <f t="shared" si="7"/>
        <v>3425425.09</v>
      </c>
      <c r="H24" s="71">
        <f t="shared" si="2"/>
        <v>1.6326540106872112</v>
      </c>
      <c r="I24" s="61">
        <f>RS!I17</f>
        <v>4283920.6100000003</v>
      </c>
      <c r="J24" s="70">
        <f t="shared" si="3"/>
        <v>2.3690763093668812</v>
      </c>
      <c r="K24" s="61">
        <f>RS!K17</f>
        <v>0</v>
      </c>
      <c r="L24" s="71">
        <f t="shared" si="4"/>
        <v>0</v>
      </c>
      <c r="M24" s="61">
        <f t="shared" si="5"/>
        <v>4283920.6100000003</v>
      </c>
      <c r="N24" s="71">
        <f t="shared" si="6"/>
        <v>1.867825422446338</v>
      </c>
      <c r="O24" s="1"/>
      <c r="P24" s="1"/>
      <c r="Q24" s="1"/>
      <c r="R24" s="1"/>
      <c r="S24" s="1"/>
    </row>
    <row r="25" spans="1:19" x14ac:dyDescent="0.25">
      <c r="A25" s="15" t="s">
        <v>41</v>
      </c>
      <c r="B25" s="7" t="s">
        <v>19</v>
      </c>
      <c r="C25" s="61">
        <f>RS!C18</f>
        <v>3745020.36</v>
      </c>
      <c r="D25" s="70">
        <f t="shared" si="0"/>
        <v>2.2913185985646662</v>
      </c>
      <c r="E25" s="61">
        <f>RS!E18</f>
        <v>0</v>
      </c>
      <c r="F25" s="71">
        <f t="shared" si="1"/>
        <v>0</v>
      </c>
      <c r="G25" s="61">
        <f t="shared" si="7"/>
        <v>3745020.36</v>
      </c>
      <c r="H25" s="71">
        <f t="shared" si="2"/>
        <v>1.7849821117703273</v>
      </c>
      <c r="I25" s="61">
        <f>RS!I18</f>
        <v>3628820.56</v>
      </c>
      <c r="J25" s="70">
        <f t="shared" si="3"/>
        <v>2.0067955506858608</v>
      </c>
      <c r="K25" s="61">
        <f>RS!K18</f>
        <v>0</v>
      </c>
      <c r="L25" s="71">
        <f t="shared" si="4"/>
        <v>0</v>
      </c>
      <c r="M25" s="61">
        <f t="shared" si="5"/>
        <v>3628820.56</v>
      </c>
      <c r="N25" s="71">
        <f t="shared" si="6"/>
        <v>1.5821962899223652</v>
      </c>
      <c r="O25" s="1"/>
      <c r="P25" s="1"/>
      <c r="Q25" s="1"/>
      <c r="R25" s="1"/>
      <c r="S25" s="1"/>
    </row>
    <row r="26" spans="1:19" x14ac:dyDescent="0.25">
      <c r="A26" s="15" t="s">
        <v>42</v>
      </c>
      <c r="B26" s="7" t="s">
        <v>11</v>
      </c>
      <c r="C26" s="61">
        <f>RS!C19</f>
        <v>6896344.6999999993</v>
      </c>
      <c r="D26" s="70">
        <f t="shared" si="0"/>
        <v>4.2193957186451359</v>
      </c>
      <c r="E26" s="61">
        <f>RS!E19</f>
        <v>0</v>
      </c>
      <c r="F26" s="71">
        <f t="shared" si="1"/>
        <v>0</v>
      </c>
      <c r="G26" s="61">
        <f t="shared" si="7"/>
        <v>6896344.6999999993</v>
      </c>
      <c r="H26" s="71">
        <f t="shared" si="2"/>
        <v>3.2869919901055233</v>
      </c>
      <c r="I26" s="61">
        <f>RS!I19</f>
        <v>6937259.3999999994</v>
      </c>
      <c r="J26" s="70">
        <f t="shared" si="3"/>
        <v>3.8364149088357413</v>
      </c>
      <c r="K26" s="61">
        <f>RS!K19</f>
        <v>0</v>
      </c>
      <c r="L26" s="71">
        <f t="shared" si="4"/>
        <v>0</v>
      </c>
      <c r="M26" s="61">
        <f t="shared" si="5"/>
        <v>6937259.3999999994</v>
      </c>
      <c r="N26" s="71">
        <f t="shared" si="6"/>
        <v>3.0247034548627703</v>
      </c>
      <c r="O26" s="1"/>
      <c r="P26" s="1"/>
      <c r="Q26" s="1"/>
      <c r="R26" s="1"/>
      <c r="S26" s="1"/>
    </row>
    <row r="27" spans="1:19" x14ac:dyDescent="0.25">
      <c r="A27" s="15" t="s">
        <v>43</v>
      </c>
      <c r="B27" s="7" t="s">
        <v>15</v>
      </c>
      <c r="C27" s="61">
        <f>RS!C20</f>
        <v>2410976.9300000002</v>
      </c>
      <c r="D27" s="70">
        <f t="shared" si="0"/>
        <v>1.4751098123320598</v>
      </c>
      <c r="E27" s="61">
        <f>RS!E20</f>
        <v>0</v>
      </c>
      <c r="F27" s="71">
        <f t="shared" si="1"/>
        <v>0</v>
      </c>
      <c r="G27" s="61">
        <f t="shared" si="7"/>
        <v>2410976.9300000002</v>
      </c>
      <c r="H27" s="71">
        <f t="shared" si="2"/>
        <v>1.1491394647427073</v>
      </c>
      <c r="I27" s="61">
        <f>RS!I20</f>
        <v>2628837.89</v>
      </c>
      <c r="J27" s="70">
        <f t="shared" si="3"/>
        <v>1.4537892116457825</v>
      </c>
      <c r="K27" s="61">
        <f>RS!K20</f>
        <v>0</v>
      </c>
      <c r="L27" s="71">
        <f t="shared" si="4"/>
        <v>0</v>
      </c>
      <c r="M27" s="61">
        <f t="shared" si="5"/>
        <v>2628837.89</v>
      </c>
      <c r="N27" s="71">
        <f t="shared" si="6"/>
        <v>1.1461954339140261</v>
      </c>
      <c r="O27" s="1"/>
      <c r="P27" s="1"/>
      <c r="Q27" s="1"/>
      <c r="R27" s="1"/>
      <c r="S27" s="1"/>
    </row>
    <row r="28" spans="1:19" x14ac:dyDescent="0.25">
      <c r="A28" s="15" t="s">
        <v>44</v>
      </c>
      <c r="B28" s="7" t="s">
        <v>66</v>
      </c>
      <c r="C28" s="61">
        <f>RS!C21</f>
        <v>3523840.6399999997</v>
      </c>
      <c r="D28" s="70">
        <f t="shared" ref="D28:D35" si="8">C28/C$36*100</f>
        <v>2.1559940455997997</v>
      </c>
      <c r="E28" s="61">
        <f>RS!E21</f>
        <v>0</v>
      </c>
      <c r="F28" s="71">
        <f t="shared" si="1"/>
        <v>0</v>
      </c>
      <c r="G28" s="61">
        <f t="shared" si="7"/>
        <v>3523840.6399999997</v>
      </c>
      <c r="H28" s="71">
        <f t="shared" si="2"/>
        <v>1.6795616318436519</v>
      </c>
      <c r="I28" s="61">
        <f>RS!I21</f>
        <v>4158636.27</v>
      </c>
      <c r="J28" s="70">
        <f t="shared" si="3"/>
        <v>2.299792074468638</v>
      </c>
      <c r="K28" s="61">
        <f>RS!K21</f>
        <v>0</v>
      </c>
      <c r="L28" s="71">
        <f t="shared" si="4"/>
        <v>0</v>
      </c>
      <c r="M28" s="61">
        <f t="shared" si="5"/>
        <v>4158636.27</v>
      </c>
      <c r="N28" s="71">
        <f t="shared" si="6"/>
        <v>1.813200396310195</v>
      </c>
      <c r="O28" s="1"/>
      <c r="P28" s="1"/>
      <c r="Q28" s="1"/>
      <c r="R28" s="1"/>
      <c r="S28" s="1"/>
    </row>
    <row r="29" spans="1:19" x14ac:dyDescent="0.25">
      <c r="A29" s="15" t="s">
        <v>45</v>
      </c>
      <c r="B29" s="7" t="s">
        <v>5</v>
      </c>
      <c r="C29" s="61">
        <f>FBiH!C18</f>
        <v>15451995</v>
      </c>
      <c r="D29" s="70">
        <f t="shared" si="8"/>
        <v>9.4540056194589646</v>
      </c>
      <c r="E29" s="61">
        <f>FBiH!E18</f>
        <v>971668</v>
      </c>
      <c r="F29" s="71">
        <f t="shared" si="1"/>
        <v>2.0957711184201933</v>
      </c>
      <c r="G29" s="61">
        <f t="shared" si="7"/>
        <v>16423663</v>
      </c>
      <c r="H29" s="71">
        <f t="shared" si="2"/>
        <v>7.8279800499520356</v>
      </c>
      <c r="I29" s="61">
        <f>FBiH!I18</f>
        <v>16383858</v>
      </c>
      <c r="J29" s="70">
        <f t="shared" si="3"/>
        <v>9.0605343509928051</v>
      </c>
      <c r="K29" s="61">
        <f>FBiH!K18</f>
        <v>1082081</v>
      </c>
      <c r="L29" s="71">
        <f t="shared" si="4"/>
        <v>2.2298648459348498</v>
      </c>
      <c r="M29" s="61">
        <f t="shared" si="5"/>
        <v>17465939</v>
      </c>
      <c r="N29" s="71">
        <f t="shared" si="6"/>
        <v>7.6152963280748009</v>
      </c>
      <c r="O29" s="1"/>
      <c r="P29" s="1"/>
      <c r="Q29" s="1"/>
      <c r="R29" s="1"/>
      <c r="S29" s="1"/>
    </row>
    <row r="30" spans="1:19" x14ac:dyDescent="0.25">
      <c r="A30" s="15" t="s">
        <v>46</v>
      </c>
      <c r="B30" s="7" t="s">
        <v>22</v>
      </c>
      <c r="C30" s="61">
        <f>RS!C22</f>
        <v>727218.13</v>
      </c>
      <c r="D30" s="70">
        <f t="shared" si="8"/>
        <v>0.44493441057885663</v>
      </c>
      <c r="E30" s="61">
        <f>RS!E22</f>
        <v>0</v>
      </c>
      <c r="F30" s="71">
        <f t="shared" si="1"/>
        <v>0</v>
      </c>
      <c r="G30" s="61">
        <f t="shared" si="7"/>
        <v>727218.13</v>
      </c>
      <c r="H30" s="71">
        <f t="shared" si="2"/>
        <v>0.34661262920478986</v>
      </c>
      <c r="I30" s="61">
        <f>RS!I22</f>
        <v>716437.16</v>
      </c>
      <c r="J30" s="70">
        <f t="shared" si="3"/>
        <v>0.39620115716992477</v>
      </c>
      <c r="K30" s="61">
        <f>RS!K22</f>
        <v>0</v>
      </c>
      <c r="L30" s="71">
        <f t="shared" si="4"/>
        <v>0</v>
      </c>
      <c r="M30" s="61">
        <f t="shared" si="5"/>
        <v>716437.16</v>
      </c>
      <c r="N30" s="71">
        <f t="shared" si="6"/>
        <v>0.31237262845383462</v>
      </c>
      <c r="O30" s="1"/>
      <c r="P30" s="1"/>
      <c r="Q30" s="1"/>
      <c r="R30" s="1"/>
      <c r="S30" s="1"/>
    </row>
    <row r="31" spans="1:19" x14ac:dyDescent="0.25">
      <c r="A31" s="15" t="s">
        <v>47</v>
      </c>
      <c r="B31" s="7" t="s">
        <v>20</v>
      </c>
      <c r="C31" s="61">
        <f>RS!C23</f>
        <v>3099795.17</v>
      </c>
      <c r="D31" s="70">
        <f t="shared" si="8"/>
        <v>1.8965499895872189</v>
      </c>
      <c r="E31" s="61">
        <f>RS!E23</f>
        <v>0</v>
      </c>
      <c r="F31" s="71">
        <f t="shared" si="1"/>
        <v>0</v>
      </c>
      <c r="G31" s="61">
        <f t="shared" si="7"/>
        <v>3099795.17</v>
      </c>
      <c r="H31" s="71">
        <f t="shared" si="2"/>
        <v>1.4774496255614646</v>
      </c>
      <c r="I31" s="61">
        <f>RS!I23</f>
        <v>4051980.83</v>
      </c>
      <c r="J31" s="70">
        <f t="shared" si="3"/>
        <v>2.2408099178947558</v>
      </c>
      <c r="K31" s="61">
        <f>RS!K23</f>
        <v>0</v>
      </c>
      <c r="L31" s="71">
        <f t="shared" si="4"/>
        <v>0</v>
      </c>
      <c r="M31" s="61">
        <f t="shared" si="5"/>
        <v>4051980.83</v>
      </c>
      <c r="N31" s="71">
        <f t="shared" si="6"/>
        <v>1.7666977272809945</v>
      </c>
      <c r="O31" s="1"/>
      <c r="P31" s="1"/>
      <c r="Q31" s="1"/>
      <c r="R31" s="1"/>
      <c r="S31" s="1"/>
    </row>
    <row r="32" spans="1:19" x14ac:dyDescent="0.25">
      <c r="A32" s="15" t="s">
        <v>48</v>
      </c>
      <c r="B32" s="7" t="s">
        <v>6</v>
      </c>
      <c r="C32" s="61">
        <f>FBiH!C19</f>
        <v>9593787</v>
      </c>
      <c r="D32" s="70">
        <f t="shared" si="8"/>
        <v>5.8697738518484099</v>
      </c>
      <c r="E32" s="61">
        <f>FBiH!E19</f>
        <v>7636566</v>
      </c>
      <c r="F32" s="71">
        <f t="shared" si="1"/>
        <v>16.471155236880932</v>
      </c>
      <c r="G32" s="61">
        <f t="shared" si="7"/>
        <v>17230353</v>
      </c>
      <c r="H32" s="71">
        <f t="shared" si="2"/>
        <v>8.2124712092321435</v>
      </c>
      <c r="I32" s="61">
        <f>FBiH!I19</f>
        <v>10623419</v>
      </c>
      <c r="J32" s="70">
        <f t="shared" si="3"/>
        <v>5.8749198616400138</v>
      </c>
      <c r="K32" s="61">
        <f>FBiH!K19</f>
        <v>6477871</v>
      </c>
      <c r="L32" s="71">
        <f t="shared" si="4"/>
        <v>13.349071667833398</v>
      </c>
      <c r="M32" s="61">
        <f t="shared" si="5"/>
        <v>17101290</v>
      </c>
      <c r="N32" s="71">
        <f t="shared" si="6"/>
        <v>7.4563062966349722</v>
      </c>
      <c r="O32" s="1"/>
      <c r="P32" s="1"/>
      <c r="Q32" s="1"/>
      <c r="R32" s="1"/>
      <c r="S32" s="1"/>
    </row>
    <row r="33" spans="1:35" x14ac:dyDescent="0.25">
      <c r="A33" s="15" t="s">
        <v>49</v>
      </c>
      <c r="B33" s="7" t="s">
        <v>7</v>
      </c>
      <c r="C33" s="61">
        <f>FBiH!C20</f>
        <v>8235100</v>
      </c>
      <c r="D33" s="70">
        <f t="shared" si="8"/>
        <v>5.0384873718122822</v>
      </c>
      <c r="E33" s="61">
        <f>FBiH!E20</f>
        <v>10743485</v>
      </c>
      <c r="F33" s="71">
        <f t="shared" si="1"/>
        <v>23.172406186249386</v>
      </c>
      <c r="G33" s="61">
        <f t="shared" si="7"/>
        <v>18978585</v>
      </c>
      <c r="H33" s="71">
        <f t="shared" si="2"/>
        <v>9.0457277865674044</v>
      </c>
      <c r="I33" s="61">
        <f>FBiH!I20</f>
        <v>9102797</v>
      </c>
      <c r="J33" s="70">
        <f t="shared" si="3"/>
        <v>5.0339916830708775</v>
      </c>
      <c r="K33" s="61">
        <f>FBiH!K20</f>
        <v>11359384</v>
      </c>
      <c r="L33" s="71">
        <f t="shared" si="4"/>
        <v>23.408498118971501</v>
      </c>
      <c r="M33" s="61">
        <f t="shared" si="5"/>
        <v>20462181</v>
      </c>
      <c r="N33" s="71">
        <f t="shared" si="6"/>
        <v>8.9216830445647357</v>
      </c>
      <c r="O33" s="1"/>
      <c r="P33" s="1"/>
      <c r="Q33" s="1"/>
      <c r="R33" s="1"/>
      <c r="S33" s="1"/>
    </row>
    <row r="34" spans="1:35" x14ac:dyDescent="0.25">
      <c r="A34" s="15" t="s">
        <v>50</v>
      </c>
      <c r="B34" s="7" t="s">
        <v>68</v>
      </c>
      <c r="C34" s="61">
        <f>FBiH!C21</f>
        <v>230445</v>
      </c>
      <c r="D34" s="70">
        <f t="shared" si="8"/>
        <v>0.14099333613402162</v>
      </c>
      <c r="E34" s="61">
        <f>FBiH!E21</f>
        <v>7716762</v>
      </c>
      <c r="F34" s="71">
        <f t="shared" si="1"/>
        <v>16.644128372368389</v>
      </c>
      <c r="G34" s="61">
        <f t="shared" si="7"/>
        <v>7947207</v>
      </c>
      <c r="H34" s="71">
        <f t="shared" si="2"/>
        <v>3.7878625400946895</v>
      </c>
      <c r="I34" s="61">
        <f>FBiH!I21</f>
        <v>343129</v>
      </c>
      <c r="J34" s="70">
        <f t="shared" si="3"/>
        <v>0.18975580057650709</v>
      </c>
      <c r="K34" s="61">
        <f>FBiH!K21</f>
        <v>10821783</v>
      </c>
      <c r="L34" s="71">
        <f t="shared" si="4"/>
        <v>22.30065353890825</v>
      </c>
      <c r="M34" s="61">
        <f t="shared" si="5"/>
        <v>11164912</v>
      </c>
      <c r="N34" s="71">
        <f t="shared" si="6"/>
        <v>4.8679955516206883</v>
      </c>
      <c r="O34" s="1"/>
      <c r="P34" s="1"/>
      <c r="Q34" s="1"/>
      <c r="R34" s="1"/>
      <c r="S34" s="1"/>
    </row>
    <row r="35" spans="1:35" x14ac:dyDescent="0.25">
      <c r="A35" s="15" t="s">
        <v>51</v>
      </c>
      <c r="B35" s="7" t="s">
        <v>25</v>
      </c>
      <c r="C35" s="61">
        <f>RS!C24</f>
        <v>10902359.07</v>
      </c>
      <c r="D35" s="70">
        <f t="shared" si="8"/>
        <v>6.6703984769047251</v>
      </c>
      <c r="E35" s="61">
        <f>RS!E24</f>
        <v>886317.04</v>
      </c>
      <c r="F35" s="71">
        <f t="shared" si="1"/>
        <v>1.9116793536430914</v>
      </c>
      <c r="G35" s="61">
        <f t="shared" si="7"/>
        <v>11788676.109999999</v>
      </c>
      <c r="H35" s="71">
        <f t="shared" si="2"/>
        <v>5.6188148407834575</v>
      </c>
      <c r="I35" s="61">
        <f>RS!I24</f>
        <v>10954048.800000001</v>
      </c>
      <c r="J35" s="70">
        <f t="shared" si="3"/>
        <v>6.0577634055941836</v>
      </c>
      <c r="K35" s="61">
        <f>RS!K24</f>
        <v>522994.83</v>
      </c>
      <c r="L35" s="71">
        <f t="shared" si="4"/>
        <v>1.0777453684360718</v>
      </c>
      <c r="M35" s="61">
        <f t="shared" si="5"/>
        <v>11477043.630000001</v>
      </c>
      <c r="N35" s="71">
        <f t="shared" si="6"/>
        <v>5.0040875679626104</v>
      </c>
      <c r="O35" s="1"/>
      <c r="P35" s="1"/>
      <c r="Q35" s="1"/>
      <c r="R35" s="1"/>
      <c r="S35" s="1"/>
    </row>
    <row r="36" spans="1:35" x14ac:dyDescent="0.25">
      <c r="A36" s="3"/>
      <c r="B36" s="4" t="s">
        <v>56</v>
      </c>
      <c r="C36" s="74">
        <f>SUM(C11:C35)</f>
        <v>163443894.81</v>
      </c>
      <c r="D36" s="74">
        <f>SUM(D11:D35)</f>
        <v>99.999999999999986</v>
      </c>
      <c r="E36" s="74">
        <f>SUM(E11:E35)</f>
        <v>46363268.939999998</v>
      </c>
      <c r="F36" s="75">
        <f>SUM(F11:F35)</f>
        <v>100</v>
      </c>
      <c r="G36" s="10">
        <f>SUM(G11:G35)+1</f>
        <v>209807164.75</v>
      </c>
      <c r="H36" s="26">
        <f>SUM(H11:H35)</f>
        <v>99.999999523371869</v>
      </c>
      <c r="I36" s="10">
        <f>SUM(I11:I35)</f>
        <v>180826619.77000004</v>
      </c>
      <c r="J36" s="10">
        <f>SUM(J11:J35)</f>
        <v>99.999999999999986</v>
      </c>
      <c r="K36" s="10">
        <f>SUM(K11:K35)</f>
        <v>48526752.729999997</v>
      </c>
      <c r="L36" s="26">
        <f>SUM(L11:L35)</f>
        <v>100</v>
      </c>
      <c r="M36" s="10">
        <f>SUM(M11:M35)+0.6</f>
        <v>229353373.09999999</v>
      </c>
      <c r="N36" s="26">
        <f>SUM(N11:N35)</f>
        <v>99.999999738394962</v>
      </c>
      <c r="O36" s="1"/>
      <c r="P36" s="1"/>
      <c r="Q36" s="1"/>
      <c r="R36" s="1"/>
      <c r="S36" s="1"/>
    </row>
    <row r="37" spans="1:35" x14ac:dyDescent="0.25">
      <c r="A37" s="18"/>
      <c r="B37" s="18"/>
      <c r="C37" s="19"/>
      <c r="D37" s="18"/>
      <c r="E37" s="52"/>
      <c r="F37" s="18"/>
      <c r="G37" s="52"/>
      <c r="H37" s="18"/>
      <c r="I37" s="19"/>
      <c r="J37" s="18"/>
      <c r="K37" s="52"/>
      <c r="L37" s="18"/>
      <c r="M37" s="52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</row>
    <row r="38" spans="1:35" x14ac:dyDescent="0.25">
      <c r="C38" s="60"/>
      <c r="D38" s="21"/>
      <c r="E38" s="60"/>
      <c r="F38" s="18"/>
      <c r="G38" s="60"/>
      <c r="H38" s="18"/>
      <c r="I38" s="60"/>
      <c r="J38" s="21"/>
      <c r="K38" s="60"/>
      <c r="L38" s="18"/>
      <c r="M38" s="60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</row>
    <row r="39" spans="1:35" x14ac:dyDescent="0.25">
      <c r="A39" s="18"/>
      <c r="B39" s="47"/>
      <c r="C39" s="36"/>
      <c r="D39" s="21"/>
      <c r="E39" s="20"/>
      <c r="F39" s="18"/>
      <c r="G39" s="20"/>
      <c r="H39" s="18"/>
      <c r="I39" s="36"/>
      <c r="J39" s="21"/>
      <c r="K39" s="20"/>
      <c r="L39" s="18"/>
      <c r="M39" s="20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</row>
    <row r="40" spans="1:35" x14ac:dyDescent="0.25">
      <c r="A40" s="18"/>
      <c r="B40" s="63"/>
      <c r="C40" s="22"/>
      <c r="D40" s="21"/>
      <c r="E40" s="21"/>
      <c r="F40" s="18"/>
      <c r="G40" s="21"/>
      <c r="H40" s="18"/>
      <c r="I40" s="22"/>
      <c r="J40" s="21"/>
      <c r="K40" s="21"/>
      <c r="L40" s="18"/>
      <c r="M40" s="21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x14ac:dyDescent="0.25">
      <c r="A41" s="18"/>
      <c r="B41" s="47"/>
      <c r="C41" s="39"/>
      <c r="D41" s="21"/>
      <c r="E41" s="21"/>
      <c r="F41" s="18"/>
      <c r="G41" s="21"/>
      <c r="H41" s="18"/>
      <c r="I41" s="39"/>
      <c r="J41" s="21"/>
      <c r="K41" s="21"/>
      <c r="L41" s="18"/>
      <c r="M41" s="21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x14ac:dyDescent="0.25">
      <c r="A42" s="18"/>
      <c r="B42" s="17"/>
      <c r="C42" s="55"/>
      <c r="D42" s="21"/>
      <c r="E42" s="20"/>
      <c r="F42" s="18"/>
      <c r="G42" s="20"/>
      <c r="H42" s="18"/>
      <c r="I42" s="55"/>
      <c r="J42" s="21"/>
      <c r="K42" s="20"/>
      <c r="L42" s="18"/>
      <c r="M42" s="20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</row>
    <row r="43" spans="1:35" x14ac:dyDescent="0.25">
      <c r="A43" s="18"/>
      <c r="B43" s="47"/>
      <c r="C43" s="11"/>
      <c r="D43" s="18"/>
      <c r="E43" s="18"/>
      <c r="F43" s="18"/>
      <c r="G43" s="18"/>
      <c r="H43" s="18"/>
      <c r="I43" s="11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</row>
    <row r="44" spans="1:35" x14ac:dyDescent="0.25">
      <c r="A44" s="18"/>
      <c r="B44" s="17"/>
      <c r="C44" s="25"/>
      <c r="D44" s="18"/>
      <c r="E44" s="18"/>
      <c r="F44" s="18"/>
      <c r="G44" s="18"/>
      <c r="H44" s="18"/>
      <c r="I44" s="25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</row>
    <row r="45" spans="1:3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3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3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35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E8:F8"/>
    <mergeCell ref="A8:A10"/>
    <mergeCell ref="B8:B10"/>
    <mergeCell ref="C8:D8"/>
    <mergeCell ref="C9:D9"/>
    <mergeCell ref="E9:F9"/>
    <mergeCell ref="G9:H9"/>
  </mergeCells>
  <phoneticPr fontId="33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osiguranja&amp;RKvartalno izvješće</oddHeader>
    <oddFooter>&amp;CU izvješće su uključeni podatci zaključno s 31.03.2023. godine.</oddFooter>
  </headerFooter>
  <ignoredErrors>
    <ignoredError sqref="E11:E35 G11:G36 M11:M36 I11:I35 K11:K35" formula="1"/>
    <ignoredError sqref="J11:J36 L11:L36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9" t="s">
        <v>62</v>
      </c>
      <c r="I5" s="69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2" t="s">
        <v>59</v>
      </c>
      <c r="B8" s="85" t="s">
        <v>82</v>
      </c>
      <c r="C8" s="81" t="s">
        <v>78</v>
      </c>
      <c r="D8" s="81"/>
      <c r="E8" s="81" t="s">
        <v>77</v>
      </c>
      <c r="F8" s="81"/>
      <c r="G8" s="81" t="s">
        <v>79</v>
      </c>
      <c r="H8" s="81"/>
      <c r="I8" s="81" t="s">
        <v>78</v>
      </c>
      <c r="J8" s="81"/>
      <c r="K8" s="81" t="s">
        <v>77</v>
      </c>
      <c r="L8" s="81"/>
      <c r="M8" s="81" t="s">
        <v>79</v>
      </c>
      <c r="N8" s="88"/>
    </row>
    <row r="9" spans="1:14" s="27" customFormat="1" ht="21.75" customHeight="1" x14ac:dyDescent="0.25">
      <c r="A9" s="83"/>
      <c r="B9" s="86"/>
      <c r="C9" s="86" t="s">
        <v>81</v>
      </c>
      <c r="D9" s="86"/>
      <c r="E9" s="86" t="s">
        <v>81</v>
      </c>
      <c r="F9" s="86"/>
      <c r="G9" s="86" t="s">
        <v>81</v>
      </c>
      <c r="H9" s="86"/>
      <c r="I9" s="86" t="s">
        <v>80</v>
      </c>
      <c r="J9" s="86"/>
      <c r="K9" s="86" t="s">
        <v>80</v>
      </c>
      <c r="L9" s="86"/>
      <c r="M9" s="86" t="s">
        <v>80</v>
      </c>
      <c r="N9" s="89"/>
    </row>
    <row r="10" spans="1:14" ht="18.75" customHeight="1" thickBot="1" x14ac:dyDescent="0.3">
      <c r="A10" s="84"/>
      <c r="B10" s="87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76" t="s">
        <v>76</v>
      </c>
      <c r="I10" s="68" t="s">
        <v>26</v>
      </c>
      <c r="J10" s="76" t="s">
        <v>76</v>
      </c>
      <c r="K10" s="68" t="s">
        <v>26</v>
      </c>
      <c r="L10" s="76" t="s">
        <v>76</v>
      </c>
      <c r="M10" s="68" t="s">
        <v>26</v>
      </c>
      <c r="N10" s="67" t="s">
        <v>76</v>
      </c>
    </row>
    <row r="11" spans="1:14" ht="16.5" customHeight="1" x14ac:dyDescent="0.25">
      <c r="A11" s="15" t="s">
        <v>27</v>
      </c>
      <c r="B11" s="7" t="s">
        <v>63</v>
      </c>
      <c r="C11" s="61">
        <v>16507466</v>
      </c>
      <c r="D11" s="72">
        <f>C11/C22*100</f>
        <v>15.435102383444658</v>
      </c>
      <c r="E11" s="61">
        <v>3161944</v>
      </c>
      <c r="F11" s="28">
        <f>E11/E22*100</f>
        <v>7.9424308750111532</v>
      </c>
      <c r="G11" s="61">
        <f>C11+E11</f>
        <v>19669410</v>
      </c>
      <c r="H11" s="71">
        <f>G11/G22*100</f>
        <v>13.402583280893726</v>
      </c>
      <c r="I11" s="61">
        <v>20036080</v>
      </c>
      <c r="J11" s="72">
        <f>I11/I22*100</f>
        <v>16.710262936972445</v>
      </c>
      <c r="K11" s="61">
        <v>2940911</v>
      </c>
      <c r="L11" s="28">
        <f>K11/K22*100</f>
        <v>6.9369818983874305</v>
      </c>
      <c r="M11" s="61">
        <f>I11+K11</f>
        <v>22976991</v>
      </c>
      <c r="N11" s="71">
        <f>M11/M22*100</f>
        <v>14.157327461374958</v>
      </c>
    </row>
    <row r="12" spans="1:14" ht="16.5" customHeight="1" x14ac:dyDescent="0.25">
      <c r="A12" s="15" t="s">
        <v>28</v>
      </c>
      <c r="B12" s="7" t="s">
        <v>0</v>
      </c>
      <c r="C12" s="61">
        <v>12042413</v>
      </c>
      <c r="D12" s="72">
        <f>C12/C22*100</f>
        <v>11.260109673933293</v>
      </c>
      <c r="E12" s="61">
        <v>0</v>
      </c>
      <c r="F12" s="28">
        <f>E12/E22*100</f>
        <v>0</v>
      </c>
      <c r="G12" s="61">
        <f>C12+E12+0.4</f>
        <v>12042413.4</v>
      </c>
      <c r="H12" s="71">
        <f>G12/G22*100</f>
        <v>8.2056070058253194</v>
      </c>
      <c r="I12" s="61">
        <v>22729444</v>
      </c>
      <c r="J12" s="72">
        <f>I12/I22*100</f>
        <v>18.956551663358837</v>
      </c>
      <c r="K12" s="61">
        <v>0</v>
      </c>
      <c r="L12" s="28">
        <f>K12/K22*100</f>
        <v>0</v>
      </c>
      <c r="M12" s="61">
        <f>I12+K12+0.4</f>
        <v>22729444.399999999</v>
      </c>
      <c r="N12" s="71">
        <f>M12/M22*100</f>
        <v>14.004801037085979</v>
      </c>
    </row>
    <row r="13" spans="1:14" ht="16.5" customHeight="1" x14ac:dyDescent="0.25">
      <c r="A13" s="15" t="s">
        <v>29</v>
      </c>
      <c r="B13" s="7" t="s">
        <v>1</v>
      </c>
      <c r="C13" s="61">
        <v>3966901</v>
      </c>
      <c r="D13" s="72">
        <f>C13/C22*100</f>
        <v>3.7092018290383875</v>
      </c>
      <c r="E13" s="61">
        <v>0</v>
      </c>
      <c r="F13" s="28">
        <f>E13/E22*100</f>
        <v>0</v>
      </c>
      <c r="G13" s="61">
        <f t="shared" ref="G13:G21" si="0">C13+E13</f>
        <v>3966901</v>
      </c>
      <c r="H13" s="71">
        <f>G13/G22*100</f>
        <v>2.7030155464531269</v>
      </c>
      <c r="I13" s="61">
        <v>4964591</v>
      </c>
      <c r="J13" s="72">
        <f>I13/I22*100</f>
        <v>4.140511566360634</v>
      </c>
      <c r="K13" s="61">
        <v>0</v>
      </c>
      <c r="L13" s="28">
        <f>K13/K22*100</f>
        <v>0</v>
      </c>
      <c r="M13" s="61">
        <f t="shared" ref="M13:M21" si="1">I13+K13</f>
        <v>4964591</v>
      </c>
      <c r="N13" s="71">
        <f>M13/M22*100</f>
        <v>3.0589445110021134</v>
      </c>
    </row>
    <row r="14" spans="1:14" x14ac:dyDescent="0.25">
      <c r="A14" s="15" t="s">
        <v>30</v>
      </c>
      <c r="B14" s="7" t="s">
        <v>24</v>
      </c>
      <c r="C14" s="61">
        <v>10542450</v>
      </c>
      <c r="D14" s="72">
        <f>C14/C22*100</f>
        <v>9.8575877801199852</v>
      </c>
      <c r="E14" s="61">
        <v>0</v>
      </c>
      <c r="F14" s="28">
        <f>E14/E22*100</f>
        <v>0</v>
      </c>
      <c r="G14" s="61">
        <f t="shared" si="0"/>
        <v>10542450</v>
      </c>
      <c r="H14" s="71">
        <f>G14/G22*100</f>
        <v>7.1835435892412676</v>
      </c>
      <c r="I14" s="61">
        <v>1994048</v>
      </c>
      <c r="J14" s="72">
        <f>I14/I22*100</f>
        <v>1.663053171525769</v>
      </c>
      <c r="K14" s="61">
        <v>0</v>
      </c>
      <c r="L14" s="28">
        <f>K14/K22*100</f>
        <v>0</v>
      </c>
      <c r="M14" s="61">
        <f t="shared" si="1"/>
        <v>1994048</v>
      </c>
      <c r="N14" s="71">
        <f>M14/M22*100</f>
        <v>1.2286374012027863</v>
      </c>
    </row>
    <row r="15" spans="1:14" ht="16.5" customHeight="1" x14ac:dyDescent="0.25">
      <c r="A15" s="15" t="s">
        <v>31</v>
      </c>
      <c r="B15" s="7" t="s">
        <v>2</v>
      </c>
      <c r="C15" s="61">
        <v>9429196</v>
      </c>
      <c r="D15" s="72">
        <f>C15/C22*100</f>
        <v>8.8166533648209136</v>
      </c>
      <c r="E15" s="61">
        <v>953532</v>
      </c>
      <c r="F15" s="28">
        <f>E15/E22*100</f>
        <v>2.3951600651722913</v>
      </c>
      <c r="G15" s="61">
        <f t="shared" si="0"/>
        <v>10382728</v>
      </c>
      <c r="H15" s="71">
        <f>G15/G22*100</f>
        <v>7.0747102583589019</v>
      </c>
      <c r="I15" s="61">
        <v>10468707</v>
      </c>
      <c r="J15" s="72">
        <f>I15/I22*100</f>
        <v>8.7309916201234969</v>
      </c>
      <c r="K15" s="61">
        <v>1179726</v>
      </c>
      <c r="L15" s="28">
        <f>K15/K22*100</f>
        <v>2.7827220568922382</v>
      </c>
      <c r="M15" s="61">
        <f t="shared" si="1"/>
        <v>11648433</v>
      </c>
      <c r="N15" s="71">
        <f>M15/M22*100</f>
        <v>7.1772096003730983</v>
      </c>
    </row>
    <row r="16" spans="1:14" ht="16.5" customHeight="1" x14ac:dyDescent="0.25">
      <c r="A16" s="15" t="s">
        <v>32</v>
      </c>
      <c r="B16" s="7" t="s">
        <v>3</v>
      </c>
      <c r="C16" s="61">
        <v>15268675</v>
      </c>
      <c r="D16" s="72">
        <f>C16/C22*100</f>
        <v>14.276786145404863</v>
      </c>
      <c r="E16" s="61">
        <v>0</v>
      </c>
      <c r="F16" s="28">
        <f>E16/E22*100</f>
        <v>0</v>
      </c>
      <c r="G16" s="61">
        <f t="shared" si="0"/>
        <v>15268675</v>
      </c>
      <c r="H16" s="71">
        <f>G16/G22*100</f>
        <v>10.403956614682395</v>
      </c>
      <c r="I16" s="61">
        <v>17738935</v>
      </c>
      <c r="J16" s="72">
        <f>I16/I22*100</f>
        <v>14.794424262224112</v>
      </c>
      <c r="K16" s="61">
        <v>0</v>
      </c>
      <c r="L16" s="28">
        <f>K16/K22*100</f>
        <v>0</v>
      </c>
      <c r="M16" s="61">
        <f t="shared" si="1"/>
        <v>17738935</v>
      </c>
      <c r="N16" s="71">
        <f>M16/M22*100</f>
        <v>10.929886842495842</v>
      </c>
    </row>
    <row r="17" spans="1:14" ht="16.5" customHeight="1" x14ac:dyDescent="0.25">
      <c r="A17" s="15" t="s">
        <v>33</v>
      </c>
      <c r="B17" s="7" t="s">
        <v>4</v>
      </c>
      <c r="C17" s="61">
        <v>5679136</v>
      </c>
      <c r="D17" s="72">
        <f>C17/C22*100</f>
        <v>5.3102060370444715</v>
      </c>
      <c r="E17" s="61">
        <v>8626827</v>
      </c>
      <c r="F17" s="28">
        <f>E17/E22*100</f>
        <v>21.669573249298484</v>
      </c>
      <c r="G17" s="61">
        <f t="shared" si="0"/>
        <v>14305963</v>
      </c>
      <c r="H17" s="71">
        <f>G17/G22*100</f>
        <v>9.7479721313900249</v>
      </c>
      <c r="I17" s="61">
        <v>5517833</v>
      </c>
      <c r="J17" s="72">
        <f>I17/I22*100</f>
        <v>4.6019201496651778</v>
      </c>
      <c r="K17" s="61">
        <v>8532920</v>
      </c>
      <c r="L17" s="28">
        <f>K17/K22*100</f>
        <v>20.127338630916768</v>
      </c>
      <c r="M17" s="61">
        <f t="shared" si="1"/>
        <v>14050753</v>
      </c>
      <c r="N17" s="71">
        <f>M17/M22*100</f>
        <v>8.657404762002848</v>
      </c>
    </row>
    <row r="18" spans="1:14" ht="16.5" customHeight="1" x14ac:dyDescent="0.25">
      <c r="A18" s="15" t="s">
        <v>34</v>
      </c>
      <c r="B18" s="7" t="s">
        <v>5</v>
      </c>
      <c r="C18" s="61">
        <v>15451995</v>
      </c>
      <c r="D18" s="72">
        <f>C18/C22*100</f>
        <v>14.44819724926133</v>
      </c>
      <c r="E18" s="61">
        <v>971668</v>
      </c>
      <c r="F18" s="28">
        <f>E18/E22*100</f>
        <v>2.4407155608892306</v>
      </c>
      <c r="G18" s="61">
        <f t="shared" si="0"/>
        <v>16423663</v>
      </c>
      <c r="H18" s="71">
        <f>G18/G22*100</f>
        <v>11.190956471741293</v>
      </c>
      <c r="I18" s="61">
        <v>16383858</v>
      </c>
      <c r="J18" s="72">
        <f>I18/I22*100</f>
        <v>13.664278396873014</v>
      </c>
      <c r="K18" s="61">
        <v>1082081</v>
      </c>
      <c r="L18" s="28">
        <f>K18/K22*100</f>
        <v>2.5523983247330397</v>
      </c>
      <c r="M18" s="61">
        <f t="shared" si="1"/>
        <v>17465939</v>
      </c>
      <c r="N18" s="71">
        <f>M18/M22*100</f>
        <v>10.761679710080395</v>
      </c>
    </row>
    <row r="19" spans="1:14" ht="16.5" customHeight="1" x14ac:dyDescent="0.25">
      <c r="A19" s="15" t="s">
        <v>35</v>
      </c>
      <c r="B19" s="7" t="s">
        <v>6</v>
      </c>
      <c r="C19" s="61">
        <v>9593787</v>
      </c>
      <c r="D19" s="72">
        <f>C19/C22*100</f>
        <v>8.9705521483406567</v>
      </c>
      <c r="E19" s="61">
        <v>7636566</v>
      </c>
      <c r="F19" s="28">
        <f>E19/E22*100</f>
        <v>19.18215426252344</v>
      </c>
      <c r="G19" s="61">
        <f t="shared" si="0"/>
        <v>17230353</v>
      </c>
      <c r="H19" s="71">
        <f>G19/G22*100</f>
        <v>11.740628775428295</v>
      </c>
      <c r="I19" s="61">
        <v>10623419</v>
      </c>
      <c r="J19" s="72">
        <f>I19/I22*100</f>
        <v>8.8600227579261457</v>
      </c>
      <c r="K19" s="61">
        <v>6477871</v>
      </c>
      <c r="L19" s="28">
        <f>K19/K22*100</f>
        <v>15.279916280053657</v>
      </c>
      <c r="M19" s="61">
        <f t="shared" si="1"/>
        <v>17101290</v>
      </c>
      <c r="N19" s="71">
        <f>M19/M22*100</f>
        <v>10.537000364492329</v>
      </c>
    </row>
    <row r="20" spans="1:14" ht="16.5" customHeight="1" x14ac:dyDescent="0.25">
      <c r="A20" s="15" t="s">
        <v>36</v>
      </c>
      <c r="B20" s="7" t="s">
        <v>7</v>
      </c>
      <c r="C20" s="61">
        <v>8235100</v>
      </c>
      <c r="D20" s="72">
        <f>C20/C22*100</f>
        <v>7.7001286350009801</v>
      </c>
      <c r="E20" s="61">
        <v>10743485</v>
      </c>
      <c r="F20" s="28">
        <f>E20/E22*100</f>
        <v>26.986368819061688</v>
      </c>
      <c r="G20" s="61">
        <f t="shared" si="0"/>
        <v>18978585</v>
      </c>
      <c r="H20" s="71">
        <f>G20/G22*100</f>
        <v>12.931860488749813</v>
      </c>
      <c r="I20" s="61">
        <v>9102797</v>
      </c>
      <c r="J20" s="72">
        <f>I20/I22*100</f>
        <v>7.5918109396590525</v>
      </c>
      <c r="K20" s="61">
        <v>11359384</v>
      </c>
      <c r="L20" s="28">
        <f>K20/K22*100</f>
        <v>26.794364462179164</v>
      </c>
      <c r="M20" s="61">
        <f t="shared" si="1"/>
        <v>20462181</v>
      </c>
      <c r="N20" s="71">
        <f>M20/M22*100</f>
        <v>12.607821319637758</v>
      </c>
    </row>
    <row r="21" spans="1:14" ht="16.5" customHeight="1" x14ac:dyDescent="0.25">
      <c r="A21" s="15" t="s">
        <v>37</v>
      </c>
      <c r="B21" s="7" t="s">
        <v>68</v>
      </c>
      <c r="C21" s="61">
        <v>230445</v>
      </c>
      <c r="D21" s="72">
        <f>C21/C22*100</f>
        <v>0.21547475359046048</v>
      </c>
      <c r="E21" s="61">
        <v>7716762</v>
      </c>
      <c r="F21" s="28">
        <f>E21/E22*100</f>
        <v>19.383597168043714</v>
      </c>
      <c r="G21" s="61">
        <f t="shared" si="0"/>
        <v>7947207</v>
      </c>
      <c r="H21" s="71">
        <f>G21/G22*100</f>
        <v>5.4151651558435967</v>
      </c>
      <c r="I21" s="61">
        <v>343129</v>
      </c>
      <c r="J21" s="72">
        <f>I21/I22*100</f>
        <v>0.28617253531131925</v>
      </c>
      <c r="K21" s="61">
        <v>10821783</v>
      </c>
      <c r="L21" s="28">
        <f>K21/K22*100</f>
        <v>25.526278346837699</v>
      </c>
      <c r="M21" s="61">
        <f t="shared" si="1"/>
        <v>11164912</v>
      </c>
      <c r="N21" s="71">
        <f>M21/M22*100</f>
        <v>6.8792869902518916</v>
      </c>
    </row>
    <row r="22" spans="1:14" ht="16.5" customHeight="1" x14ac:dyDescent="0.25">
      <c r="A22" s="3"/>
      <c r="B22" s="4" t="s">
        <v>56</v>
      </c>
      <c r="C22" s="10">
        <f t="shared" ref="C22:H22" si="2">SUM(C11:C21)</f>
        <v>106947564</v>
      </c>
      <c r="D22" s="10">
        <f t="shared" si="2"/>
        <v>99.999999999999986</v>
      </c>
      <c r="E22" s="10">
        <f t="shared" si="2"/>
        <v>39810784</v>
      </c>
      <c r="F22" s="26">
        <f t="shared" si="2"/>
        <v>100</v>
      </c>
      <c r="G22" s="10">
        <f>SUM(G11:G21)+1</f>
        <v>146758349.40000001</v>
      </c>
      <c r="H22" s="26">
        <f t="shared" si="2"/>
        <v>99.999999318607735</v>
      </c>
      <c r="I22" s="10">
        <f t="shared" ref="I22:N22" si="3">SUM(I11:I21)</f>
        <v>119902841</v>
      </c>
      <c r="J22" s="10">
        <f t="shared" si="3"/>
        <v>100.00000000000001</v>
      </c>
      <c r="K22" s="10">
        <f t="shared" si="3"/>
        <v>42394676</v>
      </c>
      <c r="L22" s="26">
        <f t="shared" si="3"/>
        <v>100</v>
      </c>
      <c r="M22" s="10">
        <f t="shared" si="3"/>
        <v>162297517.40000001</v>
      </c>
      <c r="N22" s="26">
        <f t="shared" si="3"/>
        <v>100</v>
      </c>
    </row>
    <row r="23" spans="1:14" x14ac:dyDescent="0.25">
      <c r="A23" s="18"/>
      <c r="B23" s="18"/>
      <c r="C23" s="19"/>
      <c r="D23" s="18"/>
      <c r="E23" s="18"/>
      <c r="F23" s="18"/>
      <c r="G23" s="18"/>
      <c r="H23" s="18"/>
      <c r="I23" s="19"/>
      <c r="J23" s="18"/>
      <c r="K23" s="18"/>
      <c r="L23" s="18"/>
      <c r="M23" s="18"/>
      <c r="N23" s="18"/>
    </row>
    <row r="24" spans="1:14" x14ac:dyDescent="0.25">
      <c r="A24" s="18"/>
      <c r="C24" s="20"/>
      <c r="D24" s="21"/>
      <c r="E24" s="20"/>
      <c r="F24" s="18"/>
      <c r="G24" s="20"/>
      <c r="H24" s="18"/>
      <c r="I24" s="20"/>
      <c r="J24" s="21"/>
      <c r="K24" s="20"/>
      <c r="L24" s="18"/>
      <c r="M24" s="20"/>
      <c r="N24" s="18"/>
    </row>
    <row r="25" spans="1:14" x14ac:dyDescent="0.25">
      <c r="A25" s="18"/>
      <c r="B25" s="49" t="s">
        <v>83</v>
      </c>
      <c r="C25" s="23"/>
      <c r="D25" s="21"/>
      <c r="E25" s="20"/>
      <c r="F25" s="18"/>
      <c r="G25" s="20"/>
      <c r="H25" s="18"/>
      <c r="I25" s="23"/>
      <c r="J25" s="21"/>
      <c r="K25" s="20"/>
      <c r="L25" s="18"/>
      <c r="M25" s="20"/>
      <c r="N25" s="18"/>
    </row>
    <row r="26" spans="1:14" x14ac:dyDescent="0.25">
      <c r="A26" s="18"/>
      <c r="B26" s="18"/>
      <c r="C26" s="9"/>
      <c r="D26" s="21"/>
      <c r="E26" s="9"/>
      <c r="F26" s="18"/>
      <c r="G26" s="9"/>
      <c r="H26" s="18"/>
      <c r="I26" s="9"/>
      <c r="J26" s="21"/>
      <c r="K26" s="9"/>
      <c r="L26" s="18"/>
      <c r="M26" s="9"/>
      <c r="N26" s="18"/>
    </row>
    <row r="27" spans="1:14" x14ac:dyDescent="0.25">
      <c r="A27" s="18"/>
      <c r="B27" s="18"/>
      <c r="C27" s="24"/>
      <c r="D27" s="21"/>
      <c r="E27" s="21"/>
      <c r="F27" s="18"/>
      <c r="G27" s="21"/>
      <c r="H27" s="18"/>
      <c r="I27" s="24"/>
      <c r="J27" s="21"/>
      <c r="K27" s="21"/>
      <c r="L27" s="18"/>
      <c r="M27" s="21"/>
      <c r="N27" s="18"/>
    </row>
    <row r="28" spans="1:14" x14ac:dyDescent="0.25">
      <c r="A28" s="18"/>
      <c r="B28" s="17"/>
      <c r="C28" s="9"/>
      <c r="D28" s="21"/>
      <c r="E28" s="20"/>
      <c r="F28" s="18"/>
      <c r="G28" s="20"/>
      <c r="H28" s="18"/>
      <c r="I28" s="9"/>
      <c r="J28" s="21"/>
      <c r="K28" s="20"/>
      <c r="L28" s="18"/>
      <c r="M28" s="20"/>
      <c r="N28" s="18"/>
    </row>
    <row r="29" spans="1:14" x14ac:dyDescent="0.25">
      <c r="A29" s="18"/>
      <c r="B29" s="41"/>
      <c r="C29" s="54"/>
      <c r="D29" s="18"/>
      <c r="I29" s="54"/>
      <c r="J29" s="18"/>
    </row>
    <row r="30" spans="1:14" x14ac:dyDescent="0.25">
      <c r="A30" s="18"/>
      <c r="B30" s="41"/>
      <c r="C30" s="18"/>
      <c r="D30" s="18"/>
      <c r="I30" s="18"/>
      <c r="J30" s="18"/>
    </row>
    <row r="31" spans="1:14" x14ac:dyDescent="0.25">
      <c r="A31" s="18"/>
      <c r="B31" s="41"/>
      <c r="C31" s="18"/>
      <c r="D31" s="18"/>
      <c r="I31" s="18"/>
      <c r="J31" s="18"/>
    </row>
    <row r="32" spans="1:14" x14ac:dyDescent="0.25">
      <c r="A32" s="18"/>
      <c r="B32" s="41"/>
      <c r="C32" s="18"/>
      <c r="D32" s="18"/>
      <c r="I32" s="18"/>
      <c r="J32" s="18"/>
    </row>
    <row r="33" spans="1:14" x14ac:dyDescent="0.25">
      <c r="A33" s="18"/>
      <c r="B33" s="41"/>
      <c r="C33" s="18"/>
      <c r="D33" s="18"/>
      <c r="I33" s="18"/>
      <c r="J33" s="18"/>
    </row>
    <row r="34" spans="1:14" x14ac:dyDescent="0.25">
      <c r="A34" s="18"/>
      <c r="B34" s="41"/>
      <c r="C34" s="18"/>
      <c r="D34" s="18"/>
      <c r="I34" s="18"/>
      <c r="J34" s="18"/>
    </row>
    <row r="35" spans="1:14" x14ac:dyDescent="0.25">
      <c r="A35" s="18"/>
      <c r="B35" s="41"/>
      <c r="C35" s="18"/>
      <c r="D35" s="18"/>
      <c r="I35" s="18"/>
      <c r="J35" s="18"/>
    </row>
    <row r="36" spans="1:14" x14ac:dyDescent="0.25">
      <c r="A36" s="18"/>
      <c r="B36" s="18"/>
      <c r="C36" s="18"/>
      <c r="D36" s="18"/>
      <c r="I36" s="18"/>
      <c r="J36" s="18"/>
    </row>
    <row r="37" spans="1:14" x14ac:dyDescent="0.25">
      <c r="A37" s="16"/>
      <c r="B37" s="16"/>
      <c r="C37" s="16"/>
      <c r="D37" s="16"/>
      <c r="I37" s="16"/>
      <c r="J37" s="16"/>
    </row>
    <row r="38" spans="1:14" x14ac:dyDescent="0.25">
      <c r="A38" s="16"/>
      <c r="B38" s="16"/>
      <c r="C38" s="16"/>
      <c r="D38" s="16"/>
      <c r="I38" s="16"/>
      <c r="J38" s="16"/>
    </row>
    <row r="39" spans="1:14" x14ac:dyDescent="0.25">
      <c r="A39" s="16"/>
      <c r="B39" s="16"/>
      <c r="C39" s="16"/>
      <c r="D39" s="16"/>
      <c r="I39" s="16"/>
      <c r="J39" s="16"/>
    </row>
    <row r="40" spans="1:14" x14ac:dyDescent="0.25">
      <c r="A40" s="16"/>
      <c r="B40" s="16"/>
      <c r="C40" s="16"/>
      <c r="D40" s="16"/>
      <c r="I40" s="16"/>
      <c r="J40" s="16"/>
    </row>
    <row r="41" spans="1:14" x14ac:dyDescent="0.25">
      <c r="A41" s="16"/>
      <c r="B41" s="16"/>
      <c r="C41" s="16"/>
      <c r="D41" s="16"/>
      <c r="I41" s="16"/>
      <c r="J41" s="16"/>
    </row>
    <row r="42" spans="1:14" x14ac:dyDescent="0.25">
      <c r="A42" s="16"/>
      <c r="B42" s="43"/>
      <c r="C42" s="6"/>
      <c r="D42" s="41"/>
      <c r="E42" s="16"/>
      <c r="F42" s="16"/>
      <c r="G42" s="16"/>
      <c r="H42" s="16"/>
      <c r="I42" s="6"/>
      <c r="J42" s="41"/>
      <c r="K42" s="16"/>
      <c r="L42" s="16"/>
      <c r="M42" s="16"/>
      <c r="N42" s="16"/>
    </row>
    <row r="43" spans="1:14" x14ac:dyDescent="0.25">
      <c r="A43" s="16"/>
      <c r="B43" s="43"/>
      <c r="C43" s="6"/>
      <c r="D43" s="41"/>
      <c r="E43" s="16"/>
      <c r="F43" s="16"/>
      <c r="G43" s="16"/>
      <c r="H43" s="16"/>
      <c r="I43" s="6"/>
      <c r="J43" s="41"/>
      <c r="K43" s="16"/>
      <c r="L43" s="16"/>
      <c r="M43" s="16"/>
      <c r="N43" s="16"/>
    </row>
    <row r="44" spans="1:14" x14ac:dyDescent="0.25">
      <c r="A44" s="16"/>
      <c r="B44" s="43"/>
      <c r="C44" s="6"/>
      <c r="D44" s="41"/>
      <c r="E44" s="16"/>
      <c r="F44" s="16"/>
      <c r="G44" s="16"/>
      <c r="H44" s="16"/>
      <c r="I44" s="6"/>
      <c r="J44" s="41"/>
      <c r="K44" s="16"/>
      <c r="L44" s="16"/>
      <c r="M44" s="16"/>
      <c r="N44" s="16"/>
    </row>
    <row r="45" spans="1:14" x14ac:dyDescent="0.25">
      <c r="A45" s="16"/>
      <c r="B45" s="43"/>
      <c r="C45" s="6"/>
      <c r="D45" s="41"/>
      <c r="E45" s="16"/>
      <c r="F45" s="16"/>
      <c r="G45" s="16"/>
      <c r="H45" s="16"/>
      <c r="I45" s="6"/>
      <c r="J45" s="41"/>
      <c r="K45" s="16"/>
      <c r="L45" s="16"/>
      <c r="M45" s="16"/>
      <c r="N45" s="16"/>
    </row>
    <row r="46" spans="1:14" x14ac:dyDescent="0.25">
      <c r="A46" s="16"/>
      <c r="B46" s="43"/>
      <c r="C46" s="6"/>
      <c r="D46" s="41"/>
      <c r="E46" s="16"/>
      <c r="F46" s="16"/>
      <c r="G46" s="16"/>
      <c r="H46" s="16"/>
      <c r="I46" s="6"/>
      <c r="J46" s="41"/>
      <c r="K46" s="16"/>
      <c r="L46" s="16"/>
      <c r="M46" s="16"/>
      <c r="N46" s="16"/>
    </row>
    <row r="47" spans="1:14" x14ac:dyDescent="0.25">
      <c r="A47" s="16"/>
      <c r="B47" s="43"/>
      <c r="C47" s="6"/>
      <c r="D47" s="41"/>
      <c r="E47" s="16"/>
      <c r="F47" s="16"/>
      <c r="G47" s="16"/>
      <c r="H47" s="16"/>
      <c r="I47" s="6"/>
      <c r="J47" s="41"/>
      <c r="K47" s="16"/>
      <c r="L47" s="16"/>
      <c r="M47" s="16"/>
      <c r="N47" s="16"/>
    </row>
    <row r="48" spans="1:14" x14ac:dyDescent="0.25">
      <c r="A48" s="16"/>
      <c r="B48" s="43"/>
      <c r="C48" s="6"/>
      <c r="D48" s="41"/>
      <c r="E48" s="16"/>
      <c r="F48" s="16"/>
      <c r="G48" s="16"/>
      <c r="H48" s="16"/>
      <c r="I48" s="6"/>
      <c r="J48" s="41"/>
      <c r="K48" s="16"/>
      <c r="L48" s="16"/>
      <c r="M48" s="16"/>
      <c r="N48" s="16"/>
    </row>
    <row r="49" spans="1:14" x14ac:dyDescent="0.25">
      <c r="A49" s="16"/>
      <c r="B49" s="43"/>
      <c r="C49" s="6"/>
      <c r="D49" s="18"/>
      <c r="E49" s="16"/>
      <c r="F49" s="16"/>
      <c r="G49" s="16"/>
      <c r="H49" s="16"/>
      <c r="I49" s="6"/>
      <c r="J49" s="18"/>
      <c r="K49" s="16"/>
      <c r="L49" s="16"/>
      <c r="M49" s="16"/>
      <c r="N49" s="16"/>
    </row>
    <row r="50" spans="1:14" x14ac:dyDescent="0.25">
      <c r="A50" s="16"/>
      <c r="B50" s="43"/>
      <c r="C50" s="6"/>
      <c r="D50" s="18"/>
      <c r="E50" s="16"/>
      <c r="F50" s="16"/>
      <c r="G50" s="16"/>
      <c r="H50" s="16"/>
      <c r="I50" s="6"/>
      <c r="J50" s="18"/>
      <c r="K50" s="16"/>
      <c r="L50" s="16"/>
      <c r="M50" s="16"/>
      <c r="N50" s="16"/>
    </row>
    <row r="51" spans="1:14" x14ac:dyDescent="0.25">
      <c r="A51" s="16"/>
      <c r="B51" s="43"/>
      <c r="C51" s="6"/>
      <c r="D51" s="18"/>
      <c r="E51" s="16"/>
      <c r="F51" s="16"/>
      <c r="G51" s="16"/>
      <c r="H51" s="16"/>
      <c r="I51" s="6"/>
      <c r="J51" s="18"/>
      <c r="K51" s="16"/>
      <c r="L51" s="16"/>
      <c r="M51" s="16"/>
      <c r="N51" s="16"/>
    </row>
    <row r="52" spans="1:14" x14ac:dyDescent="0.25">
      <c r="A52" s="16"/>
      <c r="B52" s="43"/>
      <c r="C52" s="6"/>
      <c r="D52" s="18"/>
      <c r="E52" s="16"/>
      <c r="F52" s="16"/>
      <c r="G52" s="16"/>
      <c r="H52" s="16"/>
      <c r="I52" s="6"/>
      <c r="J52" s="18"/>
      <c r="K52" s="16"/>
      <c r="L52" s="16"/>
      <c r="M52" s="16"/>
      <c r="N52" s="16"/>
    </row>
    <row r="53" spans="1:14" x14ac:dyDescent="0.25">
      <c r="A53" s="16"/>
      <c r="B53" s="43"/>
      <c r="C53" s="6"/>
      <c r="D53" s="18"/>
      <c r="E53" s="16"/>
      <c r="F53" s="16"/>
      <c r="G53" s="16"/>
      <c r="H53" s="16"/>
      <c r="I53" s="6"/>
      <c r="J53" s="18"/>
      <c r="K53" s="16"/>
      <c r="L53" s="16"/>
      <c r="M53" s="16"/>
      <c r="N53" s="16"/>
    </row>
    <row r="54" spans="1:14" x14ac:dyDescent="0.25">
      <c r="A54" s="16"/>
      <c r="B54" s="43"/>
      <c r="C54" s="6"/>
      <c r="D54" s="18"/>
      <c r="E54" s="16"/>
      <c r="F54" s="16"/>
      <c r="G54" s="16"/>
      <c r="H54" s="16"/>
      <c r="I54" s="6"/>
      <c r="J54" s="18"/>
      <c r="K54" s="16"/>
      <c r="L54" s="16"/>
      <c r="M54" s="16"/>
      <c r="N54" s="16"/>
    </row>
    <row r="55" spans="1:14" x14ac:dyDescent="0.25">
      <c r="A55" s="16"/>
      <c r="B55" s="44"/>
      <c r="C55" s="18"/>
      <c r="D55" s="18"/>
      <c r="E55" s="16"/>
      <c r="F55" s="16"/>
      <c r="G55" s="16"/>
      <c r="H55" s="16"/>
      <c r="I55" s="18"/>
      <c r="J55" s="18"/>
      <c r="K55" s="16"/>
      <c r="L55" s="16"/>
      <c r="M55" s="16"/>
      <c r="N55" s="16"/>
    </row>
    <row r="56" spans="1:14" x14ac:dyDescent="0.25">
      <c r="A56" s="16"/>
      <c r="B56" s="42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</row>
    <row r="57" spans="1:14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</row>
    <row r="59" spans="1:14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</row>
    <row r="60" spans="1:14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  <row r="61" spans="1:14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1:14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</row>
    <row r="63" spans="1:14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</row>
    <row r="64" spans="1:14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1:14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</row>
    <row r="66" spans="1:14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spans="1:14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</row>
    <row r="72" spans="1:14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</row>
    <row r="73" spans="1:14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1:14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</row>
    <row r="75" spans="1:14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</row>
    <row r="76" spans="1:14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spans="1:14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spans="1:14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spans="1:14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spans="1:14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spans="1:14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spans="1:14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spans="1:14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spans="1:14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spans="1:14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spans="1:14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spans="1:14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1:14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</row>
    <row r="97" spans="1:14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1:14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1:14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1:14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1:14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1:14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1:14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1:14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1:14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1:14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1:14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1:14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1:14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1:14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1:14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1:14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1:14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1:14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1:14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1:14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1:14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1:14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1:14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1:14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1:14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1:14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1:14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1:14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1:14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1:14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1:14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1:14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1:14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1:14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1:14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1:14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1:14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1:14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1:14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1:14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1:14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1:14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1:14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1:14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1:14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1:14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1:14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1:14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1:14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1:14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1:14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1:14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1:14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1:14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1:14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1:14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1:14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1:14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1:14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1:14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1:14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1:14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1:14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1:14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1:14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1:14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1:14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1:14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1:14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1:14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1:14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1:14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1:14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1:14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1:14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1:14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1:14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1:14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1:14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1:14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1:14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1:14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1:14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1:14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1:14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1:14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1:14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1:14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1:14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1:14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1:14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1:14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1:14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1:14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1:14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1:14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1:14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1:14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1:14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1:14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1:14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1:14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1:14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1:14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1:14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1:14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1:14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1:14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1:14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1:14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1:14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1:14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1:14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1:14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1:14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1:14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1:14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1:14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1:14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1:14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1:14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1:14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1:14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1:14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1:14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count="1">
    <dataValidation type="decimal" allowBlank="1" showInputMessage="1" showErrorMessage="1" errorTitle="Microsoft Excel" error="Neočekivana vrsta podatka!_x000a_Mollimo unesite broj." sqref="B29:B35 G11:G21 G26 E11:E21 E26 D42:D48 C11:C21 C28:C29 C42:C54 C26 M11:M21 M26 K11:K21 K26 J42:J48 I11:I21 I28:I29 I42:I54 I26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osiguranja&amp;RKvartalno izvješće</oddHeader>
    <oddFooter>&amp;CU izvješće su uključeni podatci zaključno s 31.03.2023. godine.</oddFooter>
  </headerFooter>
  <ignoredErrors>
    <ignoredError sqref="M11:M21 G11:G22" formula="1"/>
    <ignoredError sqref="J11:J22 L11:L22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62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2" t="s">
        <v>59</v>
      </c>
      <c r="B7" s="85" t="s">
        <v>10</v>
      </c>
      <c r="C7" s="81" t="s">
        <v>54</v>
      </c>
      <c r="D7" s="81"/>
      <c r="E7" s="81"/>
      <c r="F7" s="81"/>
      <c r="G7" s="81"/>
      <c r="H7" s="81" t="s">
        <v>55</v>
      </c>
      <c r="I7" s="81"/>
      <c r="J7" s="81"/>
      <c r="K7" s="81"/>
      <c r="L7" s="88"/>
    </row>
    <row r="8" spans="1:12" s="27" customFormat="1" ht="21.75" customHeight="1" x14ac:dyDescent="0.25">
      <c r="A8" s="83"/>
      <c r="B8" s="86"/>
      <c r="C8" s="90" t="s">
        <v>26</v>
      </c>
      <c r="D8" s="90"/>
      <c r="E8" s="91" t="s">
        <v>60</v>
      </c>
      <c r="F8" s="86" t="s">
        <v>57</v>
      </c>
      <c r="G8" s="86"/>
      <c r="H8" s="90" t="s">
        <v>26</v>
      </c>
      <c r="I8" s="90"/>
      <c r="J8" s="91" t="s">
        <v>61</v>
      </c>
      <c r="K8" s="86" t="s">
        <v>57</v>
      </c>
      <c r="L8" s="89"/>
    </row>
    <row r="9" spans="1:12" ht="19.5" customHeight="1" thickBot="1" x14ac:dyDescent="0.3">
      <c r="A9" s="84"/>
      <c r="B9" s="87"/>
      <c r="C9" s="50" t="s">
        <v>65</v>
      </c>
      <c r="D9" s="50" t="s">
        <v>74</v>
      </c>
      <c r="E9" s="92"/>
      <c r="F9" s="34" t="s">
        <v>67</v>
      </c>
      <c r="G9" s="34" t="s">
        <v>75</v>
      </c>
      <c r="H9" s="50" t="s">
        <v>65</v>
      </c>
      <c r="I9" s="50" t="s">
        <v>74</v>
      </c>
      <c r="J9" s="92"/>
      <c r="K9" s="34" t="s">
        <v>67</v>
      </c>
      <c r="L9" s="35" t="s">
        <v>75</v>
      </c>
    </row>
    <row r="10" spans="1:12" ht="16.5" customHeight="1" x14ac:dyDescent="0.25">
      <c r="A10" s="53" t="s">
        <v>27</v>
      </c>
      <c r="B10" s="7" t="s">
        <v>63</v>
      </c>
      <c r="C10" s="61">
        <v>28680802</v>
      </c>
      <c r="D10" s="61"/>
      <c r="E10" s="45">
        <f>IFERROR((D10-C10)/C10*100, "-")</f>
        <v>-100</v>
      </c>
      <c r="F10" s="45">
        <f t="shared" ref="F10:G17" si="0">C10/C$32*100</f>
        <v>13.598634192892019</v>
      </c>
      <c r="G10" s="45" t="e">
        <f t="shared" si="0"/>
        <v>#DIV/0!</v>
      </c>
      <c r="H10" s="61">
        <v>2177349</v>
      </c>
      <c r="I10" s="61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3" t="s">
        <v>28</v>
      </c>
      <c r="B11" s="7" t="s">
        <v>0</v>
      </c>
      <c r="C11" s="61">
        <v>13266562</v>
      </c>
      <c r="D11" s="61"/>
      <c r="E11" s="45">
        <f>IFERROR((D11-C11)/C11*100, "-")</f>
        <v>-100</v>
      </c>
      <c r="F11" s="45">
        <f t="shared" si="0"/>
        <v>6.2901701157213772</v>
      </c>
      <c r="G11" s="45" t="e">
        <f t="shared" si="0"/>
        <v>#DIV/0!</v>
      </c>
      <c r="H11" s="61">
        <v>0</v>
      </c>
      <c r="I11" s="61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3" t="s">
        <v>29</v>
      </c>
      <c r="B12" s="7" t="s">
        <v>21</v>
      </c>
      <c r="C12" s="61">
        <v>2126555</v>
      </c>
      <c r="D12" s="61"/>
      <c r="E12" s="45">
        <f t="shared" ref="E12:E31" si="4">IFERROR((D12-C12)/C12*100, "-")</f>
        <v>-100</v>
      </c>
      <c r="F12" s="45">
        <f t="shared" si="0"/>
        <v>1.0082787620815306</v>
      </c>
      <c r="G12" s="45" t="e">
        <f t="shared" si="0"/>
        <v>#DIV/0!</v>
      </c>
      <c r="H12" s="61">
        <v>0</v>
      </c>
      <c r="I12" s="61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3" t="s">
        <v>30</v>
      </c>
      <c r="B13" s="7" t="s">
        <v>12</v>
      </c>
      <c r="C13" s="61">
        <v>2749392</v>
      </c>
      <c r="D13" s="61"/>
      <c r="E13" s="45">
        <f t="shared" si="4"/>
        <v>-100</v>
      </c>
      <c r="F13" s="45">
        <f t="shared" si="0"/>
        <v>1.3035889324456051</v>
      </c>
      <c r="G13" s="45" t="e">
        <f t="shared" si="0"/>
        <v>#DIV/0!</v>
      </c>
      <c r="H13" s="61">
        <v>0</v>
      </c>
      <c r="I13" s="61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3" t="s">
        <v>31</v>
      </c>
      <c r="B14" s="7" t="s">
        <v>1</v>
      </c>
      <c r="C14" s="61">
        <v>4439577</v>
      </c>
      <c r="D14" s="61"/>
      <c r="E14" s="45">
        <f t="shared" si="4"/>
        <v>-100</v>
      </c>
      <c r="F14" s="45">
        <f t="shared" si="0"/>
        <v>2.1049684591866353</v>
      </c>
      <c r="G14" s="45" t="e">
        <f t="shared" si="0"/>
        <v>#DIV/0!</v>
      </c>
      <c r="H14" s="61">
        <v>0</v>
      </c>
      <c r="I14" s="61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3" t="s">
        <v>32</v>
      </c>
      <c r="B15" s="7" t="s">
        <v>24</v>
      </c>
      <c r="C15" s="61">
        <v>16999983</v>
      </c>
      <c r="D15" s="61"/>
      <c r="E15" s="45">
        <f t="shared" si="4"/>
        <v>-100</v>
      </c>
      <c r="F15" s="45">
        <f t="shared" si="0"/>
        <v>8.0603237699693011</v>
      </c>
      <c r="G15" s="45" t="e">
        <f t="shared" si="0"/>
        <v>#DIV/0!</v>
      </c>
      <c r="H15" s="61">
        <v>0</v>
      </c>
      <c r="I15" s="61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3" t="s">
        <v>33</v>
      </c>
      <c r="B16" s="7" t="s">
        <v>2</v>
      </c>
      <c r="C16" s="61">
        <v>22196298</v>
      </c>
      <c r="D16" s="61"/>
      <c r="E16" s="45">
        <f t="shared" si="4"/>
        <v>-100</v>
      </c>
      <c r="F16" s="45">
        <f t="shared" si="0"/>
        <v>10.52408984024996</v>
      </c>
      <c r="G16" s="45" t="e">
        <f t="shared" si="0"/>
        <v>#DIV/0!</v>
      </c>
      <c r="H16" s="61">
        <v>4288086</v>
      </c>
      <c r="I16" s="61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3" t="s">
        <v>34</v>
      </c>
      <c r="B17" s="7" t="s">
        <v>13</v>
      </c>
      <c r="C17" s="61">
        <v>1522440</v>
      </c>
      <c r="D17" s="61"/>
      <c r="E17" s="45">
        <f t="shared" si="4"/>
        <v>-100</v>
      </c>
      <c r="F17" s="45">
        <f t="shared" si="0"/>
        <v>0.7218453877484502</v>
      </c>
      <c r="G17" s="45" t="e">
        <f t="shared" si="0"/>
        <v>#DIV/0!</v>
      </c>
      <c r="H17" s="61">
        <v>0</v>
      </c>
      <c r="I17" s="61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3" t="s">
        <v>35</v>
      </c>
      <c r="B18" s="7" t="s">
        <v>14</v>
      </c>
      <c r="C18" s="61">
        <v>3121970</v>
      </c>
      <c r="D18" s="61"/>
      <c r="E18" s="45">
        <f t="shared" ref="E18" si="5">IFERROR((D18-C18)/C18*100, "-")</f>
        <v>-100</v>
      </c>
      <c r="F18" s="45">
        <f t="shared" ref="F18" si="6">C18/C$32*100</f>
        <v>1.4802420096614837</v>
      </c>
      <c r="G18" s="45" t="e">
        <f t="shared" ref="G18" si="7">D18/D$32*100</f>
        <v>#DIV/0!</v>
      </c>
      <c r="H18" s="61">
        <v>0</v>
      </c>
      <c r="I18" s="61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3" t="s">
        <v>36</v>
      </c>
      <c r="B19" s="7" t="s">
        <v>3</v>
      </c>
      <c r="C19" s="61">
        <v>27208327</v>
      </c>
      <c r="D19" s="61"/>
      <c r="E19" s="45">
        <f t="shared" si="4"/>
        <v>-100</v>
      </c>
      <c r="F19" s="45">
        <f>C19/C$32*100</f>
        <v>12.900479068667156</v>
      </c>
      <c r="G19" s="45" t="e">
        <f>D19/D$32*100</f>
        <v>#DIV/0!</v>
      </c>
      <c r="H19" s="61">
        <v>0</v>
      </c>
      <c r="I19" s="61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3" t="s">
        <v>37</v>
      </c>
      <c r="B20" s="7" t="s">
        <v>23</v>
      </c>
      <c r="C20" s="61">
        <v>491396</v>
      </c>
      <c r="D20" s="61"/>
      <c r="E20" s="45">
        <f>IFERROR((D20-C20)/C20*100, "-")</f>
        <v>-100</v>
      </c>
      <c r="F20" s="45" t="s">
        <v>72</v>
      </c>
      <c r="G20" s="45" t="e">
        <f t="shared" ref="G20:G31" si="8">D20/D$32*100</f>
        <v>#DIV/0!</v>
      </c>
      <c r="H20" s="61">
        <v>0</v>
      </c>
      <c r="I20" s="61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3" t="s">
        <v>38</v>
      </c>
      <c r="B21" s="7" t="s">
        <v>4</v>
      </c>
      <c r="C21" s="61">
        <v>13237492</v>
      </c>
      <c r="D21" s="61"/>
      <c r="E21" s="45">
        <f t="shared" si="4"/>
        <v>-100</v>
      </c>
      <c r="F21" s="45">
        <f>C21/C$32*100</f>
        <v>6.276386948291564</v>
      </c>
      <c r="G21" s="45" t="e">
        <f t="shared" si="8"/>
        <v>#DIV/0!</v>
      </c>
      <c r="H21" s="61">
        <v>13619267</v>
      </c>
      <c r="I21" s="61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3" t="s">
        <v>39</v>
      </c>
      <c r="B22" s="7" t="s">
        <v>18</v>
      </c>
      <c r="C22" s="61">
        <v>1806278</v>
      </c>
      <c r="D22" s="61"/>
      <c r="E22" s="45">
        <f>IFERROR((D22-C22)/C22*100, "-")</f>
        <v>-100</v>
      </c>
      <c r="F22" s="45">
        <f>C22/C$32*100</f>
        <v>0.85642353281015682</v>
      </c>
      <c r="G22" s="45" t="e">
        <f t="shared" si="8"/>
        <v>#DIV/0!</v>
      </c>
      <c r="H22" s="61">
        <v>0</v>
      </c>
      <c r="I22" s="61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3" t="s">
        <v>40</v>
      </c>
      <c r="B23" s="7" t="s">
        <v>11</v>
      </c>
      <c r="C23" s="61">
        <v>4279393</v>
      </c>
      <c r="D23" s="61"/>
      <c r="E23" s="45">
        <f>IFERROR((D23-C23)/C23*100, "-")</f>
        <v>-100</v>
      </c>
      <c r="F23" s="45">
        <f>C23/C$32*100</f>
        <v>2.0290192713098731</v>
      </c>
      <c r="G23" s="45" t="e">
        <f t="shared" si="8"/>
        <v>#DIV/0!</v>
      </c>
      <c r="H23" s="61">
        <v>0</v>
      </c>
      <c r="I23" s="61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3" t="s">
        <v>41</v>
      </c>
      <c r="B24" s="7" t="s">
        <v>66</v>
      </c>
      <c r="C24" s="61">
        <v>1763207</v>
      </c>
      <c r="D24" s="61"/>
      <c r="E24" s="45">
        <f>IFERROR((D24-C24)/C24*100, "-")</f>
        <v>-100</v>
      </c>
      <c r="F24" s="45" t="s">
        <v>72</v>
      </c>
      <c r="G24" s="45" t="e">
        <f t="shared" si="8"/>
        <v>#DIV/0!</v>
      </c>
      <c r="H24" s="61"/>
      <c r="I24" s="61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3" t="s">
        <v>71</v>
      </c>
      <c r="B25" s="7" t="s">
        <v>5</v>
      </c>
      <c r="C25" s="61">
        <v>32253873</v>
      </c>
      <c r="D25" s="61"/>
      <c r="E25" s="45">
        <f t="shared" si="4"/>
        <v>-100</v>
      </c>
      <c r="F25" s="45">
        <f t="shared" ref="F25:F31" si="9">C25/C$32*100</f>
        <v>15.292759952493542</v>
      </c>
      <c r="G25" s="45" t="e">
        <f t="shared" si="8"/>
        <v>#DIV/0!</v>
      </c>
      <c r="H25" s="61">
        <v>2484413</v>
      </c>
      <c r="I25" s="61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3" t="s">
        <v>43</v>
      </c>
      <c r="B26" s="7" t="s">
        <v>6</v>
      </c>
      <c r="C26" s="61">
        <v>16874018</v>
      </c>
      <c r="D26" s="61"/>
      <c r="E26" s="45">
        <f t="shared" si="4"/>
        <v>-100</v>
      </c>
      <c r="F26" s="45">
        <f t="shared" si="9"/>
        <v>8.0005990817926023</v>
      </c>
      <c r="G26" s="45" t="e">
        <f t="shared" si="8"/>
        <v>#DIV/0!</v>
      </c>
      <c r="H26" s="61">
        <v>6435953</v>
      </c>
      <c r="I26" s="61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3" t="s">
        <v>44</v>
      </c>
      <c r="B27" s="7" t="s">
        <v>7</v>
      </c>
      <c r="C27" s="61">
        <v>11620643</v>
      </c>
      <c r="D27" s="61"/>
      <c r="E27" s="45">
        <f t="shared" si="4"/>
        <v>-100</v>
      </c>
      <c r="F27" s="45">
        <f t="shared" si="9"/>
        <v>5.5097787447921185</v>
      </c>
      <c r="G27" s="45" t="e">
        <f t="shared" si="8"/>
        <v>#DIV/0!</v>
      </c>
      <c r="H27" s="61">
        <v>13704200</v>
      </c>
      <c r="I27" s="61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3" t="s">
        <v>45</v>
      </c>
      <c r="B28" s="7" t="s">
        <v>8</v>
      </c>
      <c r="C28" s="61">
        <v>0</v>
      </c>
      <c r="D28" s="61"/>
      <c r="E28" s="45" t="str">
        <f t="shared" si="4"/>
        <v>-</v>
      </c>
      <c r="F28" s="45">
        <f t="shared" si="9"/>
        <v>0</v>
      </c>
      <c r="G28" s="45" t="e">
        <f t="shared" si="8"/>
        <v>#DIV/0!</v>
      </c>
      <c r="H28" s="61">
        <v>0</v>
      </c>
      <c r="I28" s="61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3" t="s">
        <v>46</v>
      </c>
      <c r="B29" s="7" t="s">
        <v>68</v>
      </c>
      <c r="C29" s="61">
        <v>103869</v>
      </c>
      <c r="D29" s="61"/>
      <c r="E29" s="45">
        <f>IFERROR((D29-C29)/C29*100, "-")</f>
        <v>-100</v>
      </c>
      <c r="F29" s="45">
        <f t="shared" si="9"/>
        <v>4.9248153345973419E-2</v>
      </c>
      <c r="G29" s="45" t="e">
        <f t="shared" si="8"/>
        <v>#DIV/0!</v>
      </c>
      <c r="H29" s="61">
        <v>13661450</v>
      </c>
      <c r="I29" s="61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3" t="s">
        <v>47</v>
      </c>
      <c r="B30" s="7" t="s">
        <v>25</v>
      </c>
      <c r="C30" s="61">
        <v>6167356</v>
      </c>
      <c r="D30" s="61"/>
      <c r="E30" s="45">
        <f t="shared" si="4"/>
        <v>-100</v>
      </c>
      <c r="F30" s="45">
        <f t="shared" si="9"/>
        <v>2.924172698564627</v>
      </c>
      <c r="G30" s="45" t="e">
        <f t="shared" si="8"/>
        <v>#DIV/0!</v>
      </c>
      <c r="H30" s="61">
        <v>650092</v>
      </c>
      <c r="I30" s="61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3" t="s">
        <v>48</v>
      </c>
      <c r="B31" s="7" t="s">
        <v>9</v>
      </c>
      <c r="C31" s="61">
        <v>0</v>
      </c>
      <c r="D31" s="61"/>
      <c r="E31" s="45" t="str">
        <f t="shared" si="4"/>
        <v>-</v>
      </c>
      <c r="F31" s="45">
        <f t="shared" si="9"/>
        <v>0</v>
      </c>
      <c r="G31" s="45" t="e">
        <f t="shared" si="8"/>
        <v>#DIV/0!</v>
      </c>
      <c r="H31" s="61">
        <v>0</v>
      </c>
      <c r="I31" s="61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9" t="s">
        <v>69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1"/>
    </row>
    <row r="40" spans="1:12" x14ac:dyDescent="0.25">
      <c r="A40" s="18"/>
      <c r="B40" s="41"/>
    </row>
    <row r="41" spans="1:12" x14ac:dyDescent="0.25">
      <c r="A41" s="18"/>
      <c r="B41" s="41"/>
    </row>
    <row r="42" spans="1:12" x14ac:dyDescent="0.25">
      <c r="A42" s="18"/>
      <c r="B42" s="41"/>
    </row>
    <row r="43" spans="1:12" x14ac:dyDescent="0.25">
      <c r="A43" s="18"/>
      <c r="B43" s="41"/>
      <c r="C43" s="41"/>
      <c r="D43" s="18"/>
      <c r="E43" s="18"/>
      <c r="F43" s="18"/>
      <c r="G43" s="18"/>
    </row>
    <row r="44" spans="1:12" x14ac:dyDescent="0.25">
      <c r="A44" s="18"/>
      <c r="B44" s="41"/>
      <c r="C44" s="41"/>
      <c r="D44" s="18"/>
      <c r="E44" s="18"/>
      <c r="F44" s="18"/>
      <c r="G44" s="18"/>
    </row>
    <row r="45" spans="1:12" x14ac:dyDescent="0.25">
      <c r="A45" s="18"/>
      <c r="B45" s="41"/>
      <c r="C45" s="41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3"/>
      <c r="C52" s="6"/>
      <c r="D52" s="6"/>
      <c r="E52" s="40"/>
      <c r="F52" s="41"/>
      <c r="G52" s="41"/>
      <c r="H52" s="16"/>
      <c r="I52" s="16"/>
      <c r="J52" s="16"/>
      <c r="K52" s="16"/>
      <c r="L52" s="16"/>
    </row>
    <row r="53" spans="1:12" x14ac:dyDescent="0.25">
      <c r="A53" s="16"/>
      <c r="B53" s="43"/>
      <c r="C53" s="6"/>
      <c r="D53" s="6"/>
      <c r="E53" s="40"/>
      <c r="F53" s="41"/>
      <c r="G53" s="41"/>
      <c r="H53" s="16"/>
      <c r="I53" s="16"/>
      <c r="J53" s="16"/>
      <c r="K53" s="16"/>
      <c r="L53" s="16"/>
    </row>
    <row r="54" spans="1:12" x14ac:dyDescent="0.25">
      <c r="A54" s="16"/>
      <c r="B54" s="43"/>
      <c r="C54" s="6"/>
      <c r="D54" s="6"/>
      <c r="E54" s="40"/>
      <c r="F54" s="41"/>
      <c r="G54" s="41"/>
      <c r="H54" s="16"/>
      <c r="I54" s="16"/>
      <c r="J54" s="16"/>
      <c r="K54" s="16"/>
      <c r="L54" s="16"/>
    </row>
    <row r="55" spans="1:12" x14ac:dyDescent="0.25">
      <c r="A55" s="16"/>
      <c r="B55" s="43"/>
      <c r="C55" s="6"/>
      <c r="D55" s="6"/>
      <c r="E55" s="40"/>
      <c r="F55" s="41"/>
      <c r="G55" s="41"/>
      <c r="H55" s="16"/>
      <c r="I55" s="16"/>
      <c r="J55" s="16"/>
      <c r="K55" s="16"/>
      <c r="L55" s="16"/>
    </row>
    <row r="56" spans="1:12" x14ac:dyDescent="0.25">
      <c r="A56" s="16"/>
      <c r="B56" s="43"/>
      <c r="C56" s="6"/>
      <c r="D56" s="6"/>
      <c r="E56" s="40"/>
      <c r="F56" s="41"/>
      <c r="G56" s="41"/>
      <c r="H56" s="16"/>
      <c r="I56" s="16"/>
      <c r="J56" s="16"/>
      <c r="K56" s="16"/>
      <c r="L56" s="16"/>
    </row>
    <row r="57" spans="1:12" x14ac:dyDescent="0.25">
      <c r="A57" s="16"/>
      <c r="B57" s="43"/>
      <c r="C57" s="6"/>
      <c r="D57" s="6"/>
      <c r="E57" s="40"/>
      <c r="F57" s="41"/>
      <c r="G57" s="41"/>
      <c r="H57" s="16"/>
      <c r="I57" s="16"/>
      <c r="J57" s="16"/>
      <c r="K57" s="16"/>
      <c r="L57" s="16"/>
    </row>
    <row r="58" spans="1:12" x14ac:dyDescent="0.25">
      <c r="A58" s="16"/>
      <c r="B58" s="43"/>
      <c r="C58" s="6"/>
      <c r="D58" s="6"/>
      <c r="E58" s="40"/>
      <c r="F58" s="41"/>
      <c r="G58" s="41"/>
      <c r="H58" s="16"/>
      <c r="I58" s="16"/>
      <c r="J58" s="16"/>
      <c r="K58" s="16"/>
      <c r="L58" s="16"/>
    </row>
    <row r="59" spans="1:12" x14ac:dyDescent="0.25">
      <c r="A59" s="16"/>
      <c r="B59" s="43"/>
      <c r="C59" s="6"/>
      <c r="D59" s="6"/>
      <c r="E59" s="44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3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3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3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3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3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4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2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6" width="13" customWidth="1"/>
    <col min="7" max="8" width="15.28515625" customWidth="1"/>
    <col min="9" max="12" width="13" customWidth="1"/>
    <col min="13" max="14" width="15.28515625" customWidth="1"/>
  </cols>
  <sheetData>
    <row r="1" spans="1:14" ht="15" customHeight="1" x14ac:dyDescent="0.25"/>
    <row r="2" spans="1:14" ht="15" customHeight="1" x14ac:dyDescent="0.25"/>
    <row r="3" spans="1:14" ht="15" customHeight="1" x14ac:dyDescent="0.25"/>
    <row r="4" spans="1:14" ht="15" customHeight="1" x14ac:dyDescent="0.25"/>
    <row r="5" spans="1:14" ht="15" customHeight="1" x14ac:dyDescent="0.25">
      <c r="C5" s="64" t="s">
        <v>64</v>
      </c>
      <c r="I5" s="64"/>
    </row>
    <row r="6" spans="1:14" ht="15" customHeight="1" x14ac:dyDescent="0.25">
      <c r="C6" s="2"/>
      <c r="D6" s="2"/>
      <c r="I6" s="2"/>
      <c r="J6" s="2"/>
    </row>
    <row r="7" spans="1:14" ht="15" customHeight="1" thickBot="1" x14ac:dyDescent="0.3"/>
    <row r="8" spans="1:14" ht="24.75" customHeight="1" x14ac:dyDescent="0.25">
      <c r="A8" s="82" t="s">
        <v>59</v>
      </c>
      <c r="B8" s="85" t="s">
        <v>82</v>
      </c>
      <c r="C8" s="81" t="s">
        <v>78</v>
      </c>
      <c r="D8" s="81"/>
      <c r="E8" s="81" t="s">
        <v>77</v>
      </c>
      <c r="F8" s="81"/>
      <c r="G8" s="81" t="s">
        <v>79</v>
      </c>
      <c r="H8" s="81"/>
      <c r="I8" s="81" t="s">
        <v>78</v>
      </c>
      <c r="J8" s="81"/>
      <c r="K8" s="81" t="s">
        <v>77</v>
      </c>
      <c r="L8" s="81"/>
      <c r="M8" s="81" t="s">
        <v>79</v>
      </c>
      <c r="N8" s="88"/>
    </row>
    <row r="9" spans="1:14" ht="21.75" customHeight="1" x14ac:dyDescent="0.25">
      <c r="A9" s="83"/>
      <c r="B9" s="86"/>
      <c r="C9" s="86" t="s">
        <v>81</v>
      </c>
      <c r="D9" s="86"/>
      <c r="E9" s="86" t="s">
        <v>81</v>
      </c>
      <c r="F9" s="86"/>
      <c r="G9" s="86" t="s">
        <v>81</v>
      </c>
      <c r="H9" s="86"/>
      <c r="I9" s="86" t="s">
        <v>80</v>
      </c>
      <c r="J9" s="86"/>
      <c r="K9" s="86" t="s">
        <v>80</v>
      </c>
      <c r="L9" s="86"/>
      <c r="M9" s="86" t="s">
        <v>80</v>
      </c>
      <c r="N9" s="89"/>
    </row>
    <row r="10" spans="1:14" ht="18.75" customHeight="1" thickBot="1" x14ac:dyDescent="0.3">
      <c r="A10" s="84"/>
      <c r="B10" s="87"/>
      <c r="C10" s="68" t="s">
        <v>26</v>
      </c>
      <c r="D10" s="66" t="s">
        <v>76</v>
      </c>
      <c r="E10" s="68" t="s">
        <v>26</v>
      </c>
      <c r="F10" s="66" t="s">
        <v>76</v>
      </c>
      <c r="G10" s="68" t="s">
        <v>26</v>
      </c>
      <c r="H10" s="76" t="s">
        <v>76</v>
      </c>
      <c r="I10" s="68" t="s">
        <v>26</v>
      </c>
      <c r="J10" s="76" t="s">
        <v>76</v>
      </c>
      <c r="K10" s="68" t="s">
        <v>26</v>
      </c>
      <c r="L10" s="76" t="s">
        <v>76</v>
      </c>
      <c r="M10" s="68" t="s">
        <v>26</v>
      </c>
      <c r="N10" s="67" t="s">
        <v>76</v>
      </c>
    </row>
    <row r="11" spans="1:14" x14ac:dyDescent="0.25">
      <c r="A11" s="15" t="s">
        <v>27</v>
      </c>
      <c r="B11" s="7" t="s">
        <v>12</v>
      </c>
      <c r="C11" s="61">
        <v>3560026.07</v>
      </c>
      <c r="D11" s="72">
        <f t="shared" ref="D11:D24" si="0">C11/C$25*100</f>
        <v>6.3013403153074607</v>
      </c>
      <c r="E11" s="61">
        <v>0</v>
      </c>
      <c r="F11" s="29">
        <f t="shared" ref="F11:F24" si="1">E11/E$25*100</f>
        <v>0</v>
      </c>
      <c r="G11" s="61">
        <f t="shared" ref="G11:G24" si="2">C11+E11</f>
        <v>3560026.07</v>
      </c>
      <c r="H11" s="73">
        <f t="shared" ref="H11:H24" si="3">G11/G$25*100</f>
        <v>5.6464598544025781</v>
      </c>
      <c r="I11" s="61">
        <v>3689098.64</v>
      </c>
      <c r="J11" s="72">
        <f t="shared" ref="J11:J24" si="4">I11/I$25*100</f>
        <v>6.0552689187699915</v>
      </c>
      <c r="K11" s="61">
        <v>0</v>
      </c>
      <c r="L11" s="29">
        <f t="shared" ref="L11:L24" si="5">K11/K$25*100</f>
        <v>0</v>
      </c>
      <c r="M11" s="61">
        <f t="shared" ref="M11:M24" si="6">I11+K11</f>
        <v>3689098.64</v>
      </c>
      <c r="N11" s="73">
        <f t="shared" ref="N11:N24" si="7">M11/M$25*100</f>
        <v>5.501530943856201</v>
      </c>
    </row>
    <row r="12" spans="1:14" x14ac:dyDescent="0.25">
      <c r="A12" s="15" t="s">
        <v>28</v>
      </c>
      <c r="B12" s="7" t="s">
        <v>13</v>
      </c>
      <c r="C12" s="61">
        <v>5513694.3599999994</v>
      </c>
      <c r="D12" s="72">
        <f t="shared" si="0"/>
        <v>9.7593848679179356</v>
      </c>
      <c r="E12" s="61">
        <v>0</v>
      </c>
      <c r="F12" s="29">
        <f t="shared" si="1"/>
        <v>0</v>
      </c>
      <c r="G12" s="61">
        <f t="shared" si="2"/>
        <v>5513694.3599999994</v>
      </c>
      <c r="H12" s="73">
        <f t="shared" si="3"/>
        <v>8.7451196258194575</v>
      </c>
      <c r="I12" s="61">
        <v>5841568.7299999995</v>
      </c>
      <c r="J12" s="72">
        <f t="shared" si="4"/>
        <v>9.5883230619248732</v>
      </c>
      <c r="K12" s="61">
        <v>0</v>
      </c>
      <c r="L12" s="29">
        <f t="shared" si="5"/>
        <v>0</v>
      </c>
      <c r="M12" s="61">
        <f t="shared" si="6"/>
        <v>5841568.7299999995</v>
      </c>
      <c r="N12" s="73">
        <f t="shared" si="7"/>
        <v>8.7114968356492</v>
      </c>
    </row>
    <row r="13" spans="1:14" x14ac:dyDescent="0.25">
      <c r="A13" s="15" t="s">
        <v>29</v>
      </c>
      <c r="B13" s="7" t="s">
        <v>14</v>
      </c>
      <c r="C13" s="61">
        <v>6602699.8600000003</v>
      </c>
      <c r="D13" s="72">
        <f t="shared" si="0"/>
        <v>11.686953409780205</v>
      </c>
      <c r="E13" s="61">
        <v>0</v>
      </c>
      <c r="F13" s="29">
        <f t="shared" si="1"/>
        <v>0</v>
      </c>
      <c r="G13" s="61">
        <f t="shared" si="2"/>
        <v>6602699.8600000003</v>
      </c>
      <c r="H13" s="73">
        <f t="shared" si="3"/>
        <v>10.472361425757629</v>
      </c>
      <c r="I13" s="61">
        <v>7400991.0700000003</v>
      </c>
      <c r="J13" s="72">
        <f t="shared" si="4"/>
        <v>12.147951455769494</v>
      </c>
      <c r="K13" s="61">
        <v>0</v>
      </c>
      <c r="L13" s="29">
        <f t="shared" si="5"/>
        <v>0</v>
      </c>
      <c r="M13" s="61">
        <f t="shared" si="6"/>
        <v>7400991.0700000003</v>
      </c>
      <c r="N13" s="73">
        <f t="shared" si="7"/>
        <v>11.037054131685787</v>
      </c>
    </row>
    <row r="14" spans="1:14" x14ac:dyDescent="0.25">
      <c r="A14" s="15" t="s">
        <v>30</v>
      </c>
      <c r="B14" s="7" t="s">
        <v>23</v>
      </c>
      <c r="C14" s="61">
        <v>2528764.6800000002</v>
      </c>
      <c r="D14" s="72">
        <f t="shared" si="0"/>
        <v>4.4759803756183079</v>
      </c>
      <c r="E14" s="61">
        <v>0</v>
      </c>
      <c r="F14" s="29">
        <f t="shared" si="1"/>
        <v>0</v>
      </c>
      <c r="G14" s="61">
        <f t="shared" si="2"/>
        <v>2528764.6800000002</v>
      </c>
      <c r="H14" s="73">
        <f t="shared" si="3"/>
        <v>4.0108044059495285</v>
      </c>
      <c r="I14" s="61">
        <v>2423403.56</v>
      </c>
      <c r="J14" s="72">
        <f t="shared" si="4"/>
        <v>3.9777630490532361</v>
      </c>
      <c r="K14" s="61">
        <v>0</v>
      </c>
      <c r="L14" s="29">
        <f t="shared" si="5"/>
        <v>0</v>
      </c>
      <c r="M14" s="61">
        <f t="shared" si="6"/>
        <v>2423403.56</v>
      </c>
      <c r="N14" s="73">
        <f t="shared" si="7"/>
        <v>3.6140073703183164</v>
      </c>
    </row>
    <row r="15" spans="1:14" x14ac:dyDescent="0.25">
      <c r="A15" s="15" t="s">
        <v>31</v>
      </c>
      <c r="B15" s="7" t="s">
        <v>16</v>
      </c>
      <c r="C15" s="61">
        <v>2250697.7799999998</v>
      </c>
      <c r="D15" s="72">
        <f t="shared" si="0"/>
        <v>3.9837946070678636</v>
      </c>
      <c r="E15" s="61">
        <v>5666167.9000000004</v>
      </c>
      <c r="F15" s="29">
        <f t="shared" si="1"/>
        <v>86.473573795043322</v>
      </c>
      <c r="G15" s="61">
        <f t="shared" si="2"/>
        <v>7916865.6799999997</v>
      </c>
      <c r="H15" s="73">
        <f t="shared" si="3"/>
        <v>12.556723842985107</v>
      </c>
      <c r="I15" s="61">
        <v>2631982.52</v>
      </c>
      <c r="J15" s="72">
        <f t="shared" si="4"/>
        <v>4.3201235595321235</v>
      </c>
      <c r="K15" s="61">
        <v>5609081.9000000004</v>
      </c>
      <c r="L15" s="29">
        <f t="shared" si="5"/>
        <v>91.471162983963509</v>
      </c>
      <c r="M15" s="61">
        <f t="shared" si="6"/>
        <v>8241064.4199999999</v>
      </c>
      <c r="N15" s="73">
        <f t="shared" si="7"/>
        <v>12.289850541091077</v>
      </c>
    </row>
    <row r="16" spans="1:14" x14ac:dyDescent="0.25">
      <c r="A16" s="15" t="s">
        <v>32</v>
      </c>
      <c r="B16" s="7" t="s">
        <v>17</v>
      </c>
      <c r="C16" s="61">
        <v>1309467.97</v>
      </c>
      <c r="D16" s="72">
        <f t="shared" si="0"/>
        <v>2.3177929455344746</v>
      </c>
      <c r="E16" s="61">
        <v>0</v>
      </c>
      <c r="F16" s="29">
        <f t="shared" si="1"/>
        <v>0</v>
      </c>
      <c r="G16" s="61">
        <f t="shared" si="2"/>
        <v>1309467.97</v>
      </c>
      <c r="H16" s="73">
        <f t="shared" si="3"/>
        <v>2.0769112859982624</v>
      </c>
      <c r="I16" s="61">
        <v>1576792.73</v>
      </c>
      <c r="J16" s="72">
        <f t="shared" si="4"/>
        <v>2.5881400691718781</v>
      </c>
      <c r="K16" s="61">
        <v>0</v>
      </c>
      <c r="L16" s="29">
        <f t="shared" si="5"/>
        <v>0</v>
      </c>
      <c r="M16" s="61">
        <f t="shared" si="6"/>
        <v>1576792.73</v>
      </c>
      <c r="N16" s="73">
        <f t="shared" si="7"/>
        <v>2.3514616557237127</v>
      </c>
    </row>
    <row r="17" spans="1:14" x14ac:dyDescent="0.25">
      <c r="A17" s="15" t="s">
        <v>33</v>
      </c>
      <c r="B17" s="7" t="s">
        <v>18</v>
      </c>
      <c r="C17" s="61">
        <v>3425425.09</v>
      </c>
      <c r="D17" s="72">
        <f t="shared" si="0"/>
        <v>6.0630930201819231</v>
      </c>
      <c r="E17" s="61">
        <v>0</v>
      </c>
      <c r="F17" s="29">
        <f t="shared" si="1"/>
        <v>0</v>
      </c>
      <c r="G17" s="61">
        <f t="shared" si="2"/>
        <v>3425425.09</v>
      </c>
      <c r="H17" s="73">
        <f t="shared" si="3"/>
        <v>5.432972926220268</v>
      </c>
      <c r="I17" s="61">
        <v>4283920.6100000003</v>
      </c>
      <c r="J17" s="72">
        <f t="shared" si="4"/>
        <v>7.0316068643291096</v>
      </c>
      <c r="K17" s="61">
        <v>0</v>
      </c>
      <c r="L17" s="29">
        <f t="shared" si="5"/>
        <v>0</v>
      </c>
      <c r="M17" s="61">
        <f t="shared" si="6"/>
        <v>4283920.6100000003</v>
      </c>
      <c r="N17" s="73">
        <f t="shared" si="7"/>
        <v>6.3885854233863295</v>
      </c>
    </row>
    <row r="18" spans="1:14" x14ac:dyDescent="0.25">
      <c r="A18" s="15" t="s">
        <v>34</v>
      </c>
      <c r="B18" s="7" t="s">
        <v>19</v>
      </c>
      <c r="C18" s="61">
        <v>3745020.36</v>
      </c>
      <c r="D18" s="72">
        <f t="shared" si="0"/>
        <v>6.6287851021594513</v>
      </c>
      <c r="E18" s="61">
        <v>0</v>
      </c>
      <c r="F18" s="29">
        <f t="shared" si="1"/>
        <v>0</v>
      </c>
      <c r="G18" s="61">
        <f t="shared" si="2"/>
        <v>3745020.36</v>
      </c>
      <c r="H18" s="73">
        <f t="shared" si="3"/>
        <v>5.9398742314997408</v>
      </c>
      <c r="I18" s="61">
        <v>3628820.56</v>
      </c>
      <c r="J18" s="72">
        <f t="shared" si="4"/>
        <v>5.9563287656524997</v>
      </c>
      <c r="K18" s="61">
        <v>0</v>
      </c>
      <c r="L18" s="29">
        <f t="shared" si="5"/>
        <v>0</v>
      </c>
      <c r="M18" s="61">
        <f t="shared" si="6"/>
        <v>3628820.56</v>
      </c>
      <c r="N18" s="73">
        <f t="shared" si="7"/>
        <v>5.4116386003009094</v>
      </c>
    </row>
    <row r="19" spans="1:14" x14ac:dyDescent="0.25">
      <c r="A19" s="15" t="s">
        <v>35</v>
      </c>
      <c r="B19" s="7" t="s">
        <v>11</v>
      </c>
      <c r="C19" s="61">
        <v>6896344.6999999993</v>
      </c>
      <c r="D19" s="72">
        <f t="shared" si="0"/>
        <v>12.206712544205308</v>
      </c>
      <c r="E19" s="61">
        <v>0</v>
      </c>
      <c r="F19" s="29">
        <f t="shared" si="1"/>
        <v>0</v>
      </c>
      <c r="G19" s="61">
        <f t="shared" si="2"/>
        <v>6896344.6999999993</v>
      </c>
      <c r="H19" s="73">
        <f t="shared" si="3"/>
        <v>10.938103464695132</v>
      </c>
      <c r="I19" s="61">
        <v>6937259.3999999994</v>
      </c>
      <c r="J19" s="72">
        <f t="shared" si="4"/>
        <v>11.386784503616566</v>
      </c>
      <c r="K19" s="61">
        <v>0</v>
      </c>
      <c r="L19" s="29">
        <f t="shared" si="5"/>
        <v>0</v>
      </c>
      <c r="M19" s="61">
        <f t="shared" si="6"/>
        <v>6937259.3999999994</v>
      </c>
      <c r="N19" s="73">
        <f t="shared" si="7"/>
        <v>10.345493839833273</v>
      </c>
    </row>
    <row r="20" spans="1:14" x14ac:dyDescent="0.25">
      <c r="A20" s="15" t="s">
        <v>36</v>
      </c>
      <c r="B20" s="7" t="s">
        <v>15</v>
      </c>
      <c r="C20" s="61">
        <v>2410976.9300000002</v>
      </c>
      <c r="D20" s="72">
        <f t="shared" si="0"/>
        <v>4.2674929423438783</v>
      </c>
      <c r="E20" s="61">
        <v>0</v>
      </c>
      <c r="F20" s="29">
        <f t="shared" si="1"/>
        <v>0</v>
      </c>
      <c r="G20" s="61">
        <f t="shared" si="2"/>
        <v>2410976.9300000002</v>
      </c>
      <c r="H20" s="73">
        <f t="shared" si="3"/>
        <v>3.8239844814214456</v>
      </c>
      <c r="I20" s="61">
        <v>2628837.89</v>
      </c>
      <c r="J20" s="72">
        <f t="shared" si="4"/>
        <v>4.3149619788431259</v>
      </c>
      <c r="K20" s="61">
        <v>0</v>
      </c>
      <c r="L20" s="29">
        <f t="shared" si="5"/>
        <v>0</v>
      </c>
      <c r="M20" s="61">
        <f t="shared" si="6"/>
        <v>2628837.89</v>
      </c>
      <c r="N20" s="73">
        <f t="shared" si="7"/>
        <v>3.9203703694452163</v>
      </c>
    </row>
    <row r="21" spans="1:14" x14ac:dyDescent="0.25">
      <c r="A21" s="15" t="s">
        <v>37</v>
      </c>
      <c r="B21" s="7" t="s">
        <v>66</v>
      </c>
      <c r="C21" s="61">
        <v>3523840.6399999997</v>
      </c>
      <c r="D21" s="72">
        <f t="shared" si="0"/>
        <v>6.2372911470142238</v>
      </c>
      <c r="E21" s="61">
        <v>0</v>
      </c>
      <c r="F21" s="29">
        <f t="shared" si="1"/>
        <v>0</v>
      </c>
      <c r="G21" s="61">
        <f t="shared" si="2"/>
        <v>3523840.6399999997</v>
      </c>
      <c r="H21" s="73">
        <f t="shared" si="3"/>
        <v>5.5890671348573262</v>
      </c>
      <c r="I21" s="61">
        <v>4158636.27</v>
      </c>
      <c r="J21" s="72">
        <f t="shared" si="4"/>
        <v>6.8259657459851946</v>
      </c>
      <c r="K21" s="61">
        <v>0</v>
      </c>
      <c r="L21" s="29">
        <f t="shared" si="5"/>
        <v>0</v>
      </c>
      <c r="M21" s="61">
        <f t="shared" si="6"/>
        <v>4158636.27</v>
      </c>
      <c r="N21" s="73">
        <f t="shared" si="7"/>
        <v>6.2017496294562973</v>
      </c>
    </row>
    <row r="22" spans="1:14" x14ac:dyDescent="0.25">
      <c r="A22" s="15" t="s">
        <v>38</v>
      </c>
      <c r="B22" s="7" t="s">
        <v>22</v>
      </c>
      <c r="C22" s="61">
        <v>727218.13</v>
      </c>
      <c r="D22" s="72">
        <f t="shared" si="0"/>
        <v>1.2871953268003742</v>
      </c>
      <c r="E22" s="61">
        <v>0</v>
      </c>
      <c r="F22" s="29">
        <f t="shared" si="1"/>
        <v>0</v>
      </c>
      <c r="G22" s="61">
        <f t="shared" si="2"/>
        <v>727218.13</v>
      </c>
      <c r="H22" s="73">
        <f t="shared" si="3"/>
        <v>1.1534207603257005</v>
      </c>
      <c r="I22" s="61">
        <v>716437.16</v>
      </c>
      <c r="J22" s="72">
        <f t="shared" si="4"/>
        <v>1.1759565385868465</v>
      </c>
      <c r="K22" s="61">
        <v>0</v>
      </c>
      <c r="L22" s="29">
        <f t="shared" si="5"/>
        <v>0</v>
      </c>
      <c r="M22" s="61">
        <f t="shared" si="6"/>
        <v>716437.16</v>
      </c>
      <c r="N22" s="73">
        <f t="shared" si="7"/>
        <v>1.0684184918049404</v>
      </c>
    </row>
    <row r="23" spans="1:14" x14ac:dyDescent="0.25">
      <c r="A23" s="15" t="s">
        <v>39</v>
      </c>
      <c r="B23" s="7" t="s">
        <v>20</v>
      </c>
      <c r="C23" s="61">
        <v>3099795.17</v>
      </c>
      <c r="D23" s="72">
        <f t="shared" si="0"/>
        <v>5.4867194480731269</v>
      </c>
      <c r="E23" s="61">
        <v>0</v>
      </c>
      <c r="F23" s="29">
        <f t="shared" si="1"/>
        <v>0</v>
      </c>
      <c r="G23" s="61">
        <f t="shared" si="2"/>
        <v>3099795.17</v>
      </c>
      <c r="H23" s="73">
        <f t="shared" si="3"/>
        <v>4.916500227841313</v>
      </c>
      <c r="I23" s="61">
        <v>4051980.83</v>
      </c>
      <c r="J23" s="72">
        <f t="shared" si="4"/>
        <v>6.6509020152822025</v>
      </c>
      <c r="K23" s="61">
        <v>0</v>
      </c>
      <c r="L23" s="29">
        <f t="shared" si="5"/>
        <v>0</v>
      </c>
      <c r="M23" s="61">
        <f t="shared" si="6"/>
        <v>4051980.83</v>
      </c>
      <c r="N23" s="73">
        <f t="shared" si="7"/>
        <v>6.0426950037196985</v>
      </c>
    </row>
    <row r="24" spans="1:14" x14ac:dyDescent="0.25">
      <c r="A24" s="15" t="s">
        <v>40</v>
      </c>
      <c r="B24" s="7" t="s">
        <v>25</v>
      </c>
      <c r="C24" s="61">
        <v>10902359.07</v>
      </c>
      <c r="D24" s="72">
        <f t="shared" si="0"/>
        <v>19.297463947995457</v>
      </c>
      <c r="E24" s="61">
        <v>886317.04</v>
      </c>
      <c r="F24" s="29">
        <f t="shared" si="1"/>
        <v>13.52642620495668</v>
      </c>
      <c r="G24" s="61">
        <f t="shared" si="2"/>
        <v>11788676.109999999</v>
      </c>
      <c r="H24" s="73">
        <f t="shared" si="3"/>
        <v>18.69769633222651</v>
      </c>
      <c r="I24" s="61">
        <v>10954048.800000001</v>
      </c>
      <c r="J24" s="72">
        <f t="shared" si="4"/>
        <v>17.979923473482867</v>
      </c>
      <c r="K24" s="61">
        <v>522994.83</v>
      </c>
      <c r="L24" s="29">
        <f t="shared" si="5"/>
        <v>8.5288370160364906</v>
      </c>
      <c r="M24" s="61">
        <f t="shared" si="6"/>
        <v>11477043.630000001</v>
      </c>
      <c r="N24" s="73">
        <f t="shared" si="7"/>
        <v>17.115647163729054</v>
      </c>
    </row>
    <row r="25" spans="1:14" x14ac:dyDescent="0.25">
      <c r="A25" s="3"/>
      <c r="B25" s="4" t="s">
        <v>56</v>
      </c>
      <c r="C25" s="65">
        <f t="shared" ref="C25:H25" si="8">SUM(C11:C24)</f>
        <v>56496330.810000002</v>
      </c>
      <c r="D25" s="30">
        <f t="shared" si="8"/>
        <v>100</v>
      </c>
      <c r="E25" s="65">
        <f t="shared" si="8"/>
        <v>6552484.9400000004</v>
      </c>
      <c r="F25" s="31">
        <f t="shared" si="8"/>
        <v>100</v>
      </c>
      <c r="G25" s="65">
        <f t="shared" si="8"/>
        <v>63048815.75</v>
      </c>
      <c r="H25" s="31">
        <f t="shared" si="8"/>
        <v>100</v>
      </c>
      <c r="I25" s="65">
        <f t="shared" ref="I25:N25" si="9">SUM(I11:I24)</f>
        <v>60923778.769999996</v>
      </c>
      <c r="J25" s="30">
        <f t="shared" si="9"/>
        <v>100.00000000000001</v>
      </c>
      <c r="K25" s="65">
        <f t="shared" si="9"/>
        <v>6132076.7300000004</v>
      </c>
      <c r="L25" s="31">
        <f t="shared" si="9"/>
        <v>100</v>
      </c>
      <c r="M25" s="65">
        <f t="shared" si="9"/>
        <v>67055855.499999993</v>
      </c>
      <c r="N25" s="31">
        <f t="shared" si="9"/>
        <v>100.00000000000001</v>
      </c>
    </row>
    <row r="26" spans="1:14" x14ac:dyDescent="0.25"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x14ac:dyDescent="0.25">
      <c r="D27" s="48"/>
      <c r="J27" s="48"/>
    </row>
    <row r="28" spans="1:14" x14ac:dyDescent="0.25">
      <c r="B28" s="49" t="s">
        <v>84</v>
      </c>
    </row>
    <row r="29" spans="1:14" x14ac:dyDescent="0.25">
      <c r="C29" s="9"/>
      <c r="E29" s="9"/>
      <c r="G29" s="9"/>
      <c r="I29" s="9"/>
      <c r="K29" s="9"/>
      <c r="M29" s="9"/>
    </row>
    <row r="30" spans="1:14" x14ac:dyDescent="0.25">
      <c r="C30" s="6"/>
      <c r="I30" s="6"/>
    </row>
    <row r="31" spans="1:14" x14ac:dyDescent="0.25">
      <c r="C31" s="37"/>
      <c r="I31" s="37"/>
    </row>
    <row r="32" spans="1:14" x14ac:dyDescent="0.25">
      <c r="C32" s="6"/>
      <c r="D32" s="6"/>
      <c r="E32" s="18"/>
      <c r="G32" s="18"/>
      <c r="I32" s="6"/>
      <c r="J32" s="6"/>
      <c r="K32" s="18"/>
      <c r="M32" s="18"/>
    </row>
    <row r="33" spans="2:9" x14ac:dyDescent="0.25">
      <c r="C33" s="38"/>
      <c r="I33" s="38"/>
    </row>
    <row r="35" spans="2:9" x14ac:dyDescent="0.25">
      <c r="C35" s="51"/>
      <c r="I35" s="51"/>
    </row>
    <row r="36" spans="2:9" x14ac:dyDescent="0.25">
      <c r="C36" s="51"/>
      <c r="I36" s="51"/>
    </row>
    <row r="42" spans="2:9" x14ac:dyDescent="0.25">
      <c r="B42" s="17"/>
      <c r="C42" s="18"/>
      <c r="I42" s="18"/>
    </row>
    <row r="43" spans="2:9" x14ac:dyDescent="0.25">
      <c r="B43" s="17"/>
      <c r="C43" s="18"/>
      <c r="I43" s="18"/>
    </row>
    <row r="44" spans="2:9" x14ac:dyDescent="0.25">
      <c r="B44" s="17"/>
      <c r="C44" s="18"/>
      <c r="I44" s="18"/>
    </row>
    <row r="45" spans="2:9" x14ac:dyDescent="0.25">
      <c r="B45" s="17"/>
      <c r="C45" s="18"/>
      <c r="I45" s="18"/>
    </row>
    <row r="46" spans="2:9" x14ac:dyDescent="0.25">
      <c r="B46" s="17"/>
      <c r="C46" s="18"/>
      <c r="I46" s="18"/>
    </row>
    <row r="47" spans="2:9" x14ac:dyDescent="0.25">
      <c r="B47" s="17"/>
      <c r="C47" s="18"/>
      <c r="I47" s="18"/>
    </row>
    <row r="48" spans="2:9" x14ac:dyDescent="0.25">
      <c r="B48" s="17"/>
      <c r="C48" s="18"/>
      <c r="I48" s="18"/>
    </row>
    <row r="49" spans="2:9" x14ac:dyDescent="0.25">
      <c r="B49" s="17"/>
      <c r="C49" s="18"/>
      <c r="I49" s="18"/>
    </row>
    <row r="50" spans="2:9" x14ac:dyDescent="0.25">
      <c r="B50" s="17"/>
      <c r="C50" s="18"/>
      <c r="I50" s="18"/>
    </row>
    <row r="51" spans="2:9" x14ac:dyDescent="0.25">
      <c r="B51" s="17"/>
      <c r="C51" s="18"/>
      <c r="I51" s="18"/>
    </row>
    <row r="52" spans="2:9" x14ac:dyDescent="0.25">
      <c r="B52" s="17"/>
      <c r="C52" s="18"/>
      <c r="I52" s="18"/>
    </row>
    <row r="53" spans="2:9" x14ac:dyDescent="0.25">
      <c r="B53" s="17"/>
      <c r="C53" s="18"/>
      <c r="I53" s="18"/>
    </row>
    <row r="54" spans="2:9" x14ac:dyDescent="0.25">
      <c r="B54" s="17"/>
      <c r="C54" s="18"/>
      <c r="I54" s="18"/>
    </row>
    <row r="55" spans="2:9" x14ac:dyDescent="0.25">
      <c r="B55" s="18"/>
      <c r="C55" s="6"/>
      <c r="I55" s="6"/>
    </row>
    <row r="56" spans="2:9" x14ac:dyDescent="0.25">
      <c r="B56" s="18"/>
      <c r="C56" s="18"/>
      <c r="I56" s="18"/>
    </row>
  </sheetData>
  <mergeCells count="14">
    <mergeCell ref="I8:J8"/>
    <mergeCell ref="K8:L8"/>
    <mergeCell ref="M8:N8"/>
    <mergeCell ref="I9:J9"/>
    <mergeCell ref="K9:L9"/>
    <mergeCell ref="M9:N9"/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G11:G24 E11:E14 E29 C32:D32 C29:C30 E16:E24 I33 M29 M11:M24 K11:K14 K29 I32:J32 I29:I30 K16:K24" xr:uid="{00000000-0002-0000-03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&amp;L&amp;G&amp;C&amp;K000000Statistika tržišta osiguranja&amp;RKvartalno izvješće</oddHeader>
    <oddFooter>&amp;CU izvješće su uključeni podatci zaključno s 31.03.2023. godine.</oddFooter>
  </headerFooter>
  <ignoredErrors>
    <ignoredError sqref="G11:G24 M11:M24" formula="1"/>
    <ignoredError sqref="J11:J25 L11:L25 N11:N25" evalError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64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2" t="s">
        <v>59</v>
      </c>
      <c r="B7" s="85" t="s">
        <v>10</v>
      </c>
      <c r="C7" s="81" t="s">
        <v>54</v>
      </c>
      <c r="D7" s="81"/>
      <c r="E7" s="81"/>
      <c r="F7" s="81"/>
      <c r="G7" s="81"/>
      <c r="H7" s="81" t="s">
        <v>55</v>
      </c>
      <c r="I7" s="81"/>
      <c r="J7" s="81"/>
      <c r="K7" s="81"/>
      <c r="L7" s="88"/>
    </row>
    <row r="8" spans="1:12" ht="21" customHeight="1" x14ac:dyDescent="0.25">
      <c r="A8" s="83"/>
      <c r="B8" s="86"/>
      <c r="C8" s="90" t="s">
        <v>26</v>
      </c>
      <c r="D8" s="90"/>
      <c r="E8" s="91" t="s">
        <v>60</v>
      </c>
      <c r="F8" s="86" t="s">
        <v>57</v>
      </c>
      <c r="G8" s="86"/>
      <c r="H8" s="90" t="s">
        <v>26</v>
      </c>
      <c r="I8" s="90"/>
      <c r="J8" s="91" t="s">
        <v>61</v>
      </c>
      <c r="K8" s="86" t="s">
        <v>57</v>
      </c>
      <c r="L8" s="89"/>
    </row>
    <row r="9" spans="1:12" ht="18.75" customHeight="1" thickBot="1" x14ac:dyDescent="0.3">
      <c r="A9" s="84"/>
      <c r="B9" s="87"/>
      <c r="C9" s="50" t="s">
        <v>65</v>
      </c>
      <c r="D9" s="50" t="s">
        <v>74</v>
      </c>
      <c r="E9" s="92"/>
      <c r="F9" s="34" t="s">
        <v>67</v>
      </c>
      <c r="G9" s="34" t="s">
        <v>75</v>
      </c>
      <c r="H9" s="62" t="s">
        <v>65</v>
      </c>
      <c r="I9" s="62" t="s">
        <v>74</v>
      </c>
      <c r="J9" s="92"/>
      <c r="K9" s="34" t="s">
        <v>67</v>
      </c>
      <c r="L9" s="35" t="s">
        <v>75</v>
      </c>
    </row>
    <row r="10" spans="1:12" x14ac:dyDescent="0.25">
      <c r="A10" s="15" t="s">
        <v>27</v>
      </c>
      <c r="B10" s="7" t="s">
        <v>63</v>
      </c>
      <c r="C10" s="61">
        <v>3039678</v>
      </c>
      <c r="D10" s="61"/>
      <c r="E10" s="45">
        <f t="shared" ref="E10:E31" si="0">IFERROR((D10-C10)/C$37*100, "-")</f>
        <v>-2.5515316893388253</v>
      </c>
      <c r="F10" s="45">
        <f t="shared" ref="F10:F20" si="1">C10/C$37*100</f>
        <v>2.5515316893388253</v>
      </c>
      <c r="G10" s="46" t="e">
        <f t="shared" ref="G10:G20" si="2">D10/D$37*100</f>
        <v>#DIV/0!</v>
      </c>
      <c r="H10" s="61">
        <v>19190</v>
      </c>
      <c r="I10" s="61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1">
        <v>3186682</v>
      </c>
      <c r="D11" s="61"/>
      <c r="E11" s="45">
        <f t="shared" si="0"/>
        <v>-2.6749281031890968</v>
      </c>
      <c r="F11" s="45">
        <f t="shared" si="1"/>
        <v>2.6749281031890968</v>
      </c>
      <c r="G11" s="46" t="e">
        <f t="shared" si="2"/>
        <v>#DIV/0!</v>
      </c>
      <c r="H11" s="61">
        <v>0</v>
      </c>
      <c r="I11" s="61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1">
        <v>8296822</v>
      </c>
      <c r="D12" s="61"/>
      <c r="E12" s="45">
        <f t="shared" si="0"/>
        <v>-6.9644232888495212</v>
      </c>
      <c r="F12" s="45">
        <f t="shared" si="1"/>
        <v>6.9644232888495212</v>
      </c>
      <c r="G12" s="46" t="e">
        <f t="shared" si="2"/>
        <v>#DIV/0!</v>
      </c>
      <c r="H12" s="61">
        <v>0</v>
      </c>
      <c r="I12" s="61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1">
        <v>8438781</v>
      </c>
      <c r="D13" s="61"/>
      <c r="E13" s="45">
        <f t="shared" si="0"/>
        <v>-7.0835848865867979</v>
      </c>
      <c r="F13" s="45">
        <f t="shared" si="1"/>
        <v>7.0835848865867979</v>
      </c>
      <c r="G13" s="46" t="e">
        <f t="shared" si="2"/>
        <v>#DIV/0!</v>
      </c>
      <c r="H13" s="61">
        <v>0</v>
      </c>
      <c r="I13" s="61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1">
        <v>271963</v>
      </c>
      <c r="D14" s="61"/>
      <c r="E14" s="45">
        <f t="shared" si="0"/>
        <v>-0.2282880663108576</v>
      </c>
      <c r="F14" s="45">
        <f t="shared" si="1"/>
        <v>0.2282880663108576</v>
      </c>
      <c r="G14" s="46" t="e">
        <f t="shared" si="2"/>
        <v>#DIV/0!</v>
      </c>
      <c r="H14" s="61">
        <v>0</v>
      </c>
      <c r="I14" s="61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1">
        <v>1249854</v>
      </c>
      <c r="D15" s="61"/>
      <c r="E15" s="45">
        <f t="shared" si="0"/>
        <v>-1.0491381284619254</v>
      </c>
      <c r="F15" s="45">
        <f t="shared" si="1"/>
        <v>1.0491381284619254</v>
      </c>
      <c r="G15" s="46" t="e">
        <f t="shared" si="2"/>
        <v>#DIV/0!</v>
      </c>
      <c r="H15" s="61">
        <v>0</v>
      </c>
      <c r="I15" s="61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1">
        <v>1272183</v>
      </c>
      <c r="D16" s="61"/>
      <c r="E16" s="45">
        <f t="shared" si="0"/>
        <v>-1.0678812818785857</v>
      </c>
      <c r="F16" s="45">
        <f t="shared" si="1"/>
        <v>1.0678812818785857</v>
      </c>
      <c r="G16" s="46" t="e">
        <f t="shared" si="2"/>
        <v>#DIV/0!</v>
      </c>
      <c r="H16" s="61">
        <v>81886</v>
      </c>
      <c r="I16" s="61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1">
        <v>12058470</v>
      </c>
      <c r="D17" s="61"/>
      <c r="E17" s="45">
        <f t="shared" si="0"/>
        <v>-10.121982765918478</v>
      </c>
      <c r="F17" s="45">
        <f t="shared" si="1"/>
        <v>10.121982765918478</v>
      </c>
      <c r="G17" s="46" t="e">
        <f t="shared" si="2"/>
        <v>#DIV/0!</v>
      </c>
      <c r="H17" s="61">
        <v>0</v>
      </c>
      <c r="I17" s="61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1">
        <v>11961445</v>
      </c>
      <c r="D18" s="61"/>
      <c r="E18" s="45">
        <f t="shared" si="0"/>
        <v>-10.040539151773132</v>
      </c>
      <c r="F18" s="45">
        <f t="shared" si="1"/>
        <v>10.040539151773132</v>
      </c>
      <c r="G18" s="46" t="e">
        <f t="shared" si="2"/>
        <v>#DIV/0!</v>
      </c>
      <c r="H18" s="61">
        <v>339667</v>
      </c>
      <c r="I18" s="61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1">
        <v>4011785</v>
      </c>
      <c r="D19" s="61"/>
      <c r="E19" s="45">
        <f t="shared" si="0"/>
        <v>-3.3675266124616363</v>
      </c>
      <c r="F19" s="45">
        <f t="shared" si="1"/>
        <v>3.3675266124616363</v>
      </c>
      <c r="G19" s="46" t="e">
        <f t="shared" si="2"/>
        <v>#DIV/0!</v>
      </c>
      <c r="H19" s="61">
        <v>0</v>
      </c>
      <c r="I19" s="61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1">
        <v>4551106</v>
      </c>
      <c r="D20" s="61"/>
      <c r="E20" s="45">
        <f t="shared" si="0"/>
        <v>-3.8202372687304593</v>
      </c>
      <c r="F20" s="45">
        <f t="shared" si="1"/>
        <v>3.8202372687304593</v>
      </c>
      <c r="G20" s="46" t="e">
        <f t="shared" si="2"/>
        <v>#DIV/0!</v>
      </c>
      <c r="H20" s="61">
        <v>0</v>
      </c>
      <c r="I20" s="61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1">
        <v>18948</v>
      </c>
      <c r="D21" s="61"/>
      <c r="E21" s="45">
        <f t="shared" si="0"/>
        <v>-1.5905113123690095E-2</v>
      </c>
      <c r="F21" s="45" t="s">
        <v>72</v>
      </c>
      <c r="G21" s="46" t="e">
        <f t="shared" ref="G21:G31" si="6">D21/D$37*100</f>
        <v>#DIV/0!</v>
      </c>
      <c r="H21" s="61">
        <v>0</v>
      </c>
      <c r="I21" s="61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1">
        <v>3379</v>
      </c>
      <c r="D22" s="61"/>
      <c r="E22" s="45">
        <f t="shared" si="0"/>
        <v>-2.8363614758786593E-3</v>
      </c>
      <c r="F22" s="45">
        <f t="shared" ref="F22:F27" si="7">C22/C$37*100</f>
        <v>2.8363614758786593E-3</v>
      </c>
      <c r="G22" s="46" t="e">
        <f t="shared" si="6"/>
        <v>#DIV/0!</v>
      </c>
      <c r="H22" s="61">
        <v>9059851</v>
      </c>
      <c r="I22" s="61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1">
        <v>2000918</v>
      </c>
      <c r="D23" s="61"/>
      <c r="E23" s="45">
        <f t="shared" si="0"/>
        <v>-1.6795876684202946</v>
      </c>
      <c r="F23" s="45">
        <f t="shared" si="7"/>
        <v>1.6795876684202946</v>
      </c>
      <c r="G23" s="46" t="e">
        <f t="shared" si="6"/>
        <v>#DIV/0!</v>
      </c>
      <c r="H23" s="61">
        <v>0</v>
      </c>
      <c r="I23" s="61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1">
        <v>5584029</v>
      </c>
      <c r="D24" s="61"/>
      <c r="E24" s="45">
        <f t="shared" si="0"/>
        <v>-4.6872816619678108</v>
      </c>
      <c r="F24" s="45">
        <f t="shared" si="7"/>
        <v>4.6872816619678108</v>
      </c>
      <c r="G24" s="46" t="e">
        <f t="shared" si="6"/>
        <v>#DIV/0!</v>
      </c>
      <c r="H24" s="61">
        <v>0</v>
      </c>
      <c r="I24" s="61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1">
        <v>7953411</v>
      </c>
      <c r="D25" s="61"/>
      <c r="E25" s="45">
        <f t="shared" si="0"/>
        <v>-6.6761611607663713</v>
      </c>
      <c r="F25" s="45">
        <f t="shared" si="7"/>
        <v>6.6761611607663713</v>
      </c>
      <c r="G25" s="46" t="e">
        <f t="shared" si="6"/>
        <v>#DIV/0!</v>
      </c>
      <c r="H25" s="61">
        <v>0</v>
      </c>
      <c r="I25" s="61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1">
        <v>11088269</v>
      </c>
      <c r="D26" s="61"/>
      <c r="E26" s="45">
        <f t="shared" si="0"/>
        <v>-9.3075877554837501</v>
      </c>
      <c r="F26" s="45">
        <f t="shared" si="7"/>
        <v>9.3075877554837501</v>
      </c>
      <c r="G26" s="46" t="e">
        <f t="shared" si="6"/>
        <v>#DIV/0!</v>
      </c>
      <c r="H26" s="61">
        <v>0</v>
      </c>
      <c r="I26" s="61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1">
        <v>5068502</v>
      </c>
      <c r="D27" s="61"/>
      <c r="E27" s="45">
        <f t="shared" si="0"/>
        <v>-4.2545438926350805</v>
      </c>
      <c r="F27" s="45">
        <f t="shared" si="7"/>
        <v>4.2545438926350805</v>
      </c>
      <c r="G27" s="46" t="e">
        <f t="shared" si="6"/>
        <v>#DIV/0!</v>
      </c>
      <c r="H27" s="61">
        <v>0</v>
      </c>
      <c r="I27" s="61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66</v>
      </c>
      <c r="C28" s="61">
        <v>3457671</v>
      </c>
      <c r="D28" s="61"/>
      <c r="E28" s="45">
        <f t="shared" si="0"/>
        <v>-2.9023985855764547</v>
      </c>
      <c r="F28" s="45" t="s">
        <v>72</v>
      </c>
      <c r="G28" s="46" t="e">
        <f t="shared" si="6"/>
        <v>#DIV/0!</v>
      </c>
      <c r="H28" s="61">
        <v>0</v>
      </c>
      <c r="I28" s="61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1">
        <v>1858403</v>
      </c>
      <c r="D29" s="61"/>
      <c r="E29" s="45">
        <f t="shared" si="0"/>
        <v>-1.5599593595316155</v>
      </c>
      <c r="F29" s="45">
        <f>C29/C$37*100</f>
        <v>1.5599593595316155</v>
      </c>
      <c r="G29" s="46" t="e">
        <f t="shared" si="6"/>
        <v>#DIV/0!</v>
      </c>
      <c r="H29" s="61">
        <v>0</v>
      </c>
      <c r="I29" s="61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73</v>
      </c>
      <c r="C30" s="61">
        <v>1320766</v>
      </c>
      <c r="D30" s="61"/>
      <c r="E30" s="45">
        <f t="shared" si="0"/>
        <v>-1.1086622672537298</v>
      </c>
      <c r="F30" s="45">
        <f>C30/C$37*100</f>
        <v>1.1086622672537298</v>
      </c>
      <c r="G30" s="46" t="e">
        <f t="shared" si="6"/>
        <v>#DIV/0!</v>
      </c>
      <c r="H30" s="61">
        <v>0</v>
      </c>
      <c r="I30" s="61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1">
        <v>5541737</v>
      </c>
      <c r="D31" s="61"/>
      <c r="E31" s="45">
        <f t="shared" si="0"/>
        <v>-4.6517813957535878</v>
      </c>
      <c r="F31" s="45">
        <f>C31/C$37*100</f>
        <v>4.6517813957535878</v>
      </c>
      <c r="G31" s="46" t="e">
        <f t="shared" si="6"/>
        <v>#DIV/0!</v>
      </c>
      <c r="H31" s="61">
        <v>0</v>
      </c>
      <c r="I31" s="61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1">
        <v>0</v>
      </c>
      <c r="D32" s="61"/>
      <c r="E32" s="45"/>
      <c r="F32" s="45" t="s">
        <v>72</v>
      </c>
      <c r="G32" s="46" t="s">
        <v>72</v>
      </c>
      <c r="H32" s="61">
        <v>719841</v>
      </c>
      <c r="I32" s="61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1">
        <v>2371787</v>
      </c>
      <c r="D33" s="61"/>
      <c r="E33" s="45">
        <f>IFERROR((D33-C33)/C$37*100, "-")</f>
        <v>-1.9908982763509375</v>
      </c>
      <c r="F33" s="45">
        <f>C33/C$37*100</f>
        <v>1.9908982763509375</v>
      </c>
      <c r="G33" s="46" t="e">
        <f>D33/D$37*100</f>
        <v>#DIV/0!</v>
      </c>
      <c r="H33" s="61">
        <v>4572198</v>
      </c>
      <c r="I33" s="61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1">
        <v>0</v>
      </c>
      <c r="D34" s="61"/>
      <c r="E34" s="45">
        <f>IFERROR((D34-C34)/C$37*100, "-")</f>
        <v>0</v>
      </c>
      <c r="F34" s="45">
        <f>C34/C$37*100</f>
        <v>0</v>
      </c>
      <c r="G34" s="46" t="s">
        <v>72</v>
      </c>
      <c r="H34" s="61">
        <v>0</v>
      </c>
      <c r="I34" s="61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68</v>
      </c>
      <c r="C35" s="61">
        <v>77369</v>
      </c>
      <c r="D35" s="61"/>
      <c r="E35" s="45">
        <f>IFERROR((D35-C35)/C$37*100, "-")</f>
        <v>-6.4944199771309857E-2</v>
      </c>
      <c r="F35" s="45">
        <f>C35/C$37*100</f>
        <v>6.4944199771309857E-2</v>
      </c>
      <c r="G35" s="46" t="e">
        <f>D35/D$37*100</f>
        <v>#DIV/0!</v>
      </c>
      <c r="H35" s="61">
        <v>4223449</v>
      </c>
      <c r="I35" s="61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1">
        <v>14447543</v>
      </c>
      <c r="D36" s="61"/>
      <c r="E36" s="45">
        <f>IFERROR((D36-C36)/C$37*100, "-")</f>
        <v>-12.127391058390174</v>
      </c>
      <c r="F36" s="45">
        <f>C36/C$37*100</f>
        <v>12.127391058390174</v>
      </c>
      <c r="G36" s="46" t="e">
        <f>D36/D$37*100</f>
        <v>#DIV/0!</v>
      </c>
      <c r="H36" s="61">
        <v>1379484</v>
      </c>
      <c r="I36" s="61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8">
        <f>SUM(F10:F36)</f>
        <v>97.081696301299857</v>
      </c>
      <c r="G37" s="58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8">
        <f>SUM(K10:K36)</f>
        <v>100</v>
      </c>
      <c r="L37" s="59" t="e">
        <f>SUM(L10:L36)</f>
        <v>#DIV/0!</v>
      </c>
    </row>
    <row r="38" spans="1:12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G39" s="48"/>
    </row>
    <row r="40" spans="1:12" x14ac:dyDescent="0.25">
      <c r="B40" s="49" t="s">
        <v>70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7"/>
      <c r="D43" s="37"/>
      <c r="E43" s="6"/>
      <c r="F43" s="6"/>
      <c r="G43" s="6"/>
      <c r="H43" s="37"/>
      <c r="I43" s="37"/>
    </row>
    <row r="44" spans="1:12" x14ac:dyDescent="0.25">
      <c r="C44" s="6"/>
      <c r="D44" s="57"/>
      <c r="E44" s="6"/>
      <c r="F44" s="37"/>
      <c r="G44" s="56"/>
      <c r="H44" s="6"/>
      <c r="I44" s="9"/>
    </row>
    <row r="45" spans="1:12" x14ac:dyDescent="0.25">
      <c r="C45" s="38"/>
      <c r="D45" s="38"/>
      <c r="E45" s="6"/>
      <c r="F45" s="6"/>
    </row>
    <row r="47" spans="1:12" x14ac:dyDescent="0.25">
      <c r="D47" s="51"/>
    </row>
    <row r="48" spans="1:12" x14ac:dyDescent="0.25">
      <c r="C48" s="51"/>
      <c r="D48" s="51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 xr:uid="{00000000-0002-0000-04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2023-04-25T13:02:47Z</cp:lastPrinted>
  <dcterms:created xsi:type="dcterms:W3CDTF">2018-01-08T12:56:16Z</dcterms:created>
  <dcterms:modified xsi:type="dcterms:W3CDTF">2023-05-26T07:50:41Z</dcterms:modified>
</cp:coreProperties>
</file>