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G36" i="25" l="1"/>
  <c r="C31" i="25"/>
  <c r="C30" i="25"/>
  <c r="C28" i="25"/>
  <c r="C27" i="25"/>
  <c r="C26" i="25"/>
  <c r="C25" i="25"/>
  <c r="C24" i="25"/>
  <c r="C23" i="25"/>
  <c r="C20" i="25"/>
  <c r="C18" i="25"/>
  <c r="C17" i="25"/>
  <c r="C13" i="25"/>
  <c r="C34" i="25"/>
  <c r="C32" i="25"/>
  <c r="C29" i="25"/>
  <c r="C22" i="25"/>
  <c r="C19" i="25"/>
  <c r="C16" i="25"/>
  <c r="C15" i="25"/>
  <c r="C14" i="25"/>
  <c r="C12" i="25"/>
  <c r="C11" i="25"/>
  <c r="C36" i="25" l="1"/>
  <c r="G34" i="25" l="1"/>
  <c r="C35" i="25"/>
  <c r="G35" i="25" s="1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C25" i="24" l="1"/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3" i="25"/>
  <c r="C21" i="25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2" i="23" l="1"/>
  <c r="H20" i="23" s="1"/>
  <c r="G25" i="24"/>
  <c r="H24" i="24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E36" i="25" l="1"/>
  <c r="F11" i="25" l="1"/>
  <c r="F15" i="25"/>
  <c r="F20" i="25"/>
  <c r="F22" i="25"/>
  <c r="F19" i="25"/>
  <c r="F17" i="25"/>
  <c r="F13" i="25"/>
  <c r="F12" i="25"/>
  <c r="F21" i="25"/>
  <c r="F26" i="25"/>
  <c r="F24" i="25"/>
  <c r="F18" i="25"/>
  <c r="F16" i="25"/>
  <c r="F27" i="25"/>
  <c r="F25" i="25"/>
  <c r="F23" i="25"/>
  <c r="F14" i="25"/>
  <c r="F35" i="25"/>
  <c r="F34" i="25"/>
  <c r="F33" i="25"/>
  <c r="F32" i="25"/>
  <c r="F31" i="25"/>
  <c r="F30" i="25"/>
  <c r="F29" i="25"/>
  <c r="F28" i="25"/>
  <c r="C37" i="21"/>
  <c r="C32" i="22"/>
  <c r="D32" i="22"/>
  <c r="F36" i="25" l="1"/>
  <c r="J20" i="22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  <c r="D18" i="25" l="1"/>
  <c r="G11" i="25"/>
  <c r="H19" i="25" l="1"/>
  <c r="H12" i="25"/>
  <c r="H16" i="25"/>
  <c r="H21" i="25"/>
  <c r="H18" i="25"/>
  <c r="H26" i="25"/>
  <c r="H33" i="25"/>
  <c r="H13" i="25"/>
  <c r="H22" i="25"/>
  <c r="H35" i="25"/>
  <c r="H20" i="25"/>
  <c r="H28" i="25"/>
  <c r="H31" i="25"/>
  <c r="H29" i="25"/>
  <c r="H27" i="25"/>
  <c r="H17" i="25"/>
  <c r="H24" i="25"/>
  <c r="H34" i="25"/>
  <c r="H14" i="25"/>
  <c r="H23" i="25"/>
  <c r="H32" i="25"/>
  <c r="H15" i="25"/>
  <c r="H25" i="25"/>
  <c r="H30" i="25"/>
  <c r="D11" i="25"/>
  <c r="D28" i="25"/>
  <c r="H11" i="25"/>
  <c r="D21" i="25"/>
  <c r="D20" i="25"/>
  <c r="D27" i="25"/>
  <c r="D15" i="25"/>
  <c r="D31" i="25"/>
  <c r="D16" i="25"/>
  <c r="D19" i="25"/>
  <c r="D34" i="25"/>
  <c r="D29" i="25"/>
  <c r="D26" i="25"/>
  <c r="D35" i="25"/>
  <c r="D12" i="25"/>
  <c r="D14" i="25"/>
  <c r="D13" i="25"/>
  <c r="D23" i="25"/>
  <c r="D30" i="25"/>
  <c r="D33" i="25"/>
  <c r="D24" i="25"/>
  <c r="D32" i="25"/>
  <c r="D22" i="25"/>
  <c r="D25" i="25"/>
  <c r="D17" i="25"/>
  <c r="H36" i="25" l="1"/>
  <c r="D36" i="25"/>
</calcChain>
</file>

<file path=xl/sharedStrings.xml><?xml version="1.0" encoding="utf-8"?>
<sst xmlns="http://schemas.openxmlformats.org/spreadsheetml/2006/main" count="298" uniqueCount="88">
  <si>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</si>
  <si>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</si>
  <si>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</si>
  <si>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</si>
  <si>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</si>
  <si>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</si>
  <si>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</si>
  <si>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</si>
  <si>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</si>
  <si>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</si>
  <si>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</si>
  <si>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</si>
  <si>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</si>
  <si>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</si>
  <si>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</si>
  <si>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</si>
  <si>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</si>
  <si>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</si>
  <si>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</si>
  <si>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</si>
  <si>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</si>
  <si>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</si>
  <si>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</si>
  <si>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</si>
  <si>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</si>
  <si>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</si>
  <si>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</si>
  <si>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</si>
  <si>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</si>
  <si>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</si>
  <si>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</si>
  <si>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</si>
  <si>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</si>
  <si>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</si>
  <si>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</si>
  <si>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</si>
  <si>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</si>
  <si>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</si>
  <si>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</si>
  <si>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</si>
  <si>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</si>
  <si>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</si>
  <si>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</si>
  <si>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</si>
  <si>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</si>
  <si>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</si>
  <si>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</si>
  <si>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</si>
  <si>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</si>
  <si>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</si>
  <si>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</si>
  <si>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</si>
  <si>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</si>
  <si>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</si>
  <si>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</si>
  <si>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</si>
  <si>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</si>
  <si>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</si>
  <si>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</si>
  <si>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</si>
  <si>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</si>
  <si>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</si>
  <si>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</si>
  <si>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</si>
  <si>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</si>
  <si>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</si>
  <si>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</si>
  <si>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</si>
  <si>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</si>
  <si>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</si>
  <si>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</si>
  <si>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</si>
  <si>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</si>
  <si>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</si>
  <si>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</si>
  <si>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</si>
  <si>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</si>
  <si>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</si>
  <si>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</si>
  <si>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</si>
  <si>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I-IX-2022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</si>
  <si>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</si>
  <si>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</si>
  <si>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</si>
  <si>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</si>
  <si>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*Atos osiguranje a.d. je koncem 2019. godine pripojeno Grawe osiguranju a.d.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</si>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</sst>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3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168" fontId="31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82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3" t="s">
        <v>58</v>
      </c>
      <c r="B8" s="76" t="s">
        <v>81</v>
      </c>
      <c r="C8" s="71" t="s">
        <v>77</v>
      </c>
      <c r="D8" s="71"/>
      <c r="E8" s="71" t="s">
        <v>76</v>
      </c>
      <c r="F8" s="71"/>
      <c r="G8" s="71" t="s">
        <v>78</v>
      </c>
      <c r="H8" s="72"/>
      <c r="I8" s="1"/>
      <c r="J8" s="1"/>
      <c r="K8" s="1"/>
      <c r="L8" s="1"/>
      <c r="M8" s="1"/>
    </row>
    <row r="9" spans="1:13" ht="21.75" customHeight="1" x14ac:dyDescent="0.25">
      <c r="A9" s="74"/>
      <c r="B9" s="77"/>
      <c r="C9" s="77" t="s">
        <v>80</v>
      </c>
      <c r="D9" s="77"/>
      <c r="E9" s="77" t="s">
        <v>80</v>
      </c>
      <c r="F9" s="77"/>
      <c r="G9" s="77" t="s">
        <v>80</v>
      </c>
      <c r="H9" s="79"/>
      <c r="I9" s="1"/>
      <c r="J9" s="1"/>
      <c r="K9" s="1"/>
      <c r="L9" s="1"/>
      <c r="M9" s="1"/>
    </row>
    <row r="10" spans="1:13" ht="18.75" customHeight="1" thickBot="1" x14ac:dyDescent="0.3">
      <c r="A10" s="75"/>
      <c r="B10" s="78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2">
        <f>FBiH!C11</f>
        <v>55318682</v>
      </c>
      <c r="D11" s="26">
        <f t="shared" ref="D11:D27" si="0">C11/C$36*100</f>
        <v>10.462639377578947</v>
      </c>
      <c r="E11" s="62">
        <f>FBiH!E11</f>
        <v>6596697</v>
      </c>
      <c r="F11" s="29">
        <f t="shared" ref="F11:F35" si="1">E11/E$36*100</f>
        <v>4.7141637124191158</v>
      </c>
      <c r="G11" s="62">
        <f>C11+E11</f>
        <v>61915379</v>
      </c>
      <c r="H11" s="29">
        <f t="shared" ref="H11:H35" si="2">G11/G$36*100</f>
        <v>9.259628400564285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2">
        <f>FBiH!C12</f>
        <v>38528575</v>
      </c>
      <c r="D12" s="26">
        <f t="shared" si="0"/>
        <v>7.2870605622347222</v>
      </c>
      <c r="E12" s="62">
        <f>FBiH!E12</f>
        <v>0</v>
      </c>
      <c r="F12" s="29">
        <f t="shared" si="1"/>
        <v>0</v>
      </c>
      <c r="G12" s="62">
        <f t="shared" ref="G12:G35" si="3">C12+E12</f>
        <v>38528575</v>
      </c>
      <c r="H12" s="29">
        <f t="shared" si="2"/>
        <v>5.7620625612785332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2">
        <f>RS!C11</f>
        <v>12316035.41</v>
      </c>
      <c r="D13" s="26">
        <f t="shared" si="0"/>
        <v>2.3293801008549457</v>
      </c>
      <c r="E13" s="62">
        <f>RS!E11</f>
        <v>0</v>
      </c>
      <c r="F13" s="29">
        <f t="shared" si="1"/>
        <v>0</v>
      </c>
      <c r="G13" s="62">
        <f t="shared" si="3"/>
        <v>12316035.41</v>
      </c>
      <c r="H13" s="29">
        <f t="shared" si="2"/>
        <v>1.8418995911305234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2">
        <f>FBiH!C13</f>
        <v>14370484</v>
      </c>
      <c r="D14" s="26">
        <f t="shared" si="0"/>
        <v>2.7179460236104003</v>
      </c>
      <c r="E14" s="62">
        <f>FBiH!E13</f>
        <v>0</v>
      </c>
      <c r="F14" s="29">
        <f t="shared" si="1"/>
        <v>0</v>
      </c>
      <c r="G14" s="62">
        <f t="shared" si="3"/>
        <v>14370484</v>
      </c>
      <c r="H14" s="29">
        <f t="shared" si="2"/>
        <v>2.1491484656220008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2">
        <f>FBiH!C14</f>
        <v>37256120</v>
      </c>
      <c r="D15" s="26">
        <f t="shared" si="0"/>
        <v>7.0463961554218981</v>
      </c>
      <c r="E15" s="62">
        <f>FBiH!E14</f>
        <v>0</v>
      </c>
      <c r="F15" s="29">
        <f t="shared" si="1"/>
        <v>0</v>
      </c>
      <c r="G15" s="62">
        <f t="shared" si="3"/>
        <v>37256120</v>
      </c>
      <c r="H15" s="29">
        <f t="shared" si="2"/>
        <v>5.5717631454187027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2">
        <f>FBiH!C15</f>
        <v>28466240</v>
      </c>
      <c r="D16" s="26">
        <f t="shared" si="0"/>
        <v>5.3839316626454146</v>
      </c>
      <c r="E16" s="62">
        <f>FBiH!E15</f>
        <v>2892907</v>
      </c>
      <c r="F16" s="29">
        <f t="shared" si="1"/>
        <v>2.0673432784321073</v>
      </c>
      <c r="G16" s="62">
        <f t="shared" si="3"/>
        <v>31359147</v>
      </c>
      <c r="H16" s="29">
        <f t="shared" si="2"/>
        <v>4.6898533590284615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2">
        <f>RS!C12</f>
        <v>17579302.140000001</v>
      </c>
      <c r="D17" s="26">
        <f t="shared" si="0"/>
        <v>3.3248423886946883</v>
      </c>
      <c r="E17" s="62">
        <f>RS!E12</f>
        <v>0</v>
      </c>
      <c r="F17" s="29">
        <f t="shared" si="1"/>
        <v>0</v>
      </c>
      <c r="G17" s="62">
        <f t="shared" si="3"/>
        <v>17579302.140000001</v>
      </c>
      <c r="H17" s="29">
        <f t="shared" si="2"/>
        <v>2.6290367270083981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2">
        <f>RS!C13</f>
        <v>22145857</v>
      </c>
      <c r="D18" s="26">
        <f t="shared" si="0"/>
        <v>4.1885328269106692</v>
      </c>
      <c r="E18" s="62">
        <f>RS!E13</f>
        <v>0</v>
      </c>
      <c r="F18" s="29">
        <f t="shared" si="1"/>
        <v>0</v>
      </c>
      <c r="G18" s="62">
        <f t="shared" si="3"/>
        <v>22145857</v>
      </c>
      <c r="H18" s="29">
        <f t="shared" si="2"/>
        <v>3.3119785381921893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2">
        <f>FBiH!C16</f>
        <v>51722397</v>
      </c>
      <c r="D19" s="26">
        <f t="shared" si="0"/>
        <v>9.7824598849801081</v>
      </c>
      <c r="E19" s="62">
        <f>FBiH!E16</f>
        <v>0</v>
      </c>
      <c r="F19" s="29">
        <f t="shared" si="1"/>
        <v>0</v>
      </c>
      <c r="G19" s="62">
        <f t="shared" si="3"/>
        <v>51722397</v>
      </c>
      <c r="H19" s="29">
        <f t="shared" si="2"/>
        <v>7.7352377380498787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2">
        <f>RS!C14</f>
        <v>8370631</v>
      </c>
      <c r="D20" s="26">
        <f t="shared" si="0"/>
        <v>1.5831702844218711</v>
      </c>
      <c r="E20" s="62">
        <f>RS!E14</f>
        <v>0</v>
      </c>
      <c r="F20" s="29">
        <f t="shared" si="1"/>
        <v>0</v>
      </c>
      <c r="G20" s="62">
        <f t="shared" si="3"/>
        <v>8370631</v>
      </c>
      <c r="H20" s="29">
        <f t="shared" si="2"/>
        <v>1.2518526703719899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79</v>
      </c>
      <c r="C21" s="62">
        <f>RS!C15</f>
        <v>8493581.6798999999</v>
      </c>
      <c r="D21" s="26">
        <f t="shared" si="0"/>
        <v>1.6064244289262872</v>
      </c>
      <c r="E21" s="62">
        <f>RS!E15</f>
        <v>17378555.2399</v>
      </c>
      <c r="F21" s="29">
        <f t="shared" si="1"/>
        <v>12.419147716835813</v>
      </c>
      <c r="G21" s="62">
        <f t="shared" si="3"/>
        <v>25872136.919799998</v>
      </c>
      <c r="H21" s="29">
        <f t="shared" si="2"/>
        <v>3.8692547421193666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2">
        <f>FBiH!C17</f>
        <v>19891128</v>
      </c>
      <c r="D22" s="26">
        <f t="shared" si="0"/>
        <v>3.7620870843825087</v>
      </c>
      <c r="E22" s="62">
        <f>FBiH!E17</f>
        <v>23261993</v>
      </c>
      <c r="F22" s="29">
        <f t="shared" si="1"/>
        <v>16.623598640220624</v>
      </c>
      <c r="G22" s="62">
        <f t="shared" si="3"/>
        <v>43153121</v>
      </c>
      <c r="H22" s="29">
        <f t="shared" si="2"/>
        <v>6.4536771192919131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2">
        <f>RS!C16</f>
        <v>4465995.51</v>
      </c>
      <c r="D23" s="26">
        <f t="shared" si="0"/>
        <v>0.84467125379120156</v>
      </c>
      <c r="E23" s="62">
        <f>RS!E16</f>
        <v>0</v>
      </c>
      <c r="F23" s="29">
        <f t="shared" si="1"/>
        <v>0</v>
      </c>
      <c r="G23" s="62">
        <f t="shared" si="3"/>
        <v>4465995.51</v>
      </c>
      <c r="H23" s="29">
        <f t="shared" si="2"/>
        <v>0.66790286240820029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2">
        <f>RS!C17</f>
        <v>12156609.640000001</v>
      </c>
      <c r="D24" s="26">
        <f t="shared" si="0"/>
        <v>2.2992272794445801</v>
      </c>
      <c r="E24" s="62">
        <f>RS!E17</f>
        <v>0</v>
      </c>
      <c r="F24" s="29">
        <f t="shared" si="1"/>
        <v>0</v>
      </c>
      <c r="G24" s="62">
        <f t="shared" si="3"/>
        <v>12156609.640000001</v>
      </c>
      <c r="H24" s="29">
        <f t="shared" si="2"/>
        <v>1.8180569948076646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2">
        <f>RS!C18</f>
        <v>12408453.380000001</v>
      </c>
      <c r="D25" s="26">
        <f t="shared" si="0"/>
        <v>2.3468594741364335</v>
      </c>
      <c r="E25" s="62">
        <f>RS!E18</f>
        <v>0</v>
      </c>
      <c r="F25" s="29">
        <f t="shared" si="1"/>
        <v>0</v>
      </c>
      <c r="G25" s="62">
        <f t="shared" si="3"/>
        <v>12408453.380000001</v>
      </c>
      <c r="H25" s="29">
        <f t="shared" si="2"/>
        <v>1.8557209724021215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2">
        <f>RS!C19</f>
        <v>22417943.619999997</v>
      </c>
      <c r="D26" s="26">
        <f t="shared" si="0"/>
        <v>4.2399936369228159</v>
      </c>
      <c r="E26" s="62">
        <f>RS!E19</f>
        <v>0</v>
      </c>
      <c r="F26" s="29">
        <f t="shared" si="1"/>
        <v>0</v>
      </c>
      <c r="G26" s="62">
        <f t="shared" si="3"/>
        <v>22417943.619999997</v>
      </c>
      <c r="H26" s="29">
        <f t="shared" si="2"/>
        <v>3.3526698984754808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2">
        <f>RS!C20</f>
        <v>8793195.6699999999</v>
      </c>
      <c r="D27" s="26">
        <f t="shared" si="0"/>
        <v>1.6630915984530994</v>
      </c>
      <c r="E27" s="62">
        <f>RS!E20</f>
        <v>0</v>
      </c>
      <c r="F27" s="29">
        <f t="shared" si="1"/>
        <v>0</v>
      </c>
      <c r="G27" s="62">
        <f t="shared" si="3"/>
        <v>8793195.6699999999</v>
      </c>
      <c r="H27" s="29">
        <f t="shared" si="2"/>
        <v>1.3150484689377562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2">
        <f>RS!C21</f>
        <v>12681021.780000001</v>
      </c>
      <c r="D28" s="26">
        <f t="shared" ref="D28:D35" si="4">C28/C$36*100</f>
        <v>2.3984114050903149</v>
      </c>
      <c r="E28" s="62">
        <f>RS!E21</f>
        <v>0</v>
      </c>
      <c r="F28" s="29">
        <f t="shared" si="1"/>
        <v>0</v>
      </c>
      <c r="G28" s="62">
        <f t="shared" si="3"/>
        <v>12681021.780000001</v>
      </c>
      <c r="H28" s="29">
        <f t="shared" si="2"/>
        <v>1.8964843843120507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2">
        <f>FBiH!C18</f>
        <v>49121065</v>
      </c>
      <c r="D29" s="26">
        <f t="shared" si="4"/>
        <v>9.2904597571145136</v>
      </c>
      <c r="E29" s="62">
        <f>FBiH!E18</f>
        <v>2931058</v>
      </c>
      <c r="F29" s="29">
        <f t="shared" si="1"/>
        <v>2.094606931710786</v>
      </c>
      <c r="G29" s="62">
        <f t="shared" si="3"/>
        <v>52052123</v>
      </c>
      <c r="H29" s="29">
        <f t="shared" si="2"/>
        <v>7.7845492384124055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2">
        <f>RS!C22</f>
        <v>2569210.58</v>
      </c>
      <c r="D30" s="26">
        <f t="shared" si="4"/>
        <v>0.48592487766791786</v>
      </c>
      <c r="E30" s="62">
        <f>RS!E22</f>
        <v>0</v>
      </c>
      <c r="F30" s="29">
        <f t="shared" si="1"/>
        <v>0</v>
      </c>
      <c r="G30" s="62">
        <f t="shared" si="3"/>
        <v>2569210.58</v>
      </c>
      <c r="H30" s="29">
        <f t="shared" si="2"/>
        <v>0.38423305546749925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2">
        <f>RS!C23</f>
        <v>9918187.6500000004</v>
      </c>
      <c r="D31" s="26">
        <f t="shared" si="4"/>
        <v>1.8758657457006513</v>
      </c>
      <c r="E31" s="62">
        <f>RS!E23</f>
        <v>0</v>
      </c>
      <c r="F31" s="29">
        <f t="shared" si="1"/>
        <v>0</v>
      </c>
      <c r="G31" s="62">
        <f t="shared" si="3"/>
        <v>9918187.6500000004</v>
      </c>
      <c r="H31" s="29">
        <f t="shared" si="2"/>
        <v>1.4832943531859175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2">
        <f>FBiH!C19</f>
        <v>28255674</v>
      </c>
      <c r="D32" s="26">
        <f t="shared" si="4"/>
        <v>5.3441064888789951</v>
      </c>
      <c r="E32" s="62">
        <f>FBiH!E19</f>
        <v>23873483</v>
      </c>
      <c r="F32" s="29">
        <f t="shared" si="1"/>
        <v>17.060584599786019</v>
      </c>
      <c r="G32" s="62">
        <f t="shared" si="3"/>
        <v>52129157</v>
      </c>
      <c r="H32" s="29">
        <f t="shared" si="2"/>
        <v>7.7960699013838637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2">
        <f>FBiH!C20</f>
        <v>22945341</v>
      </c>
      <c r="D33" s="26">
        <f t="shared" si="4"/>
        <v>4.3397423727227764</v>
      </c>
      <c r="E33" s="62">
        <f>FBiH!E20</f>
        <v>32557120</v>
      </c>
      <c r="F33" s="29">
        <f t="shared" si="1"/>
        <v>23.266127530925647</v>
      </c>
      <c r="G33" s="62">
        <f t="shared" si="3"/>
        <v>55502461</v>
      </c>
      <c r="H33" s="29">
        <f t="shared" si="2"/>
        <v>8.3005575105469624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2">
        <f>FBiH!C21</f>
        <v>992762</v>
      </c>
      <c r="D34" s="26">
        <f t="shared" si="4"/>
        <v>0.18776497230653527</v>
      </c>
      <c r="E34" s="62">
        <f>FBiH!E21</f>
        <v>28228764</v>
      </c>
      <c r="F34" s="29">
        <f t="shared" si="1"/>
        <v>20.172976702619973</v>
      </c>
      <c r="G34" s="62">
        <f t="shared" si="3"/>
        <v>29221526</v>
      </c>
      <c r="H34" s="29">
        <f t="shared" si="2"/>
        <v>4.3701658041603464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2">
        <f>RS!C24</f>
        <v>27541385.789999999</v>
      </c>
      <c r="D35" s="26">
        <f t="shared" si="4"/>
        <v>5.2090103571077</v>
      </c>
      <c r="E35" s="62">
        <f>RS!E24</f>
        <v>2212980.4900000002</v>
      </c>
      <c r="F35" s="29">
        <f t="shared" si="1"/>
        <v>1.5814508870499091</v>
      </c>
      <c r="G35" s="62">
        <f t="shared" si="3"/>
        <v>29754366.280000001</v>
      </c>
      <c r="H35" s="29">
        <f t="shared" si="2"/>
        <v>4.4498536469764689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528725878.84990001</v>
      </c>
      <c r="D36" s="10">
        <f>SUM(D11:D35)</f>
        <v>100</v>
      </c>
      <c r="E36" s="10">
        <f>SUM(E11:E35)</f>
        <v>139933557.7299</v>
      </c>
      <c r="F36" s="27">
        <f>SUM(F11:F35)</f>
        <v>100</v>
      </c>
      <c r="G36" s="70">
        <f>SUM(G11:G35)-1</f>
        <v>668659435.57979989</v>
      </c>
      <c r="H36" s="27">
        <f>SUM(H11:H35)</f>
        <v>100.00000014955297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 t="s">
        <v>85</v>
      </c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83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3" t="s">
        <v>58</v>
      </c>
      <c r="B8" s="76" t="s">
        <v>81</v>
      </c>
      <c r="C8" s="71" t="s">
        <v>77</v>
      </c>
      <c r="D8" s="71"/>
      <c r="E8" s="71" t="s">
        <v>76</v>
      </c>
      <c r="F8" s="71"/>
      <c r="G8" s="71" t="s">
        <v>78</v>
      </c>
      <c r="H8" s="72"/>
    </row>
    <row r="9" spans="1:8" s="28" customFormat="1" ht="21.75" customHeight="1" x14ac:dyDescent="0.25">
      <c r="A9" s="74"/>
      <c r="B9" s="77"/>
      <c r="C9" s="77" t="s">
        <v>80</v>
      </c>
      <c r="D9" s="77"/>
      <c r="E9" s="77" t="s">
        <v>80</v>
      </c>
      <c r="F9" s="77"/>
      <c r="G9" s="77" t="s">
        <v>80</v>
      </c>
      <c r="H9" s="79"/>
    </row>
    <row r="10" spans="1:8" ht="19.5" customHeight="1" thickBot="1" x14ac:dyDescent="0.3">
      <c r="A10" s="75"/>
      <c r="B10" s="78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</row>
    <row r="11" spans="1:8" ht="16.5" customHeight="1" x14ac:dyDescent="0.25">
      <c r="A11" s="15" t="s">
        <v>27</v>
      </c>
      <c r="B11" s="7" t="s">
        <v>62</v>
      </c>
      <c r="C11" s="62">
        <v>55318682</v>
      </c>
      <c r="D11" s="47">
        <f>C11/C22*100</f>
        <v>15.948028461324423</v>
      </c>
      <c r="E11" s="62">
        <v>6596697</v>
      </c>
      <c r="F11" s="29">
        <f>E11/E22*100</f>
        <v>5.4816238670146324</v>
      </c>
      <c r="G11" s="62">
        <f>C11+E11</f>
        <v>61915379</v>
      </c>
      <c r="H11" s="29">
        <f>G11/G22*100</f>
        <v>13.252138041573689</v>
      </c>
    </row>
    <row r="12" spans="1:8" ht="16.5" customHeight="1" x14ac:dyDescent="0.25">
      <c r="A12" s="15" t="s">
        <v>28</v>
      </c>
      <c r="B12" s="7" t="s">
        <v>0</v>
      </c>
      <c r="C12" s="62">
        <v>38528575</v>
      </c>
      <c r="D12" s="47">
        <f>C12/C22*100</f>
        <v>11.107546103037535</v>
      </c>
      <c r="E12" s="62">
        <v>0</v>
      </c>
      <c r="F12" s="29">
        <f>E12/E22*100</f>
        <v>0</v>
      </c>
      <c r="G12" s="62">
        <f>C12+E12+0.4</f>
        <v>38528575.399999999</v>
      </c>
      <c r="H12" s="29">
        <f>G12/G22*100</f>
        <v>8.2465133540728246</v>
      </c>
    </row>
    <row r="13" spans="1:8" ht="16.5" customHeight="1" x14ac:dyDescent="0.25">
      <c r="A13" s="15" t="s">
        <v>29</v>
      </c>
      <c r="B13" s="7" t="s">
        <v>1</v>
      </c>
      <c r="C13" s="62">
        <v>14370484</v>
      </c>
      <c r="D13" s="47">
        <f>C13/C22*100</f>
        <v>4.142920249528129</v>
      </c>
      <c r="E13" s="62">
        <v>0</v>
      </c>
      <c r="F13" s="29">
        <f>E13/E22*100</f>
        <v>0</v>
      </c>
      <c r="G13" s="62">
        <f t="shared" ref="G13:G21" si="0">C13+E13</f>
        <v>14370484</v>
      </c>
      <c r="H13" s="29">
        <f>G13/G22*100</f>
        <v>3.0758050870079634</v>
      </c>
    </row>
    <row r="14" spans="1:8" x14ac:dyDescent="0.25">
      <c r="A14" s="15" t="s">
        <v>30</v>
      </c>
      <c r="B14" s="7" t="s">
        <v>24</v>
      </c>
      <c r="C14" s="62">
        <v>37256120</v>
      </c>
      <c r="D14" s="47">
        <f>C14/C22*100</f>
        <v>10.740705321188203</v>
      </c>
      <c r="E14" s="62">
        <v>0</v>
      </c>
      <c r="F14" s="29">
        <f>E14/E22*100</f>
        <v>0</v>
      </c>
      <c r="G14" s="62">
        <f t="shared" si="0"/>
        <v>37256120</v>
      </c>
      <c r="H14" s="29">
        <f>G14/G22*100</f>
        <v>7.974161720522364</v>
      </c>
    </row>
    <row r="15" spans="1:8" ht="16.5" customHeight="1" x14ac:dyDescent="0.25">
      <c r="A15" s="15" t="s">
        <v>31</v>
      </c>
      <c r="B15" s="7" t="s">
        <v>2</v>
      </c>
      <c r="C15" s="62">
        <v>28466240</v>
      </c>
      <c r="D15" s="47">
        <f>C15/C22*100</f>
        <v>8.2066381427325368</v>
      </c>
      <c r="E15" s="62">
        <v>2892907</v>
      </c>
      <c r="F15" s="29">
        <f>E15/E22*100</f>
        <v>2.4039042654609877</v>
      </c>
      <c r="G15" s="62">
        <f t="shared" si="0"/>
        <v>31359147</v>
      </c>
      <c r="H15" s="29">
        <f>G15/G22*100</f>
        <v>6.7119954948511484</v>
      </c>
    </row>
    <row r="16" spans="1:8" ht="16.5" customHeight="1" x14ac:dyDescent="0.25">
      <c r="A16" s="15" t="s">
        <v>32</v>
      </c>
      <c r="B16" s="7" t="s">
        <v>3</v>
      </c>
      <c r="C16" s="62">
        <v>51722397</v>
      </c>
      <c r="D16" s="47">
        <f>C16/C22*100</f>
        <v>14.911242090762771</v>
      </c>
      <c r="E16" s="62">
        <v>0</v>
      </c>
      <c r="F16" s="29">
        <f>E16/E22*100</f>
        <v>0</v>
      </c>
      <c r="G16" s="62">
        <f t="shared" si="0"/>
        <v>51722397</v>
      </c>
      <c r="H16" s="29">
        <f>G16/G22*100</f>
        <v>11.070469985899251</v>
      </c>
    </row>
    <row r="17" spans="1:8" ht="16.5" customHeight="1" x14ac:dyDescent="0.25">
      <c r="A17" s="15" t="s">
        <v>33</v>
      </c>
      <c r="B17" s="7" t="s">
        <v>4</v>
      </c>
      <c r="C17" s="62">
        <v>19891128</v>
      </c>
      <c r="D17" s="47">
        <f>C17/C22*100</f>
        <v>5.7344872293205968</v>
      </c>
      <c r="E17" s="62">
        <v>23261993</v>
      </c>
      <c r="F17" s="29">
        <f>E17/E22*100</f>
        <v>19.32990040669252</v>
      </c>
      <c r="G17" s="62">
        <f t="shared" si="0"/>
        <v>43153121</v>
      </c>
      <c r="H17" s="29">
        <f>G17/G22*100</f>
        <v>9.2363339392097128</v>
      </c>
    </row>
    <row r="18" spans="1:8" ht="16.5" customHeight="1" x14ac:dyDescent="0.25">
      <c r="A18" s="15" t="s">
        <v>34</v>
      </c>
      <c r="B18" s="7" t="s">
        <v>5</v>
      </c>
      <c r="C18" s="62">
        <v>49121065</v>
      </c>
      <c r="D18" s="47">
        <f>C18/C22*100</f>
        <v>14.161294418955372</v>
      </c>
      <c r="E18" s="62">
        <v>2931058</v>
      </c>
      <c r="F18" s="29">
        <f>E18/E22*100</f>
        <v>2.4356064085411493</v>
      </c>
      <c r="G18" s="62">
        <f t="shared" si="0"/>
        <v>52052123</v>
      </c>
      <c r="H18" s="29">
        <f>G18/G22*100</f>
        <v>11.141043315796754</v>
      </c>
    </row>
    <row r="19" spans="1:8" ht="16.5" customHeight="1" x14ac:dyDescent="0.25">
      <c r="A19" s="15" t="s">
        <v>35</v>
      </c>
      <c r="B19" s="7" t="s">
        <v>6</v>
      </c>
      <c r="C19" s="62">
        <v>28255674</v>
      </c>
      <c r="D19" s="47">
        <f>C19/C22*100</f>
        <v>8.1459332878882496</v>
      </c>
      <c r="E19" s="62">
        <v>23873483</v>
      </c>
      <c r="F19" s="29">
        <f>E19/E22*100</f>
        <v>19.838027152310936</v>
      </c>
      <c r="G19" s="62">
        <f t="shared" si="0"/>
        <v>52129157</v>
      </c>
      <c r="H19" s="29">
        <f>G19/G22*100</f>
        <v>11.157531387393547</v>
      </c>
    </row>
    <row r="20" spans="1:8" ht="16.5" customHeight="1" x14ac:dyDescent="0.25">
      <c r="A20" s="15" t="s">
        <v>36</v>
      </c>
      <c r="B20" s="7" t="s">
        <v>7</v>
      </c>
      <c r="C20" s="62">
        <v>22945341</v>
      </c>
      <c r="D20" s="47">
        <f>C20/C22*100</f>
        <v>6.6149976480421966</v>
      </c>
      <c r="E20" s="62">
        <v>32557120</v>
      </c>
      <c r="F20" s="29">
        <f>E20/E22*100</f>
        <v>27.053824972294382</v>
      </c>
      <c r="G20" s="62">
        <f t="shared" si="0"/>
        <v>55502461</v>
      </c>
      <c r="H20" s="29">
        <f>G20/G22*100</f>
        <v>11.879540862037846</v>
      </c>
    </row>
    <row r="21" spans="1:8" ht="16.5" customHeight="1" x14ac:dyDescent="0.25">
      <c r="A21" s="15" t="s">
        <v>37</v>
      </c>
      <c r="B21" s="7" t="s">
        <v>67</v>
      </c>
      <c r="C21" s="62">
        <v>992762</v>
      </c>
      <c r="D21" s="47">
        <f>C21/C22*100</f>
        <v>0.28620704721998541</v>
      </c>
      <c r="E21" s="62">
        <v>28228764</v>
      </c>
      <c r="F21" s="29">
        <f>E21/E22*100</f>
        <v>23.457112927685394</v>
      </c>
      <c r="G21" s="62">
        <f t="shared" si="0"/>
        <v>29221526</v>
      </c>
      <c r="H21" s="29">
        <f>G21/G22*100</f>
        <v>6.2544670256711923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346868468</v>
      </c>
      <c r="D22" s="10">
        <f t="shared" si="1"/>
        <v>100</v>
      </c>
      <c r="E22" s="10">
        <f t="shared" si="1"/>
        <v>120342022</v>
      </c>
      <c r="F22" s="27">
        <f t="shared" si="1"/>
        <v>100</v>
      </c>
      <c r="G22" s="10">
        <f>SUM(G11:G21)-1</f>
        <v>467210489.39999998</v>
      </c>
      <c r="H22" s="27">
        <f t="shared" si="1"/>
        <v>100.00000021403629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86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10</v>
      </c>
      <c r="C7" s="71" t="s">
        <v>54</v>
      </c>
      <c r="D7" s="71"/>
      <c r="E7" s="71"/>
      <c r="F7" s="71"/>
      <c r="G7" s="71"/>
      <c r="H7" s="71" t="s">
        <v>55</v>
      </c>
      <c r="I7" s="71"/>
      <c r="J7" s="71"/>
      <c r="K7" s="71"/>
      <c r="L7" s="72"/>
    </row>
    <row r="8" spans="1:12" s="28" customFormat="1" ht="21.75" customHeight="1" x14ac:dyDescent="0.25">
      <c r="A8" s="74"/>
      <c r="B8" s="77"/>
      <c r="C8" s="80" t="s">
        <v>26</v>
      </c>
      <c r="D8" s="80"/>
      <c r="E8" s="81" t="s">
        <v>59</v>
      </c>
      <c r="F8" s="77" t="s">
        <v>57</v>
      </c>
      <c r="G8" s="77"/>
      <c r="H8" s="80" t="s">
        <v>26</v>
      </c>
      <c r="I8" s="80"/>
      <c r="J8" s="81" t="s">
        <v>60</v>
      </c>
      <c r="K8" s="77" t="s">
        <v>57</v>
      </c>
      <c r="L8" s="79"/>
    </row>
    <row r="9" spans="1:12" ht="19.5" customHeight="1" thickBot="1" x14ac:dyDescent="0.3">
      <c r="A9" s="75"/>
      <c r="B9" s="78"/>
      <c r="C9" s="51" t="s">
        <v>64</v>
      </c>
      <c r="D9" s="51" t="s">
        <v>73</v>
      </c>
      <c r="E9" s="82"/>
      <c r="F9" s="35" t="s">
        <v>66</v>
      </c>
      <c r="G9" s="35" t="s">
        <v>74</v>
      </c>
      <c r="H9" s="51" t="s">
        <v>64</v>
      </c>
      <c r="I9" s="51" t="s">
        <v>73</v>
      </c>
      <c r="J9" s="82"/>
      <c r="K9" s="35" t="s">
        <v>66</v>
      </c>
      <c r="L9" s="36" t="s">
        <v>74</v>
      </c>
    </row>
    <row r="10" spans="1:12" ht="16.5" customHeight="1" x14ac:dyDescent="0.25">
      <c r="A10" s="54" t="s">
        <v>27</v>
      </c>
      <c r="B10" s="7" t="s">
        <v>62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71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65</v>
      </c>
      <c r="C24" s="62">
        <v>1763207</v>
      </c>
      <c r="D24" s="62"/>
      <c r="E24" s="46">
        <f>IFERROR((D24-C24)/C24*100, "-")</f>
        <v>-100</v>
      </c>
      <c r="F24" s="46" t="s">
        <v>71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70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67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84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3" t="s">
        <v>58</v>
      </c>
      <c r="B8" s="76" t="s">
        <v>81</v>
      </c>
      <c r="C8" s="71" t="s">
        <v>77</v>
      </c>
      <c r="D8" s="71"/>
      <c r="E8" s="71" t="s">
        <v>76</v>
      </c>
      <c r="F8" s="71"/>
      <c r="G8" s="71" t="s">
        <v>78</v>
      </c>
      <c r="H8" s="72"/>
    </row>
    <row r="9" spans="1:8" ht="21" customHeight="1" x14ac:dyDescent="0.25">
      <c r="A9" s="74"/>
      <c r="B9" s="77"/>
      <c r="C9" s="77" t="s">
        <v>80</v>
      </c>
      <c r="D9" s="77"/>
      <c r="E9" s="77" t="s">
        <v>80</v>
      </c>
      <c r="F9" s="77"/>
      <c r="G9" s="77" t="s">
        <v>80</v>
      </c>
      <c r="H9" s="79"/>
    </row>
    <row r="10" spans="1:8" ht="18.75" customHeight="1" thickBot="1" x14ac:dyDescent="0.3">
      <c r="A10" s="75"/>
      <c r="B10" s="78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</row>
    <row r="11" spans="1:8" x14ac:dyDescent="0.25">
      <c r="A11" s="15" t="s">
        <v>27</v>
      </c>
      <c r="B11" s="7" t="s">
        <v>12</v>
      </c>
      <c r="C11" s="62">
        <v>12316035.41</v>
      </c>
      <c r="D11" s="47">
        <f t="shared" ref="D11:D24" si="0">C11/C$25*100</f>
        <v>6.7723582736836097</v>
      </c>
      <c r="E11" s="62">
        <v>0</v>
      </c>
      <c r="F11" s="30">
        <f t="shared" ref="F11:F24" si="1">E11/E$25*100</f>
        <v>0</v>
      </c>
      <c r="G11" s="62">
        <f t="shared" ref="G11:G24" si="2">C11+E11</f>
        <v>12316035.41</v>
      </c>
      <c r="H11" s="30">
        <f t="shared" ref="H11:H24" si="3">G11/G$25*100</f>
        <v>6.1137253974774435</v>
      </c>
    </row>
    <row r="12" spans="1:8" x14ac:dyDescent="0.25">
      <c r="A12" s="15" t="s">
        <v>28</v>
      </c>
      <c r="B12" s="7" t="s">
        <v>13</v>
      </c>
      <c r="C12" s="62">
        <v>17579302.140000001</v>
      </c>
      <c r="D12" s="47">
        <f t="shared" si="0"/>
        <v>9.6665305295198891</v>
      </c>
      <c r="E12" s="62">
        <v>0</v>
      </c>
      <c r="F12" s="30">
        <f t="shared" si="1"/>
        <v>0</v>
      </c>
      <c r="G12" s="62">
        <f t="shared" si="2"/>
        <v>17579302.140000001</v>
      </c>
      <c r="H12" s="30">
        <f t="shared" si="3"/>
        <v>8.7264304124997292</v>
      </c>
    </row>
    <row r="13" spans="1:8" x14ac:dyDescent="0.25">
      <c r="A13" s="15" t="s">
        <v>29</v>
      </c>
      <c r="B13" s="7" t="s">
        <v>14</v>
      </c>
      <c r="C13" s="62">
        <v>22145857</v>
      </c>
      <c r="D13" s="47">
        <f t="shared" si="0"/>
        <v>12.177593916301033</v>
      </c>
      <c r="E13" s="62">
        <v>0</v>
      </c>
      <c r="F13" s="30">
        <f t="shared" si="1"/>
        <v>0</v>
      </c>
      <c r="G13" s="62">
        <f t="shared" si="2"/>
        <v>22145857</v>
      </c>
      <c r="H13" s="30">
        <f t="shared" si="3"/>
        <v>10.99328508587031</v>
      </c>
    </row>
    <row r="14" spans="1:8" x14ac:dyDescent="0.25">
      <c r="A14" s="15" t="s">
        <v>30</v>
      </c>
      <c r="B14" s="7" t="s">
        <v>23</v>
      </c>
      <c r="C14" s="62">
        <v>8370631</v>
      </c>
      <c r="D14" s="47">
        <f t="shared" si="0"/>
        <v>4.6028539397324213</v>
      </c>
      <c r="E14" s="62">
        <v>0</v>
      </c>
      <c r="F14" s="30">
        <f t="shared" si="1"/>
        <v>0</v>
      </c>
      <c r="G14" s="62">
        <f t="shared" si="2"/>
        <v>8370631</v>
      </c>
      <c r="H14" s="30">
        <f t="shared" si="3"/>
        <v>4.1552120982097769</v>
      </c>
    </row>
    <row r="15" spans="1:8" x14ac:dyDescent="0.25">
      <c r="A15" s="15" t="s">
        <v>31</v>
      </c>
      <c r="B15" s="7" t="s">
        <v>16</v>
      </c>
      <c r="C15" s="62">
        <v>8493581.6798999999</v>
      </c>
      <c r="D15" s="47">
        <f t="shared" si="0"/>
        <v>4.6704622265354701</v>
      </c>
      <c r="E15" s="62">
        <v>17378555.2399</v>
      </c>
      <c r="F15" s="30">
        <f t="shared" si="1"/>
        <v>88.704405205853163</v>
      </c>
      <c r="G15" s="62">
        <f t="shared" si="2"/>
        <v>25872136.919799998</v>
      </c>
      <c r="H15" s="30">
        <f t="shared" si="3"/>
        <v>12.843024180099777</v>
      </c>
    </row>
    <row r="16" spans="1:8" x14ac:dyDescent="0.25">
      <c r="A16" s="15" t="s">
        <v>32</v>
      </c>
      <c r="B16" s="7" t="s">
        <v>17</v>
      </c>
      <c r="C16" s="62">
        <v>4465995.51</v>
      </c>
      <c r="D16" s="47">
        <f t="shared" si="0"/>
        <v>2.4557676748659456</v>
      </c>
      <c r="E16" s="62">
        <v>0</v>
      </c>
      <c r="F16" s="30">
        <f t="shared" si="1"/>
        <v>0</v>
      </c>
      <c r="G16" s="62">
        <f t="shared" si="2"/>
        <v>4465995.51</v>
      </c>
      <c r="H16" s="30">
        <f t="shared" si="3"/>
        <v>2.2169366411806397</v>
      </c>
    </row>
    <row r="17" spans="1:8" x14ac:dyDescent="0.25">
      <c r="A17" s="15" t="s">
        <v>33</v>
      </c>
      <c r="B17" s="7" t="s">
        <v>18</v>
      </c>
      <c r="C17" s="62">
        <v>12156609.640000001</v>
      </c>
      <c r="D17" s="47">
        <f t="shared" si="0"/>
        <v>6.6846930148113257</v>
      </c>
      <c r="E17" s="62">
        <v>0</v>
      </c>
      <c r="F17" s="30">
        <f t="shared" si="1"/>
        <v>0</v>
      </c>
      <c r="G17" s="62">
        <f t="shared" si="2"/>
        <v>12156609.640000001</v>
      </c>
      <c r="H17" s="30">
        <f t="shared" si="3"/>
        <v>6.0345858573077225</v>
      </c>
    </row>
    <row r="18" spans="1:8" x14ac:dyDescent="0.25">
      <c r="A18" s="15" t="s">
        <v>34</v>
      </c>
      <c r="B18" s="7" t="s">
        <v>19</v>
      </c>
      <c r="C18" s="62">
        <v>12408453.380000001</v>
      </c>
      <c r="D18" s="47">
        <f t="shared" si="0"/>
        <v>6.8231771925102285</v>
      </c>
      <c r="E18" s="62">
        <v>0</v>
      </c>
      <c r="F18" s="30">
        <f t="shared" si="1"/>
        <v>0</v>
      </c>
      <c r="G18" s="62">
        <f t="shared" si="2"/>
        <v>12408453.380000001</v>
      </c>
      <c r="H18" s="30">
        <f t="shared" si="3"/>
        <v>6.1596020186110216</v>
      </c>
    </row>
    <row r="19" spans="1:8" x14ac:dyDescent="0.25">
      <c r="A19" s="15" t="s">
        <v>35</v>
      </c>
      <c r="B19" s="7" t="s">
        <v>11</v>
      </c>
      <c r="C19" s="62">
        <v>22417943.619999997</v>
      </c>
      <c r="D19" s="47">
        <f t="shared" si="0"/>
        <v>12.327209276339655</v>
      </c>
      <c r="E19" s="62">
        <v>0</v>
      </c>
      <c r="F19" s="30">
        <f t="shared" si="1"/>
        <v>0</v>
      </c>
      <c r="G19" s="62">
        <f t="shared" si="2"/>
        <v>22417943.619999997</v>
      </c>
      <c r="H19" s="30">
        <f t="shared" si="3"/>
        <v>11.128349887458743</v>
      </c>
    </row>
    <row r="20" spans="1:8" x14ac:dyDescent="0.25">
      <c r="A20" s="15" t="s">
        <v>36</v>
      </c>
      <c r="B20" s="7" t="s">
        <v>15</v>
      </c>
      <c r="C20" s="62">
        <v>8793195.6699999999</v>
      </c>
      <c r="D20" s="47">
        <f t="shared" si="0"/>
        <v>4.8352143742207216</v>
      </c>
      <c r="E20" s="62">
        <v>0</v>
      </c>
      <c r="F20" s="30">
        <f t="shared" si="1"/>
        <v>0</v>
      </c>
      <c r="G20" s="62">
        <f t="shared" si="2"/>
        <v>8793195.6699999999</v>
      </c>
      <c r="H20" s="30">
        <f t="shared" si="3"/>
        <v>4.3649747587618926</v>
      </c>
    </row>
    <row r="21" spans="1:8" x14ac:dyDescent="0.25">
      <c r="A21" s="15" t="s">
        <v>37</v>
      </c>
      <c r="B21" s="7" t="s">
        <v>65</v>
      </c>
      <c r="C21" s="62">
        <v>12681021.780000001</v>
      </c>
      <c r="D21" s="47">
        <f t="shared" si="0"/>
        <v>6.9730574743894032</v>
      </c>
      <c r="E21" s="62">
        <v>0</v>
      </c>
      <c r="F21" s="30">
        <f t="shared" si="1"/>
        <v>0</v>
      </c>
      <c r="G21" s="62">
        <f t="shared" si="2"/>
        <v>12681021.780000001</v>
      </c>
      <c r="H21" s="30">
        <f t="shared" si="3"/>
        <v>6.2949059775682006</v>
      </c>
    </row>
    <row r="22" spans="1:8" x14ac:dyDescent="0.25">
      <c r="A22" s="15" t="s">
        <v>38</v>
      </c>
      <c r="B22" s="7" t="s">
        <v>22</v>
      </c>
      <c r="C22" s="62">
        <v>2569210.58</v>
      </c>
      <c r="D22" s="47">
        <f t="shared" si="0"/>
        <v>1.412761002146101</v>
      </c>
      <c r="E22" s="62">
        <v>0</v>
      </c>
      <c r="F22" s="30">
        <f t="shared" si="1"/>
        <v>0</v>
      </c>
      <c r="G22" s="62">
        <f t="shared" si="2"/>
        <v>2569210.58</v>
      </c>
      <c r="H22" s="30">
        <f t="shared" si="3"/>
        <v>1.2753656068299459</v>
      </c>
    </row>
    <row r="23" spans="1:8" x14ac:dyDescent="0.25">
      <c r="A23" s="15" t="s">
        <v>39</v>
      </c>
      <c r="B23" s="7" t="s">
        <v>20</v>
      </c>
      <c r="C23" s="62">
        <v>9918187.6500000004</v>
      </c>
      <c r="D23" s="47">
        <f t="shared" si="0"/>
        <v>5.4538264916716495</v>
      </c>
      <c r="E23" s="62">
        <v>0</v>
      </c>
      <c r="F23" s="30">
        <f t="shared" si="1"/>
        <v>0</v>
      </c>
      <c r="G23" s="62">
        <f t="shared" si="2"/>
        <v>9918187.6500000004</v>
      </c>
      <c r="H23" s="30">
        <f t="shared" si="3"/>
        <v>4.9234249264595222</v>
      </c>
    </row>
    <row r="24" spans="1:8" x14ac:dyDescent="0.25">
      <c r="A24" s="15" t="s">
        <v>40</v>
      </c>
      <c r="B24" s="7" t="s">
        <v>25</v>
      </c>
      <c r="C24" s="62">
        <v>27541385.789999999</v>
      </c>
      <c r="D24" s="47">
        <f t="shared" si="0"/>
        <v>15.144494613272528</v>
      </c>
      <c r="E24" s="62">
        <v>2212980.4900000002</v>
      </c>
      <c r="F24" s="30">
        <f t="shared" si="1"/>
        <v>11.295594794146826</v>
      </c>
      <c r="G24" s="62">
        <f t="shared" si="2"/>
        <v>29754366.280000001</v>
      </c>
      <c r="H24" s="30">
        <f t="shared" si="3"/>
        <v>14.770177151665273</v>
      </c>
    </row>
    <row r="25" spans="1:8" x14ac:dyDescent="0.25">
      <c r="A25" s="3"/>
      <c r="B25" s="4" t="s">
        <v>56</v>
      </c>
      <c r="C25" s="69">
        <f>SUM(C11:C24)</f>
        <v>181857410.84990004</v>
      </c>
      <c r="D25" s="31">
        <f t="shared" ref="D25:H25" si="4">SUM(D11:D24)</f>
        <v>99.999999999999986</v>
      </c>
      <c r="E25" s="69">
        <f t="shared" si="4"/>
        <v>19591535.729900002</v>
      </c>
      <c r="F25" s="32">
        <f t="shared" si="4"/>
        <v>99.999999999999986</v>
      </c>
      <c r="G25" s="69">
        <f t="shared" si="4"/>
        <v>201448946.57980001</v>
      </c>
      <c r="H25" s="32">
        <f t="shared" si="4"/>
        <v>100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87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30.09.2022.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3" t="s">
        <v>58</v>
      </c>
      <c r="B7" s="76" t="s">
        <v>10</v>
      </c>
      <c r="C7" s="71" t="s">
        <v>54</v>
      </c>
      <c r="D7" s="71"/>
      <c r="E7" s="71"/>
      <c r="F7" s="71"/>
      <c r="G7" s="71"/>
      <c r="H7" s="71" t="s">
        <v>55</v>
      </c>
      <c r="I7" s="71"/>
      <c r="J7" s="71"/>
      <c r="K7" s="71"/>
      <c r="L7" s="72"/>
    </row>
    <row r="8" spans="1:12" ht="21" customHeight="1" x14ac:dyDescent="0.25">
      <c r="A8" s="74"/>
      <c r="B8" s="77"/>
      <c r="C8" s="80" t="s">
        <v>26</v>
      </c>
      <c r="D8" s="80"/>
      <c r="E8" s="81" t="s">
        <v>59</v>
      </c>
      <c r="F8" s="77" t="s">
        <v>57</v>
      </c>
      <c r="G8" s="77"/>
      <c r="H8" s="80" t="s">
        <v>26</v>
      </c>
      <c r="I8" s="80"/>
      <c r="J8" s="81" t="s">
        <v>60</v>
      </c>
      <c r="K8" s="77" t="s">
        <v>57</v>
      </c>
      <c r="L8" s="79"/>
    </row>
    <row r="9" spans="1:12" ht="18.75" customHeight="1" thickBot="1" x14ac:dyDescent="0.3">
      <c r="A9" s="75"/>
      <c r="B9" s="78"/>
      <c r="C9" s="51" t="s">
        <v>64</v>
      </c>
      <c r="D9" s="51" t="s">
        <v>73</v>
      </c>
      <c r="E9" s="82"/>
      <c r="F9" s="35" t="s">
        <v>66</v>
      </c>
      <c r="G9" s="35" t="s">
        <v>74</v>
      </c>
      <c r="H9" s="63" t="s">
        <v>64</v>
      </c>
      <c r="I9" s="63" t="s">
        <v>73</v>
      </c>
      <c r="J9" s="82"/>
      <c r="K9" s="35" t="s">
        <v>66</v>
      </c>
      <c r="L9" s="36" t="s">
        <v>74</v>
      </c>
    </row>
    <row r="10" spans="1:12" x14ac:dyDescent="0.25">
      <c r="A10" s="15" t="s">
        <v>27</v>
      </c>
      <c r="B10" s="7" t="s">
        <v>62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71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65</v>
      </c>
      <c r="C28" s="62">
        <v>3457671</v>
      </c>
      <c r="D28" s="62"/>
      <c r="E28" s="46">
        <f t="shared" si="0"/>
        <v>-2.9023985855764547</v>
      </c>
      <c r="F28" s="46" t="s">
        <v>71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72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71</v>
      </c>
      <c r="G32" s="47" t="s">
        <v>71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71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67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2022-11-04T10:38:37Z</dcterms:modified>
</cp:coreProperties>
</file>