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2180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45621"/>
</workbook>
</file>

<file path=xl/calcChain.xml><?xml version="1.0" encoding="utf-8"?>
<calcChain xmlns="http://schemas.openxmlformats.org/spreadsheetml/2006/main">
  <c r="H14" i="22" l="1"/>
  <c r="H13" i="21"/>
  <c r="H14" i="21"/>
  <c r="C34" i="21" l="1"/>
  <c r="E28" i="23" l="1"/>
  <c r="E33" i="23"/>
  <c r="C33" i="22"/>
  <c r="C28" i="22"/>
  <c r="C34" i="22" s="1"/>
  <c r="H13" i="23"/>
  <c r="H14" i="23"/>
  <c r="C28" i="23"/>
  <c r="C33" i="23"/>
  <c r="C34" i="23"/>
  <c r="E34" i="23" l="1"/>
  <c r="H21" i="23"/>
  <c r="E30" i="21" l="1"/>
  <c r="E31" i="21"/>
  <c r="E32" i="21"/>
  <c r="E29" i="21"/>
  <c r="C30" i="21"/>
  <c r="C31" i="21"/>
  <c r="C32" i="21"/>
  <c r="C29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10" i="21"/>
  <c r="E10" i="2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I22" i="24" s="1"/>
  <c r="F33" i="24"/>
  <c r="I33" i="24" s="1"/>
  <c r="F28" i="24"/>
  <c r="F15" i="24"/>
  <c r="F23" i="24"/>
  <c r="I23" i="24" s="1"/>
  <c r="F31" i="24"/>
  <c r="I31" i="24" s="1"/>
  <c r="F18" i="24"/>
  <c r="I18" i="24" s="1"/>
  <c r="F26" i="24"/>
  <c r="I26" i="24" s="1"/>
  <c r="F11" i="24"/>
  <c r="F12" i="24"/>
  <c r="F17" i="24"/>
  <c r="I17" i="24" s="1"/>
  <c r="F21" i="24"/>
  <c r="F25" i="24"/>
  <c r="I25" i="24" s="1"/>
  <c r="F29" i="24"/>
  <c r="F13" i="24"/>
  <c r="I13" i="24" s="1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I30" i="25" s="1"/>
  <c r="F25" i="25"/>
  <c r="I25" i="25" s="1"/>
  <c r="F23" i="25"/>
  <c r="I23" i="25" s="1"/>
  <c r="F20" i="25"/>
  <c r="I20" i="25" s="1"/>
  <c r="F18" i="25"/>
  <c r="I18" i="25" s="1"/>
  <c r="F16" i="25"/>
  <c r="I16" i="25" s="1"/>
  <c r="F12" i="25"/>
  <c r="I12" i="25" s="1"/>
  <c r="F10" i="25"/>
  <c r="I10" i="25" s="1"/>
  <c r="F33" i="25"/>
  <c r="I33" i="25" s="1"/>
  <c r="F31" i="25"/>
  <c r="I31" i="25" s="1"/>
  <c r="F29" i="25"/>
  <c r="I29" i="25" s="1"/>
  <c r="F27" i="25"/>
  <c r="I27" i="25" s="1"/>
  <c r="F26" i="25"/>
  <c r="I26" i="25" s="1"/>
  <c r="F24" i="25"/>
  <c r="I24" i="25" s="1"/>
  <c r="F22" i="25"/>
  <c r="I22" i="25" s="1"/>
  <c r="F21" i="25"/>
  <c r="I21" i="25" s="1"/>
  <c r="F19" i="25"/>
  <c r="I19" i="25" s="1"/>
  <c r="F17" i="25"/>
  <c r="I17" i="25" s="1"/>
  <c r="F15" i="25"/>
  <c r="I15" i="25" s="1"/>
  <c r="F14" i="25"/>
  <c r="I14" i="25" s="1"/>
  <c r="F13" i="25"/>
  <c r="I13" i="25" s="1"/>
  <c r="F11" i="25"/>
  <c r="I11" i="25" s="1"/>
  <c r="G34" i="24"/>
  <c r="I21" i="24"/>
  <c r="I19" i="24" l="1"/>
  <c r="I11" i="24"/>
  <c r="I28" i="24"/>
  <c r="I29" i="24"/>
  <c r="I12" i="24"/>
  <c r="I15" i="24"/>
  <c r="I10" i="24"/>
  <c r="F34" i="24"/>
  <c r="F34" i="25"/>
  <c r="I28" i="25"/>
  <c r="G10" i="23" l="1"/>
  <c r="H32" i="23"/>
  <c r="G32" i="23"/>
  <c r="H31" i="23"/>
  <c r="G31" i="23"/>
  <c r="H30" i="23"/>
  <c r="G30" i="23"/>
  <c r="H29" i="23"/>
  <c r="G29" i="23"/>
  <c r="H27" i="23"/>
  <c r="G27" i="23"/>
  <c r="G26" i="23"/>
  <c r="H25" i="23"/>
  <c r="G25" i="23"/>
  <c r="H24" i="23"/>
  <c r="G24" i="23"/>
  <c r="H23" i="23"/>
  <c r="G23" i="23"/>
  <c r="H22" i="23"/>
  <c r="G22" i="23"/>
  <c r="G21" i="23"/>
  <c r="H20" i="23"/>
  <c r="G20" i="23"/>
  <c r="H19" i="23"/>
  <c r="G19" i="23"/>
  <c r="H18" i="23"/>
  <c r="G18" i="23"/>
  <c r="H17" i="23"/>
  <c r="G17" i="23"/>
  <c r="H16" i="23"/>
  <c r="G16" i="23"/>
  <c r="H15" i="23"/>
  <c r="G15" i="23"/>
  <c r="G14" i="23"/>
  <c r="G13" i="23"/>
  <c r="H12" i="23"/>
  <c r="G12" i="23"/>
  <c r="H11" i="23"/>
  <c r="G11" i="23"/>
  <c r="H10" i="23"/>
  <c r="G32" i="22"/>
  <c r="H31" i="22"/>
  <c r="G31" i="22"/>
  <c r="H30" i="22"/>
  <c r="G30" i="22"/>
  <c r="H29" i="22"/>
  <c r="G29" i="22"/>
  <c r="H27" i="22"/>
  <c r="G27" i="22"/>
  <c r="H26" i="22"/>
  <c r="G26" i="22"/>
  <c r="H25" i="22"/>
  <c r="G25" i="22"/>
  <c r="H24" i="22"/>
  <c r="G24" i="22"/>
  <c r="H23" i="22"/>
  <c r="G23" i="22"/>
  <c r="H22" i="22"/>
  <c r="G22" i="22"/>
  <c r="H21" i="22"/>
  <c r="G21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G14" i="22"/>
  <c r="G13" i="22"/>
  <c r="H12" i="22"/>
  <c r="G12" i="22"/>
  <c r="H11" i="22"/>
  <c r="G11" i="22"/>
  <c r="H10" i="22"/>
  <c r="G10" i="22"/>
  <c r="H29" i="21"/>
  <c r="H30" i="21"/>
  <c r="H31" i="21"/>
  <c r="H32" i="21"/>
  <c r="H11" i="21"/>
  <c r="H12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9" i="21"/>
  <c r="G30" i="21"/>
  <c r="G31" i="21"/>
  <c r="G32" i="21"/>
  <c r="G10" i="21"/>
  <c r="E33" i="21" l="1"/>
  <c r="E28" i="21"/>
  <c r="E28" i="22"/>
  <c r="E33" i="22"/>
  <c r="E34" i="21" l="1"/>
  <c r="F28" i="21" s="1"/>
  <c r="E34" i="22"/>
  <c r="C33" i="21"/>
  <c r="C28" i="21"/>
  <c r="F32" i="22" l="1"/>
  <c r="F30" i="22"/>
  <c r="F26" i="22"/>
  <c r="F24" i="22"/>
  <c r="F22" i="22"/>
  <c r="F20" i="22"/>
  <c r="F18" i="22"/>
  <c r="F16" i="22"/>
  <c r="F14" i="22"/>
  <c r="F12" i="22"/>
  <c r="F10" i="22"/>
  <c r="F31" i="22"/>
  <c r="F29" i="22"/>
  <c r="F27" i="22"/>
  <c r="F25" i="22"/>
  <c r="F23" i="22"/>
  <c r="F21" i="22"/>
  <c r="F19" i="22"/>
  <c r="F17" i="22"/>
  <c r="F15" i="22"/>
  <c r="F13" i="22"/>
  <c r="F11" i="22"/>
  <c r="F33" i="22"/>
  <c r="F28" i="22"/>
  <c r="F32" i="21"/>
  <c r="F30" i="21"/>
  <c r="F26" i="21"/>
  <c r="F24" i="21"/>
  <c r="F22" i="21"/>
  <c r="F20" i="21"/>
  <c r="F18" i="21"/>
  <c r="F16" i="21"/>
  <c r="F14" i="21"/>
  <c r="F12" i="21"/>
  <c r="F10" i="21"/>
  <c r="F17" i="21"/>
  <c r="F13" i="21"/>
  <c r="F11" i="21"/>
  <c r="F33" i="21"/>
  <c r="F34" i="21" s="1"/>
  <c r="F31" i="21"/>
  <c r="F29" i="21"/>
  <c r="F27" i="21"/>
  <c r="F25" i="21"/>
  <c r="F23" i="21"/>
  <c r="F21" i="21"/>
  <c r="F19" i="21"/>
  <c r="F15" i="21"/>
  <c r="H33" i="21"/>
  <c r="G33" i="21"/>
  <c r="H28" i="21"/>
  <c r="G28" i="21"/>
  <c r="D10" i="21"/>
  <c r="G34" i="21" l="1"/>
  <c r="F34" i="22"/>
  <c r="D29" i="21"/>
  <c r="I29" i="21" s="1"/>
  <c r="D14" i="21"/>
  <c r="I14" i="21" s="1"/>
  <c r="D22" i="21"/>
  <c r="I22" i="21" s="1"/>
  <c r="D26" i="21"/>
  <c r="I26" i="21" s="1"/>
  <c r="D30" i="21"/>
  <c r="I30" i="21" s="1"/>
  <c r="D32" i="21"/>
  <c r="I32" i="21" s="1"/>
  <c r="D11" i="21"/>
  <c r="I11" i="21" s="1"/>
  <c r="D13" i="21"/>
  <c r="I13" i="21" s="1"/>
  <c r="D15" i="21"/>
  <c r="I15" i="21" s="1"/>
  <c r="D17" i="21"/>
  <c r="I17" i="21" s="1"/>
  <c r="D19" i="21"/>
  <c r="I19" i="21" s="1"/>
  <c r="D21" i="21"/>
  <c r="I21" i="21" s="1"/>
  <c r="D23" i="21"/>
  <c r="I23" i="21" s="1"/>
  <c r="D25" i="21"/>
  <c r="I25" i="21" s="1"/>
  <c r="D27" i="21"/>
  <c r="I27" i="21" s="1"/>
  <c r="D31" i="21"/>
  <c r="I31" i="21" s="1"/>
  <c r="D33" i="21"/>
  <c r="I33" i="21" s="1"/>
  <c r="D12" i="21"/>
  <c r="I12" i="21" s="1"/>
  <c r="D16" i="21"/>
  <c r="I16" i="21" s="1"/>
  <c r="D18" i="21"/>
  <c r="I18" i="21" s="1"/>
  <c r="D20" i="21"/>
  <c r="I20" i="21" s="1"/>
  <c r="D24" i="21"/>
  <c r="I24" i="21" s="1"/>
  <c r="I10" i="21"/>
  <c r="D28" i="21"/>
  <c r="G33" i="22" l="1"/>
  <c r="H33" i="22"/>
  <c r="H28" i="23"/>
  <c r="G28" i="23"/>
  <c r="H28" i="22"/>
  <c r="G28" i="22"/>
  <c r="G33" i="23"/>
  <c r="H33" i="23"/>
  <c r="I28" i="21"/>
  <c r="D34" i="21"/>
  <c r="F28" i="23"/>
  <c r="G34" i="22" l="1"/>
  <c r="D32" i="23"/>
  <c r="D30" i="23"/>
  <c r="D26" i="23"/>
  <c r="D24" i="23"/>
  <c r="D22" i="23"/>
  <c r="D20" i="23"/>
  <c r="D18" i="23"/>
  <c r="D16" i="23"/>
  <c r="D14" i="23"/>
  <c r="D12" i="23"/>
  <c r="D10" i="23"/>
  <c r="D31" i="23"/>
  <c r="D29" i="23"/>
  <c r="D27" i="23"/>
  <c r="D25" i="23"/>
  <c r="D23" i="23"/>
  <c r="D21" i="23"/>
  <c r="D19" i="23"/>
  <c r="D17" i="23"/>
  <c r="D15" i="23"/>
  <c r="D13" i="23"/>
  <c r="D11" i="23"/>
  <c r="D28" i="23"/>
  <c r="I28" i="23" s="1"/>
  <c r="G34" i="23"/>
  <c r="F32" i="23"/>
  <c r="I32" i="23" s="1"/>
  <c r="F30" i="23"/>
  <c r="F26" i="23"/>
  <c r="I26" i="23" s="1"/>
  <c r="F24" i="23"/>
  <c r="I24" i="23" s="1"/>
  <c r="F22" i="23"/>
  <c r="I22" i="23" s="1"/>
  <c r="F20" i="23"/>
  <c r="I20" i="23" s="1"/>
  <c r="F18" i="23"/>
  <c r="I18" i="23" s="1"/>
  <c r="F16" i="23"/>
  <c r="I16" i="23" s="1"/>
  <c r="F14" i="23"/>
  <c r="I14" i="23" s="1"/>
  <c r="F12" i="23"/>
  <c r="I12" i="23" s="1"/>
  <c r="F10" i="23"/>
  <c r="F31" i="23"/>
  <c r="I31" i="23" s="1"/>
  <c r="F29" i="23"/>
  <c r="I29" i="23" s="1"/>
  <c r="F27" i="23"/>
  <c r="I27" i="23" s="1"/>
  <c r="F25" i="23"/>
  <c r="I25" i="23" s="1"/>
  <c r="F23" i="23"/>
  <c r="I23" i="23" s="1"/>
  <c r="F21" i="23"/>
  <c r="I21" i="23" s="1"/>
  <c r="F19" i="23"/>
  <c r="I19" i="23" s="1"/>
  <c r="F17" i="23"/>
  <c r="I17" i="23" s="1"/>
  <c r="F15" i="23"/>
  <c r="I15" i="23" s="1"/>
  <c r="F13" i="23"/>
  <c r="I13" i="23" s="1"/>
  <c r="F11" i="23"/>
  <c r="I11" i="23" s="1"/>
  <c r="D32" i="22"/>
  <c r="I32" i="22" s="1"/>
  <c r="D30" i="22"/>
  <c r="I30" i="22" s="1"/>
  <c r="D26" i="22"/>
  <c r="I26" i="22" s="1"/>
  <c r="D24" i="22"/>
  <c r="I24" i="22" s="1"/>
  <c r="D22" i="22"/>
  <c r="I22" i="22" s="1"/>
  <c r="D20" i="22"/>
  <c r="I20" i="22" s="1"/>
  <c r="D18" i="22"/>
  <c r="I18" i="22" s="1"/>
  <c r="D16" i="22"/>
  <c r="I16" i="22" s="1"/>
  <c r="D14" i="22"/>
  <c r="I14" i="22" s="1"/>
  <c r="D12" i="22"/>
  <c r="I12" i="22" s="1"/>
  <c r="D10" i="22"/>
  <c r="I10" i="22" s="1"/>
  <c r="D31" i="22"/>
  <c r="I31" i="22" s="1"/>
  <c r="D29" i="22"/>
  <c r="I29" i="22" s="1"/>
  <c r="D27" i="22"/>
  <c r="I27" i="22" s="1"/>
  <c r="D25" i="22"/>
  <c r="I25" i="22" s="1"/>
  <c r="D23" i="22"/>
  <c r="I23" i="22" s="1"/>
  <c r="D21" i="22"/>
  <c r="I21" i="22" s="1"/>
  <c r="D19" i="22"/>
  <c r="I19" i="22" s="1"/>
  <c r="D17" i="22"/>
  <c r="I17" i="22" s="1"/>
  <c r="D15" i="22"/>
  <c r="I15" i="22" s="1"/>
  <c r="D13" i="22"/>
  <c r="I13" i="22" s="1"/>
  <c r="D11" i="22"/>
  <c r="I11" i="22" s="1"/>
  <c r="F33" i="23"/>
  <c r="D33" i="23"/>
  <c r="D28" i="22"/>
  <c r="D33" i="22"/>
  <c r="I33" i="22" s="1"/>
  <c r="I10" i="23" l="1"/>
  <c r="I30" i="23"/>
  <c r="D34" i="22"/>
  <c r="I28" i="22"/>
  <c r="I33" i="23"/>
  <c r="D34" i="23"/>
  <c r="F34" i="23"/>
</calcChain>
</file>

<file path=xl/sharedStrings.xml><?xml version="1.0" encoding="utf-8"?>
<sst xmlns="http://schemas.openxmlformats.org/spreadsheetml/2006/main" count="344" uniqueCount="72">
  <si>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</si>
  <si>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</si>
  <si>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</si>
  <si>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</si>
  <si>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</si>
  <si>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</si>
  <si>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</si>
  <si>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</si>
  <si>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</si>
  <si>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</si>
  <si>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</si>
  <si>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</si>
  <si>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</si>
  <si>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</si>
  <si>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</si>
  <si>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</si>
  <si>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</si>
  <si>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</si>
  <si>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</si>
  <si>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</si>
  <si>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</si>
  <si>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</si>
  <si>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</si>
  <si>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</si>
  <si>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</si>
  <si>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</si>
  <si>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</si>
  <si>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</si>
  <si>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</si>
  <si>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</si>
  <si>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</si>
  <si>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</si>
  <si>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</si>
  <si>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</si>
  <si>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</si>
  <si>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</si>
  <si>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</si>
  <si>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</si>
  <si>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</si>
  <si>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</si>
  <si>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</si>
  <si>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</si>
  <si>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</si>
  <si>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</si>
  <si>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</si>
  <si>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</si>
  <si>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</si>
  <si>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</si>
  <si>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</si>
  <si>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</si>
  <si>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</si>
  <si>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</si>
  <si>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</si>
  <si>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</si>
  <si>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</si>
  <si>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</si>
  <si>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</si>
  <si>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</si>
  <si>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</si>
  <si>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</si>
  <si>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</si>
  <si>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</si>
  <si>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</si>
  <si>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</si>
  <si>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</si>
  <si>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</si>
  <si>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</si>
  <si>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I-VI-2021</t>
  </si>
  <si>
    <t>I-VI-2022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</si>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</sst>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0"/>
      <name val="Cambria"/>
      <family val="1"/>
      <charset val="238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  <xf numFmtId="0" fontId="21" fillId="0" borderId="0"/>
  </cellStyleXfs>
  <cellXfs count="95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 wrapText="1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164" fontId="11" fillId="3" borderId="0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168" fontId="11" fillId="3" borderId="2" xfId="0" applyNumberFormat="1" applyFont="1" applyFill="1" applyBorder="1" applyAlignment="1">
      <alignment horizontal="right" vertical="center"/>
    </xf>
    <xf numFmtId="3" fontId="42" fillId="2" borderId="6" xfId="0" applyNumberFormat="1" applyFont="1" applyFill="1" applyBorder="1" applyAlignment="1">
      <alignment horizontal="right" vertical="center"/>
    </xf>
    <xf numFmtId="3" fontId="39" fillId="3" borderId="2" xfId="0" applyNumberFormat="1" applyFont="1" applyFill="1" applyBorder="1" applyAlignment="1">
      <alignment horizontal="right" vertical="center"/>
    </xf>
    <xf numFmtId="3" fontId="39" fillId="0" borderId="0" xfId="0" applyNumberFormat="1" applyFont="1" applyBorder="1" applyAlignment="1">
      <alignment horizontal="right" vertical="center"/>
    </xf>
    <xf numFmtId="3" fontId="39" fillId="3" borderId="0" xfId="0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2" applyFont="1" applyFill="1" applyBorder="1" applyAlignment="1">
      <alignment vertical="center" wrapText="1" shrinkToFit="1"/>
    </xf>
    <xf numFmtId="0" fontId="2" fillId="4" borderId="6" xfId="0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2" applyFont="1" applyFill="1" applyBorder="1" applyAlignment="1">
      <alignment vertical="center" wrapText="1" shrinkToFit="1"/>
    </xf>
    <xf numFmtId="0" fontId="2" fillId="4" borderId="6" xfId="0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2" applyFont="1" applyFill="1" applyBorder="1" applyAlignment="1">
      <alignment vertical="center" wrapText="1" shrinkToFit="1"/>
    </xf>
    <xf numFmtId="0" fontId="2" fillId="4" borderId="6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9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 2 2" xfId="278"/>
    <cellStyle name="Normal 2 3" xfId="27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76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29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92" t="s">
        <v>36</v>
      </c>
      <c r="D7" s="92"/>
      <c r="E7" s="92"/>
      <c r="F7" s="92"/>
      <c r="G7" s="92"/>
      <c r="H7" s="92"/>
      <c r="I7" s="93"/>
    </row>
    <row r="8" spans="1:9" s="1" customFormat="1" ht="26.25" customHeight="1" x14ac:dyDescent="0.2">
      <c r="A8" s="39" t="s">
        <v>32</v>
      </c>
      <c r="B8" s="41" t="s">
        <v>33</v>
      </c>
      <c r="C8" s="40" t="s">
        <v>34</v>
      </c>
      <c r="D8" s="40" t="s">
        <v>35</v>
      </c>
      <c r="E8" s="40" t="s">
        <v>34</v>
      </c>
      <c r="F8" s="40" t="s">
        <v>35</v>
      </c>
      <c r="G8" s="94" t="s">
        <v>37</v>
      </c>
      <c r="H8" s="94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67</v>
      </c>
      <c r="D9" s="34" t="s">
        <v>25</v>
      </c>
      <c r="E9" s="11" t="s">
        <v>68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75" t="s">
        <v>41</v>
      </c>
      <c r="C10" s="50">
        <f>FBiH!C10+RS!C10</f>
        <v>25158959.779999997</v>
      </c>
      <c r="D10" s="32">
        <f>C10/C$34*100</f>
        <v>6.1900109280974736</v>
      </c>
      <c r="E10" s="50">
        <f>FBiH!E10+RS!E10</f>
        <v>26960623.491</v>
      </c>
      <c r="F10" s="32">
        <f>E10/E$34*100</f>
        <v>6.062300737294918</v>
      </c>
      <c r="G10" s="54">
        <f>E10-C10</f>
        <v>1801663.7110000029</v>
      </c>
      <c r="H10" s="26">
        <f>(E10-C10)/C10</f>
        <v>7.1611216312378198E-2</v>
      </c>
      <c r="I10" s="27">
        <f>F10-D10</f>
        <v>-0.12771019080255552</v>
      </c>
    </row>
    <row r="11" spans="1:9" s="1" customFormat="1" ht="17.100000000000001" customHeight="1" x14ac:dyDescent="0.2">
      <c r="A11" s="22" t="s">
        <v>1</v>
      </c>
      <c r="B11" s="75" t="s">
        <v>42</v>
      </c>
      <c r="C11" s="50">
        <f>FBiH!C11+RS!C11</f>
        <v>4828894.38</v>
      </c>
      <c r="D11" s="32">
        <f t="shared" ref="D11:F33" si="0">C11/C$34*100</f>
        <v>1.1880820687423699</v>
      </c>
      <c r="E11" s="50">
        <f>FBiH!E11+RS!E11</f>
        <v>7290736.96</v>
      </c>
      <c r="F11" s="32">
        <f t="shared" si="0"/>
        <v>1.6393775189503947</v>
      </c>
      <c r="G11" s="54">
        <f t="shared" ref="G11:G33" si="1">E11-C11</f>
        <v>2461842.58</v>
      </c>
      <c r="H11" s="26">
        <f t="shared" ref="H11:H33" si="2">(E11-C11)/C11</f>
        <v>0.50981495685561051</v>
      </c>
      <c r="I11" s="27">
        <f t="shared" ref="I11:I28" si="3">F11-D11</f>
        <v>0.45129545020802486</v>
      </c>
    </row>
    <row r="12" spans="1:9" s="1" customFormat="1" ht="17.100000000000001" customHeight="1" x14ac:dyDescent="0.2">
      <c r="A12" s="22" t="s">
        <v>2</v>
      </c>
      <c r="B12" s="75" t="s">
        <v>43</v>
      </c>
      <c r="C12" s="50">
        <f>FBiH!C12+RS!C12</f>
        <v>39796270.779799998</v>
      </c>
      <c r="D12" s="32">
        <f t="shared" si="0"/>
        <v>9.7913170170220827</v>
      </c>
      <c r="E12" s="50">
        <f>FBiH!E12+RS!E12</f>
        <v>45257299.199900001</v>
      </c>
      <c r="F12" s="32">
        <f t="shared" si="0"/>
        <v>10.176447083989675</v>
      </c>
      <c r="G12" s="54">
        <f t="shared" si="1"/>
        <v>5461028.4201000035</v>
      </c>
      <c r="H12" s="26">
        <f t="shared" si="2"/>
        <v>0.13722462715958655</v>
      </c>
      <c r="I12" s="27">
        <f t="shared" si="3"/>
        <v>0.38513006696759255</v>
      </c>
    </row>
    <row r="13" spans="1:9" s="1" customFormat="1" ht="17.100000000000001" customHeight="1" x14ac:dyDescent="0.2">
      <c r="A13" s="19" t="s">
        <v>3</v>
      </c>
      <c r="B13" s="75" t="s">
        <v>44</v>
      </c>
      <c r="C13" s="50">
        <f>FBiH!C13+RS!C13</f>
        <v>24171</v>
      </c>
      <c r="D13" s="32">
        <f t="shared" si="0"/>
        <v>5.9469372124829577E-3</v>
      </c>
      <c r="E13" s="50">
        <f>FBiH!E13+RS!E13</f>
        <v>10407.02</v>
      </c>
      <c r="F13" s="32">
        <f t="shared" si="0"/>
        <v>2.3400974031666526E-3</v>
      </c>
      <c r="G13" s="54">
        <f t="shared" si="1"/>
        <v>-13763.98</v>
      </c>
      <c r="H13" s="26">
        <f t="shared" si="2"/>
        <v>-0.56944189317777505</v>
      </c>
      <c r="I13" s="27">
        <f t="shared" si="3"/>
        <v>-3.6068398093163051E-3</v>
      </c>
    </row>
    <row r="14" spans="1:9" s="1" customFormat="1" ht="17.100000000000001" customHeight="1" x14ac:dyDescent="0.2">
      <c r="A14" s="19" t="s">
        <v>4</v>
      </c>
      <c r="B14" s="75" t="s">
        <v>45</v>
      </c>
      <c r="C14" s="50">
        <f>FBiH!C14+RS!C14</f>
        <v>7689</v>
      </c>
      <c r="D14" s="32">
        <f t="shared" si="0"/>
        <v>1.8917711400761848E-3</v>
      </c>
      <c r="E14" s="50">
        <f>FBiH!E14+RS!E14</f>
        <v>51068.62</v>
      </c>
      <c r="F14" s="32">
        <f t="shared" si="0"/>
        <v>1.1483166655325405E-2</v>
      </c>
      <c r="G14" s="54">
        <f t="shared" si="1"/>
        <v>43379.62</v>
      </c>
      <c r="H14" s="26">
        <f t="shared" si="2"/>
        <v>5.6417765639224866</v>
      </c>
      <c r="I14" s="27">
        <f t="shared" si="3"/>
        <v>9.5913955152492191E-3</v>
      </c>
    </row>
    <row r="15" spans="1:9" s="1" customFormat="1" ht="17.100000000000001" customHeight="1" x14ac:dyDescent="0.2">
      <c r="A15" s="19" t="s">
        <v>5</v>
      </c>
      <c r="B15" s="75" t="s">
        <v>46</v>
      </c>
      <c r="C15" s="50">
        <f>FBiH!C15+RS!C15</f>
        <v>10936.01</v>
      </c>
      <c r="D15" s="32">
        <f t="shared" si="0"/>
        <v>2.6906526343587669E-3</v>
      </c>
      <c r="E15" s="50">
        <f>FBiH!E15+RS!E15</f>
        <v>10298</v>
      </c>
      <c r="F15" s="32">
        <f t="shared" si="0"/>
        <v>2.3155834290517546E-3</v>
      </c>
      <c r="G15" s="54">
        <f t="shared" si="1"/>
        <v>-638.01000000000022</v>
      </c>
      <c r="H15" s="26">
        <f t="shared" si="2"/>
        <v>-5.8340290471570543E-2</v>
      </c>
      <c r="I15" s="27">
        <f t="shared" si="3"/>
        <v>-3.7506920530701229E-4</v>
      </c>
    </row>
    <row r="16" spans="1:9" s="1" customFormat="1" ht="17.100000000000001" customHeight="1" x14ac:dyDescent="0.2">
      <c r="A16" s="19" t="s">
        <v>6</v>
      </c>
      <c r="B16" s="75" t="s">
        <v>69</v>
      </c>
      <c r="C16" s="50">
        <f>FBiH!C16+RS!C16</f>
        <v>2196333.87</v>
      </c>
      <c r="D16" s="32">
        <f t="shared" si="0"/>
        <v>0.54037729603821549</v>
      </c>
      <c r="E16" s="50">
        <f>FBiH!E16+RS!E16</f>
        <v>2879344.06</v>
      </c>
      <c r="F16" s="32">
        <f t="shared" si="0"/>
        <v>0.64744235695033991</v>
      </c>
      <c r="G16" s="54">
        <f t="shared" si="1"/>
        <v>683010.19</v>
      </c>
      <c r="H16" s="26">
        <f t="shared" si="2"/>
        <v>0.31097739707488092</v>
      </c>
      <c r="I16" s="27">
        <f t="shared" si="3"/>
        <v>0.10706506091212442</v>
      </c>
    </row>
    <row r="17" spans="1:9" s="1" customFormat="1" ht="17.100000000000001" customHeight="1" x14ac:dyDescent="0.2">
      <c r="A17" s="19" t="s">
        <v>7</v>
      </c>
      <c r="B17" s="75" t="s">
        <v>48</v>
      </c>
      <c r="C17" s="50">
        <f>FBiH!C17+RS!C17</f>
        <v>18503281.710000001</v>
      </c>
      <c r="D17" s="32">
        <f t="shared" si="0"/>
        <v>4.5524742275559262</v>
      </c>
      <c r="E17" s="50">
        <f>FBiH!E17+RS!E17</f>
        <v>20271834.16</v>
      </c>
      <c r="F17" s="32">
        <f t="shared" si="0"/>
        <v>4.5582757095922792</v>
      </c>
      <c r="G17" s="54">
        <f t="shared" si="1"/>
        <v>1768552.4499999993</v>
      </c>
      <c r="H17" s="26">
        <f t="shared" si="2"/>
        <v>9.5580474735148982E-2</v>
      </c>
      <c r="I17" s="27">
        <f t="shared" si="3"/>
        <v>5.8014820363530006E-3</v>
      </c>
    </row>
    <row r="18" spans="1:9" s="1" customFormat="1" ht="17.100000000000001" customHeight="1" x14ac:dyDescent="0.2">
      <c r="A18" s="19" t="s">
        <v>8</v>
      </c>
      <c r="B18" s="75" t="s">
        <v>49</v>
      </c>
      <c r="C18" s="50">
        <f>FBiH!C18+RS!C18</f>
        <v>18271867.120000001</v>
      </c>
      <c r="D18" s="32">
        <f t="shared" si="0"/>
        <v>4.495537897375856</v>
      </c>
      <c r="E18" s="50">
        <f>FBiH!E18+RS!E18</f>
        <v>20710914.8499</v>
      </c>
      <c r="F18" s="32">
        <f t="shared" si="0"/>
        <v>4.6570063339415757</v>
      </c>
      <c r="G18" s="54">
        <f t="shared" si="1"/>
        <v>2439047.7298999988</v>
      </c>
      <c r="H18" s="26">
        <f t="shared" si="2"/>
        <v>0.13348650763940093</v>
      </c>
      <c r="I18" s="27">
        <f t="shared" si="3"/>
        <v>0.16146843656571974</v>
      </c>
    </row>
    <row r="19" spans="1:9" s="1" customFormat="1" ht="17.100000000000001" customHeight="1" x14ac:dyDescent="0.2">
      <c r="A19" s="19" t="s">
        <v>9</v>
      </c>
      <c r="B19" s="75" t="s">
        <v>50</v>
      </c>
      <c r="C19" s="50">
        <f>FBiH!C19+RS!C19</f>
        <v>200379810.85999998</v>
      </c>
      <c r="D19" s="32">
        <f t="shared" si="0"/>
        <v>49.300655903091744</v>
      </c>
      <c r="E19" s="50">
        <f>FBiH!E19+RS!E19</f>
        <v>210548978.38</v>
      </c>
      <c r="F19" s="32">
        <f t="shared" si="0"/>
        <v>47.343535185521858</v>
      </c>
      <c r="G19" s="54">
        <f t="shared" si="1"/>
        <v>10169167.520000011</v>
      </c>
      <c r="H19" s="26">
        <f t="shared" si="2"/>
        <v>5.0749461616694191E-2</v>
      </c>
      <c r="I19" s="27">
        <f t="shared" si="3"/>
        <v>-1.9571207175698859</v>
      </c>
    </row>
    <row r="20" spans="1:9" s="1" customFormat="1" ht="17.100000000000001" customHeight="1" x14ac:dyDescent="0.2">
      <c r="A20" s="19" t="s">
        <v>10</v>
      </c>
      <c r="B20" s="75" t="s">
        <v>51</v>
      </c>
      <c r="C20" s="50">
        <f>FBiH!C20+RS!C20</f>
        <v>80017.459999999992</v>
      </c>
      <c r="D20" s="32">
        <f t="shared" si="0"/>
        <v>1.9687179286019051E-2</v>
      </c>
      <c r="E20" s="50">
        <f>FBiH!E20+RS!E20</f>
        <v>83421.42</v>
      </c>
      <c r="F20" s="32">
        <f t="shared" si="0"/>
        <v>1.8757939190130763E-2</v>
      </c>
      <c r="G20" s="54">
        <f t="shared" si="1"/>
        <v>3403.9600000000064</v>
      </c>
      <c r="H20" s="26">
        <f t="shared" si="2"/>
        <v>4.2540215597945831E-2</v>
      </c>
      <c r="I20" s="27">
        <f t="shared" si="3"/>
        <v>-9.2924009588828821E-4</v>
      </c>
    </row>
    <row r="21" spans="1:9" s="1" customFormat="1" ht="17.100000000000001" customHeight="1" x14ac:dyDescent="0.2">
      <c r="A21" s="19" t="s">
        <v>11</v>
      </c>
      <c r="B21" s="75" t="s">
        <v>52</v>
      </c>
      <c r="C21" s="50">
        <f>FBiH!C21+RS!C21</f>
        <v>13609.86</v>
      </c>
      <c r="D21" s="32">
        <f t="shared" si="0"/>
        <v>3.3485161098292708E-3</v>
      </c>
      <c r="E21" s="50">
        <f>FBiH!E21+RS!E21</f>
        <v>15605.05</v>
      </c>
      <c r="F21" s="32">
        <f t="shared" si="0"/>
        <v>3.5089138851742167E-3</v>
      </c>
      <c r="G21" s="54">
        <f t="shared" si="1"/>
        <v>1995.1899999999987</v>
      </c>
      <c r="H21" s="26">
        <f t="shared" si="2"/>
        <v>0.14659886288323309</v>
      </c>
      <c r="I21" s="27">
        <f t="shared" si="3"/>
        <v>1.6039777534494586E-4</v>
      </c>
    </row>
    <row r="22" spans="1:9" s="1" customFormat="1" ht="17.100000000000001" customHeight="1" x14ac:dyDescent="0.2">
      <c r="A22" s="19" t="s">
        <v>12</v>
      </c>
      <c r="B22" s="75" t="s">
        <v>53</v>
      </c>
      <c r="C22" s="50">
        <f>FBiH!C22+RS!C22</f>
        <v>6194203.0699999994</v>
      </c>
      <c r="D22" s="32">
        <f t="shared" si="0"/>
        <v>1.5239972172710758</v>
      </c>
      <c r="E22" s="50">
        <f>FBiH!E22+RS!E22</f>
        <v>6281725.6600000001</v>
      </c>
      <c r="F22" s="32">
        <f t="shared" si="0"/>
        <v>1.4124936729603026</v>
      </c>
      <c r="G22" s="54">
        <f t="shared" si="1"/>
        <v>87522.590000000782</v>
      </c>
      <c r="H22" s="26">
        <f t="shared" si="2"/>
        <v>1.4129757938336495E-2</v>
      </c>
      <c r="I22" s="27">
        <f t="shared" si="3"/>
        <v>-0.11150354431077325</v>
      </c>
    </row>
    <row r="23" spans="1:9" s="1" customFormat="1" ht="17.100000000000001" customHeight="1" x14ac:dyDescent="0.2">
      <c r="A23" s="19" t="s">
        <v>13</v>
      </c>
      <c r="B23" s="75" t="s">
        <v>54</v>
      </c>
      <c r="C23" s="50">
        <f>FBiH!C23+RS!C23</f>
        <v>3777635.3600000003</v>
      </c>
      <c r="D23" s="32">
        <f t="shared" si="0"/>
        <v>0.92943445854848594</v>
      </c>
      <c r="E23" s="50">
        <f>FBiH!E23+RS!E23</f>
        <v>4521496.2799999993</v>
      </c>
      <c r="F23" s="32">
        <f t="shared" si="0"/>
        <v>1.0166927423273597</v>
      </c>
      <c r="G23" s="54">
        <f t="shared" si="1"/>
        <v>743860.91999999899</v>
      </c>
      <c r="H23" s="26">
        <f t="shared" si="2"/>
        <v>0.19691178451908575</v>
      </c>
      <c r="I23" s="27">
        <f t="shared" si="3"/>
        <v>8.7258283778873791E-2</v>
      </c>
    </row>
    <row r="24" spans="1:9" s="1" customFormat="1" ht="17.100000000000001" customHeight="1" x14ac:dyDescent="0.2">
      <c r="A24" s="19" t="s">
        <v>14</v>
      </c>
      <c r="B24" s="75" t="s">
        <v>70</v>
      </c>
      <c r="C24" s="50">
        <f>FBiH!C24+RS!C24</f>
        <v>230530.14</v>
      </c>
      <c r="D24" s="32">
        <f t="shared" si="0"/>
        <v>5.6718723601212447E-2</v>
      </c>
      <c r="E24" s="50">
        <f>FBiH!E24+RS!E24</f>
        <v>304799.26</v>
      </c>
      <c r="F24" s="32">
        <f t="shared" si="0"/>
        <v>6.8536426067511882E-2</v>
      </c>
      <c r="G24" s="54">
        <f t="shared" si="1"/>
        <v>74269.119999999995</v>
      </c>
      <c r="H24" s="26">
        <f t="shared" si="2"/>
        <v>0.3221666372995739</v>
      </c>
      <c r="I24" s="27">
        <f t="shared" si="3"/>
        <v>1.1817702466299436E-2</v>
      </c>
    </row>
    <row r="25" spans="1:9" s="1" customFormat="1" ht="17.100000000000001" customHeight="1" x14ac:dyDescent="0.2">
      <c r="A25" s="19" t="s">
        <v>15</v>
      </c>
      <c r="B25" s="75" t="s">
        <v>71</v>
      </c>
      <c r="C25" s="50">
        <f>FBiH!C25+RS!C25</f>
        <v>2427473.63</v>
      </c>
      <c r="D25" s="32">
        <f t="shared" si="0"/>
        <v>0.59724600813239359</v>
      </c>
      <c r="E25" s="50">
        <f>FBiH!E25+RS!E25</f>
        <v>3275767.84</v>
      </c>
      <c r="F25" s="32">
        <f t="shared" si="0"/>
        <v>0.73658125147840925</v>
      </c>
      <c r="G25" s="54">
        <f t="shared" si="1"/>
        <v>848294.21</v>
      </c>
      <c r="H25" s="26">
        <f t="shared" si="2"/>
        <v>0.3494555819335512</v>
      </c>
      <c r="I25" s="27">
        <f t="shared" si="3"/>
        <v>0.13933524334601566</v>
      </c>
    </row>
    <row r="26" spans="1:9" s="1" customFormat="1" ht="17.100000000000001" customHeight="1" x14ac:dyDescent="0.2">
      <c r="A26" s="19" t="s">
        <v>16</v>
      </c>
      <c r="B26" s="75" t="s">
        <v>57</v>
      </c>
      <c r="C26" s="50">
        <f>FBiH!C26+RS!C26</f>
        <v>40485</v>
      </c>
      <c r="D26" s="32">
        <f t="shared" si="0"/>
        <v>9.9607692295466694E-3</v>
      </c>
      <c r="E26" s="50">
        <f>FBiH!E26+RS!E26</f>
        <v>72585.8</v>
      </c>
      <c r="F26" s="32">
        <f t="shared" si="0"/>
        <v>1.632146782525392E-2</v>
      </c>
      <c r="G26" s="54">
        <f t="shared" si="1"/>
        <v>32100.800000000003</v>
      </c>
      <c r="H26" s="26">
        <f t="shared" si="2"/>
        <v>0.79290601457329879</v>
      </c>
      <c r="I26" s="27">
        <f t="shared" si="3"/>
        <v>6.3606985957072506E-3</v>
      </c>
    </row>
    <row r="27" spans="1:9" s="1" customFormat="1" ht="17.100000000000001" customHeight="1" x14ac:dyDescent="0.2">
      <c r="A27" s="19" t="s">
        <v>17</v>
      </c>
      <c r="B27" s="75" t="s">
        <v>58</v>
      </c>
      <c r="C27" s="50">
        <f>FBiH!C27+RS!C27</f>
        <v>816189.98</v>
      </c>
      <c r="D27" s="32">
        <f t="shared" si="0"/>
        <v>0.20081215359388196</v>
      </c>
      <c r="E27" s="50">
        <f>FBiH!E27+RS!E27</f>
        <v>997674.13</v>
      </c>
      <c r="F27" s="32">
        <f t="shared" si="0"/>
        <v>0.22433459730254671</v>
      </c>
      <c r="G27" s="54">
        <f t="shared" si="1"/>
        <v>181484.15000000002</v>
      </c>
      <c r="H27" s="26">
        <f t="shared" si="2"/>
        <v>0.22235527811796957</v>
      </c>
      <c r="I27" s="27">
        <f t="shared" si="3"/>
        <v>2.3522443708664742E-2</v>
      </c>
    </row>
    <row r="28" spans="1:9" s="1" customFormat="1" ht="17.100000000000001" customHeight="1" x14ac:dyDescent="0.2">
      <c r="A28" s="20" t="s">
        <v>23</v>
      </c>
      <c r="B28" s="73" t="s">
        <v>59</v>
      </c>
      <c r="C28" s="51">
        <f>SUM(C10:C27)</f>
        <v>322758359.00979996</v>
      </c>
      <c r="D28" s="23">
        <f t="shared" si="0"/>
        <v>79.410189724683022</v>
      </c>
      <c r="E28" s="51">
        <f>SUM(E10:E27)</f>
        <v>349544580.18080002</v>
      </c>
      <c r="F28" s="23">
        <f t="shared" si="0"/>
        <v>78.597750784765282</v>
      </c>
      <c r="G28" s="66">
        <f t="shared" si="1"/>
        <v>26786221.171000063</v>
      </c>
      <c r="H28" s="59">
        <f t="shared" si="2"/>
        <v>8.299156450410243E-2</v>
      </c>
      <c r="I28" s="28">
        <f t="shared" si="3"/>
        <v>-0.8124389399177403</v>
      </c>
    </row>
    <row r="29" spans="1:9" s="1" customFormat="1" ht="17.100000000000001" customHeight="1" x14ac:dyDescent="0.2">
      <c r="A29" s="21" t="s">
        <v>22</v>
      </c>
      <c r="B29" s="71" t="s">
        <v>60</v>
      </c>
      <c r="C29" s="50">
        <f>FBiH!C29+RS!C29</f>
        <v>74550327.049899995</v>
      </c>
      <c r="D29" s="32">
        <f t="shared" si="0"/>
        <v>18.34206752454698</v>
      </c>
      <c r="E29" s="50">
        <f>FBiH!E29+RS!E29</f>
        <v>84723705.950000003</v>
      </c>
      <c r="F29" s="32">
        <f t="shared" si="0"/>
        <v>19.050768066194752</v>
      </c>
      <c r="G29" s="54">
        <f t="shared" si="1"/>
        <v>10173378.900100008</v>
      </c>
      <c r="H29" s="26">
        <f t="shared" si="2"/>
        <v>0.13646323634892296</v>
      </c>
      <c r="I29" s="27">
        <f>F29-D29</f>
        <v>0.7087005416477723</v>
      </c>
    </row>
    <row r="30" spans="1:9" s="1" customFormat="1" ht="17.100000000000001" customHeight="1" x14ac:dyDescent="0.2">
      <c r="A30" s="21" t="s">
        <v>20</v>
      </c>
      <c r="B30" s="72" t="s">
        <v>61</v>
      </c>
      <c r="C30" s="50">
        <f>FBiH!C30+RS!C30</f>
        <v>83947.57</v>
      </c>
      <c r="D30" s="32">
        <f t="shared" si="0"/>
        <v>2.0654128001759049E-2</v>
      </c>
      <c r="E30" s="50">
        <f>FBiH!E30+RS!E30</f>
        <v>214616.28</v>
      </c>
      <c r="F30" s="32">
        <f t="shared" si="0"/>
        <v>4.8258098812655997E-2</v>
      </c>
      <c r="G30" s="54">
        <f t="shared" si="1"/>
        <v>130668.70999999999</v>
      </c>
      <c r="H30" s="26">
        <f t="shared" si="2"/>
        <v>1.5565514284689834</v>
      </c>
      <c r="I30" s="27">
        <f t="shared" ref="I30:I33" si="4">F30-D30</f>
        <v>2.7603970810896949E-2</v>
      </c>
    </row>
    <row r="31" spans="1:9" s="1" customFormat="1" ht="17.100000000000001" customHeight="1" x14ac:dyDescent="0.2">
      <c r="A31" s="21" t="s">
        <v>21</v>
      </c>
      <c r="B31" s="76" t="s">
        <v>62</v>
      </c>
      <c r="C31" s="50">
        <f>FBiH!C31+RS!C31</f>
        <v>8951916.9000000004</v>
      </c>
      <c r="D31" s="32">
        <f t="shared" si="0"/>
        <v>2.2024942176850391</v>
      </c>
      <c r="E31" s="50">
        <f>FBiH!E31+RS!E31</f>
        <v>10142250.02</v>
      </c>
      <c r="F31" s="32">
        <f t="shared" si="0"/>
        <v>2.2805618644020029</v>
      </c>
      <c r="G31" s="54">
        <f t="shared" si="1"/>
        <v>1190333.1199999992</v>
      </c>
      <c r="H31" s="26">
        <f t="shared" si="2"/>
        <v>0.13296963469354806</v>
      </c>
      <c r="I31" s="27">
        <f t="shared" si="4"/>
        <v>7.8067646716963868E-2</v>
      </c>
    </row>
    <row r="32" spans="1:9" s="1" customFormat="1" ht="17.100000000000001" customHeight="1" x14ac:dyDescent="0.2">
      <c r="A32" s="19" t="s">
        <v>19</v>
      </c>
      <c r="B32" s="76" t="s">
        <v>63</v>
      </c>
      <c r="C32" s="50">
        <f>FBiH!C32+RS!C32</f>
        <v>99962.61</v>
      </c>
      <c r="D32" s="32">
        <f t="shared" si="0"/>
        <v>2.4594405083195606E-2</v>
      </c>
      <c r="E32" s="50">
        <f>FBiH!E32+RS!E32</f>
        <v>100780.17</v>
      </c>
      <c r="F32" s="32">
        <f t="shared" si="0"/>
        <v>2.2661185825307704E-2</v>
      </c>
      <c r="G32" s="54">
        <f t="shared" si="1"/>
        <v>817.55999999999767</v>
      </c>
      <c r="H32" s="26">
        <f t="shared" si="2"/>
        <v>8.1786580002262618E-3</v>
      </c>
      <c r="I32" s="27">
        <f t="shared" si="4"/>
        <v>-1.9332192578879019E-3</v>
      </c>
    </row>
    <row r="33" spans="1:9" s="1" customFormat="1" ht="17.100000000000001" customHeight="1" x14ac:dyDescent="0.2">
      <c r="A33" s="20" t="s">
        <v>18</v>
      </c>
      <c r="B33" s="74" t="s">
        <v>64</v>
      </c>
      <c r="C33" s="53">
        <f>SUM(C29:C32)</f>
        <v>83686154.129899994</v>
      </c>
      <c r="D33" s="24">
        <f t="shared" si="0"/>
        <v>20.589810275316974</v>
      </c>
      <c r="E33" s="53">
        <f>SUM(E29:E32)</f>
        <v>95181352.420000002</v>
      </c>
      <c r="F33" s="24">
        <f t="shared" si="0"/>
        <v>21.402249215234718</v>
      </c>
      <c r="G33" s="56">
        <f t="shared" si="1"/>
        <v>11495198.290100008</v>
      </c>
      <c r="H33" s="60">
        <f t="shared" si="2"/>
        <v>0.13736081445751275</v>
      </c>
      <c r="I33" s="28">
        <f t="shared" si="4"/>
        <v>0.81243893991774385</v>
      </c>
    </row>
    <row r="34" spans="1:9" s="1" customFormat="1" ht="17.100000000000001" customHeight="1" x14ac:dyDescent="0.2">
      <c r="A34" s="16" t="s">
        <v>24</v>
      </c>
      <c r="B34" s="77" t="s">
        <v>65</v>
      </c>
      <c r="C34" s="25">
        <f>C28+C33</f>
        <v>406444513.13969994</v>
      </c>
      <c r="D34" s="25">
        <f>D28+D33</f>
        <v>100</v>
      </c>
      <c r="E34" s="67">
        <f>E28+E33</f>
        <v>444725932.60080004</v>
      </c>
      <c r="F34" s="25">
        <f>F28+F33</f>
        <v>100</v>
      </c>
      <c r="G34" s="57">
        <f>G28+G33</f>
        <v>38281419.461100072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osiguranja&amp;RPolugodišnje izvješće</oddHeader>
    <oddFooter>&amp;CU izvješće su uključeni podatci zaključno s 30.06.2022.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92" t="s">
        <v>36</v>
      </c>
      <c r="D7" s="92"/>
      <c r="E7" s="92"/>
      <c r="F7" s="92"/>
      <c r="G7" s="92"/>
      <c r="H7" s="92"/>
      <c r="I7" s="93"/>
    </row>
    <row r="8" spans="1:9" s="1" customFormat="1" ht="26.25" customHeight="1" x14ac:dyDescent="0.2">
      <c r="A8" s="39" t="s">
        <v>32</v>
      </c>
      <c r="B8" s="41" t="s">
        <v>33</v>
      </c>
      <c r="C8" s="44" t="s">
        <v>34</v>
      </c>
      <c r="D8" s="44" t="s">
        <v>35</v>
      </c>
      <c r="E8" s="44" t="s">
        <v>34</v>
      </c>
      <c r="F8" s="44" t="s">
        <v>35</v>
      </c>
      <c r="G8" s="94" t="s">
        <v>37</v>
      </c>
      <c r="H8" s="94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67</v>
      </c>
      <c r="D9" s="34" t="s">
        <v>25</v>
      </c>
      <c r="E9" s="11" t="s">
        <v>68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82" t="s">
        <v>41</v>
      </c>
      <c r="C10" s="50">
        <v>18000259</v>
      </c>
      <c r="D10" s="32">
        <f>C10/C$34*100</f>
        <v>6.2954926959887816</v>
      </c>
      <c r="E10" s="50">
        <v>18285799</v>
      </c>
      <c r="F10" s="32">
        <f>E10/E$34*100</f>
        <v>5.8541583154112198</v>
      </c>
      <c r="G10" s="54">
        <f>E10-C10</f>
        <v>285540</v>
      </c>
      <c r="H10" s="26">
        <f>(E10-C10)/C10</f>
        <v>1.5863105080876891E-2</v>
      </c>
      <c r="I10" s="27">
        <f>F10-D10</f>
        <v>-0.4413343805775618</v>
      </c>
    </row>
    <row r="11" spans="1:9" s="1" customFormat="1" ht="17.100000000000001" customHeight="1" x14ac:dyDescent="0.2">
      <c r="A11" s="22" t="s">
        <v>1</v>
      </c>
      <c r="B11" s="82" t="s">
        <v>42</v>
      </c>
      <c r="C11" s="50">
        <v>4209816</v>
      </c>
      <c r="D11" s="32">
        <f t="shared" ref="D11:D33" si="0">C11/C$34*100</f>
        <v>1.4723602521195227</v>
      </c>
      <c r="E11" s="50">
        <v>6343118</v>
      </c>
      <c r="F11" s="32">
        <f t="shared" ref="F11" si="1">E11/E$34*100</f>
        <v>2.0307352708697382</v>
      </c>
      <c r="G11" s="54">
        <f t="shared" ref="G11:G33" si="2">E11-C11</f>
        <v>2133302</v>
      </c>
      <c r="H11" s="26">
        <f t="shared" ref="H11:H33" si="3">(E11-C11)/C11</f>
        <v>0.50674471283305489</v>
      </c>
      <c r="I11" s="27">
        <f t="shared" ref="I11:I28" si="4">F11-D11</f>
        <v>0.55837501875021545</v>
      </c>
    </row>
    <row r="12" spans="1:9" s="1" customFormat="1" ht="17.100000000000001" customHeight="1" x14ac:dyDescent="0.2">
      <c r="A12" s="22" t="s">
        <v>2</v>
      </c>
      <c r="B12" s="82" t="s">
        <v>43</v>
      </c>
      <c r="C12" s="50">
        <v>31661389</v>
      </c>
      <c r="D12" s="32">
        <f t="shared" si="0"/>
        <v>11.073398621339814</v>
      </c>
      <c r="E12" s="50">
        <v>36014141</v>
      </c>
      <c r="F12" s="32">
        <f t="shared" ref="F12" si="5">E12/E$34*100</f>
        <v>11.529847998851029</v>
      </c>
      <c r="G12" s="54">
        <f t="shared" si="2"/>
        <v>4352752</v>
      </c>
      <c r="H12" s="26">
        <f t="shared" si="3"/>
        <v>0.13747823887322189</v>
      </c>
      <c r="I12" s="27">
        <f t="shared" si="4"/>
        <v>0.45644937751121439</v>
      </c>
    </row>
    <row r="13" spans="1:9" s="1" customFormat="1" ht="17.100000000000001" customHeight="1" x14ac:dyDescent="0.2">
      <c r="A13" s="19" t="s">
        <v>3</v>
      </c>
      <c r="B13" s="82" t="s">
        <v>44</v>
      </c>
      <c r="C13" s="50">
        <v>0</v>
      </c>
      <c r="D13" s="32">
        <f t="shared" si="0"/>
        <v>0</v>
      </c>
      <c r="E13" s="50">
        <v>0</v>
      </c>
      <c r="F13" s="32">
        <f t="shared" ref="F13" si="6">E13/E$34*100</f>
        <v>0</v>
      </c>
      <c r="G13" s="54">
        <f t="shared" si="2"/>
        <v>0</v>
      </c>
      <c r="H13" s="26" t="s">
        <v>27</v>
      </c>
      <c r="I13" s="27">
        <f t="shared" si="4"/>
        <v>0</v>
      </c>
    </row>
    <row r="14" spans="1:9" s="1" customFormat="1" ht="17.100000000000001" customHeight="1" x14ac:dyDescent="0.2">
      <c r="A14" s="19" t="s">
        <v>4</v>
      </c>
      <c r="B14" s="82" t="s">
        <v>45</v>
      </c>
      <c r="C14" s="50">
        <v>731</v>
      </c>
      <c r="D14" s="32">
        <f t="shared" si="0"/>
        <v>2.5566327466553673E-4</v>
      </c>
      <c r="E14" s="50">
        <v>975</v>
      </c>
      <c r="F14" s="32">
        <f t="shared" ref="F14" si="7">E14/E$34*100</f>
        <v>3.1214410469708974E-4</v>
      </c>
      <c r="G14" s="54">
        <f t="shared" si="2"/>
        <v>244</v>
      </c>
      <c r="H14" s="26">
        <f t="shared" si="3"/>
        <v>0.33378932968536251</v>
      </c>
      <c r="I14" s="27">
        <f t="shared" si="4"/>
        <v>5.6480830031553012E-5</v>
      </c>
    </row>
    <row r="15" spans="1:9" s="1" customFormat="1" ht="17.100000000000001" customHeight="1" x14ac:dyDescent="0.2">
      <c r="A15" s="19" t="s">
        <v>5</v>
      </c>
      <c r="B15" s="82" t="s">
        <v>46</v>
      </c>
      <c r="C15" s="50">
        <v>9288</v>
      </c>
      <c r="D15" s="32">
        <f t="shared" si="0"/>
        <v>3.2484274898679959E-3</v>
      </c>
      <c r="E15" s="50">
        <v>9348</v>
      </c>
      <c r="F15" s="32">
        <f t="shared" ref="F15" si="8">E15/E$34*100</f>
        <v>2.9927416314957898E-3</v>
      </c>
      <c r="G15" s="54">
        <f t="shared" si="2"/>
        <v>60</v>
      </c>
      <c r="H15" s="26">
        <f t="shared" si="3"/>
        <v>6.4599483204134363E-3</v>
      </c>
      <c r="I15" s="27">
        <f t="shared" si="4"/>
        <v>-2.5568585837220607E-4</v>
      </c>
    </row>
    <row r="16" spans="1:9" s="1" customFormat="1" ht="17.100000000000001" customHeight="1" x14ac:dyDescent="0.2">
      <c r="A16" s="19" t="s">
        <v>6</v>
      </c>
      <c r="B16" s="82" t="s">
        <v>69</v>
      </c>
      <c r="C16" s="50">
        <v>1647723</v>
      </c>
      <c r="D16" s="32">
        <f t="shared" si="0"/>
        <v>0.57628215857964737</v>
      </c>
      <c r="E16" s="50">
        <v>2169666</v>
      </c>
      <c r="F16" s="32">
        <f t="shared" ref="F16" si="9">E16/E$34*100</f>
        <v>0.69461379596073436</v>
      </c>
      <c r="G16" s="54">
        <f t="shared" si="2"/>
        <v>521943</v>
      </c>
      <c r="H16" s="26">
        <f t="shared" si="3"/>
        <v>0.31676622830415063</v>
      </c>
      <c r="I16" s="27">
        <f t="shared" si="4"/>
        <v>0.11833163738108698</v>
      </c>
    </row>
    <row r="17" spans="1:9" s="1" customFormat="1" ht="17.100000000000001" customHeight="1" x14ac:dyDescent="0.2">
      <c r="A17" s="19" t="s">
        <v>7</v>
      </c>
      <c r="B17" s="82" t="s">
        <v>48</v>
      </c>
      <c r="C17" s="50">
        <v>14188727</v>
      </c>
      <c r="D17" s="32">
        <f t="shared" si="0"/>
        <v>4.962430106915618</v>
      </c>
      <c r="E17" s="50">
        <v>15640620</v>
      </c>
      <c r="F17" s="32">
        <f t="shared" ref="F17" si="10">E17/E$34*100</f>
        <v>5.0073100787768157</v>
      </c>
      <c r="G17" s="54">
        <f t="shared" si="2"/>
        <v>1451893</v>
      </c>
      <c r="H17" s="26">
        <f t="shared" si="3"/>
        <v>0.10232722075771844</v>
      </c>
      <c r="I17" s="27">
        <f t="shared" si="4"/>
        <v>4.4879971861197632E-2</v>
      </c>
    </row>
    <row r="18" spans="1:9" s="1" customFormat="1" ht="17.100000000000001" customHeight="1" x14ac:dyDescent="0.2">
      <c r="A18" s="19" t="s">
        <v>8</v>
      </c>
      <c r="B18" s="82" t="s">
        <v>49</v>
      </c>
      <c r="C18" s="50">
        <v>10838908</v>
      </c>
      <c r="D18" s="32">
        <f t="shared" si="0"/>
        <v>3.7908491286983357</v>
      </c>
      <c r="E18" s="50">
        <v>10991983</v>
      </c>
      <c r="F18" s="32">
        <f t="shared" ref="F18" si="11">E18/E$34*100</f>
        <v>3.5190591716724415</v>
      </c>
      <c r="G18" s="54">
        <f t="shared" si="2"/>
        <v>153075</v>
      </c>
      <c r="H18" s="26">
        <f t="shared" si="3"/>
        <v>1.4122732659046466E-2</v>
      </c>
      <c r="I18" s="27">
        <f t="shared" si="4"/>
        <v>-0.27178995702589415</v>
      </c>
    </row>
    <row r="19" spans="1:9" s="1" customFormat="1" ht="17.100000000000001" customHeight="1" x14ac:dyDescent="0.2">
      <c r="A19" s="19" t="s">
        <v>9</v>
      </c>
      <c r="B19" s="82" t="s">
        <v>50</v>
      </c>
      <c r="C19" s="50">
        <v>124354223</v>
      </c>
      <c r="D19" s="32">
        <f t="shared" si="0"/>
        <v>43.492213229368545</v>
      </c>
      <c r="E19" s="50">
        <v>130137367</v>
      </c>
      <c r="F19" s="32">
        <f t="shared" ref="F19" si="12">E19/E$34*100</f>
        <v>41.663191702411886</v>
      </c>
      <c r="G19" s="54">
        <f t="shared" si="2"/>
        <v>5783144</v>
      </c>
      <c r="H19" s="26">
        <f t="shared" si="3"/>
        <v>4.6505408988000353E-2</v>
      </c>
      <c r="I19" s="27">
        <f t="shared" si="4"/>
        <v>-1.8290215269566588</v>
      </c>
    </row>
    <row r="20" spans="1:9" s="1" customFormat="1" ht="17.100000000000001" customHeight="1" x14ac:dyDescent="0.2">
      <c r="A20" s="19" t="s">
        <v>10</v>
      </c>
      <c r="B20" s="82" t="s">
        <v>51</v>
      </c>
      <c r="C20" s="50">
        <v>22077</v>
      </c>
      <c r="D20" s="32">
        <f t="shared" si="0"/>
        <v>7.7213106905486386E-3</v>
      </c>
      <c r="E20" s="50">
        <v>22617</v>
      </c>
      <c r="F20" s="32">
        <f t="shared" ref="F20" si="13">E20/E$34*100</f>
        <v>7.2407827855734148E-3</v>
      </c>
      <c r="G20" s="54">
        <f t="shared" si="2"/>
        <v>540</v>
      </c>
      <c r="H20" s="26">
        <f t="shared" si="3"/>
        <v>2.4459845087647779E-2</v>
      </c>
      <c r="I20" s="27">
        <f t="shared" si="4"/>
        <v>-4.8052790497522379E-4</v>
      </c>
    </row>
    <row r="21" spans="1:9" s="1" customFormat="1" ht="17.100000000000001" customHeight="1" x14ac:dyDescent="0.2">
      <c r="A21" s="19" t="s">
        <v>11</v>
      </c>
      <c r="B21" s="82" t="s">
        <v>52</v>
      </c>
      <c r="C21" s="50">
        <v>9684</v>
      </c>
      <c r="D21" s="32">
        <f t="shared" si="0"/>
        <v>3.3869263363352363E-3</v>
      </c>
      <c r="E21" s="50">
        <v>10533</v>
      </c>
      <c r="F21" s="32">
        <f t="shared" ref="F21" si="14">E21/E$34*100</f>
        <v>3.3721167741276371E-3</v>
      </c>
      <c r="G21" s="54">
        <f t="shared" si="2"/>
        <v>849</v>
      </c>
      <c r="H21" s="26">
        <f t="shared" si="3"/>
        <v>8.7670384138785626E-2</v>
      </c>
      <c r="I21" s="27">
        <f t="shared" si="4"/>
        <v>-1.4809562207599228E-5</v>
      </c>
    </row>
    <row r="22" spans="1:9" s="1" customFormat="1" ht="17.100000000000001" customHeight="1" x14ac:dyDescent="0.2">
      <c r="A22" s="19" t="s">
        <v>12</v>
      </c>
      <c r="B22" s="82" t="s">
        <v>53</v>
      </c>
      <c r="C22" s="50">
        <v>4455158</v>
      </c>
      <c r="D22" s="32">
        <f t="shared" si="0"/>
        <v>1.5581672823972139</v>
      </c>
      <c r="E22" s="50">
        <v>4710877</v>
      </c>
      <c r="F22" s="32">
        <f t="shared" ref="F22" si="15">E22/E$34*100</f>
        <v>1.5081769061570378</v>
      </c>
      <c r="G22" s="54">
        <f t="shared" si="2"/>
        <v>255719</v>
      </c>
      <c r="H22" s="26">
        <f t="shared" si="3"/>
        <v>5.7398413254928331E-2</v>
      </c>
      <c r="I22" s="27">
        <f t="shared" si="4"/>
        <v>-4.9990376240176104E-2</v>
      </c>
    </row>
    <row r="23" spans="1:9" s="1" customFormat="1" ht="17.100000000000001" customHeight="1" x14ac:dyDescent="0.2">
      <c r="A23" s="19" t="s">
        <v>13</v>
      </c>
      <c r="B23" s="82" t="s">
        <v>54</v>
      </c>
      <c r="C23" s="50">
        <v>2765692</v>
      </c>
      <c r="D23" s="32">
        <f t="shared" si="0"/>
        <v>0.96728573657493522</v>
      </c>
      <c r="E23" s="50">
        <v>2659141</v>
      </c>
      <c r="F23" s="32">
        <f t="shared" ref="F23" si="16">E23/E$34*100</f>
        <v>0.85131814021366559</v>
      </c>
      <c r="G23" s="54">
        <f t="shared" si="2"/>
        <v>-106551</v>
      </c>
      <c r="H23" s="26">
        <f t="shared" si="3"/>
        <v>-3.8525981924234516E-2</v>
      </c>
      <c r="I23" s="27">
        <f t="shared" si="4"/>
        <v>-0.11596759636126963</v>
      </c>
    </row>
    <row r="24" spans="1:9" s="1" customFormat="1" ht="17.100000000000001" customHeight="1" x14ac:dyDescent="0.2">
      <c r="A24" s="19" t="s">
        <v>14</v>
      </c>
      <c r="B24" s="82" t="s">
        <v>70</v>
      </c>
      <c r="C24" s="50">
        <v>220736</v>
      </c>
      <c r="D24" s="32">
        <f t="shared" si="0"/>
        <v>7.7201215590385661E-2</v>
      </c>
      <c r="E24" s="50">
        <v>295134</v>
      </c>
      <c r="F24" s="32">
        <f t="shared" ref="F24" si="17">E24/E$34*100</f>
        <v>9.44865007135086E-2</v>
      </c>
      <c r="G24" s="54">
        <f t="shared" si="2"/>
        <v>74398</v>
      </c>
      <c r="H24" s="26">
        <f t="shared" si="3"/>
        <v>0.33704515801681645</v>
      </c>
      <c r="I24" s="27">
        <f t="shared" si="4"/>
        <v>1.728528512312294E-2</v>
      </c>
    </row>
    <row r="25" spans="1:9" s="1" customFormat="1" ht="17.100000000000001" customHeight="1" x14ac:dyDescent="0.2">
      <c r="A25" s="19" t="s">
        <v>15</v>
      </c>
      <c r="B25" s="82" t="s">
        <v>71</v>
      </c>
      <c r="C25" s="50">
        <v>1755850</v>
      </c>
      <c r="D25" s="32">
        <f t="shared" si="0"/>
        <v>0.61409898881187786</v>
      </c>
      <c r="E25" s="50">
        <v>2176278</v>
      </c>
      <c r="F25" s="32">
        <f t="shared" ref="F25" si="18">E25/E$34*100</f>
        <v>0.69673061321228014</v>
      </c>
      <c r="G25" s="54">
        <f t="shared" si="2"/>
        <v>420428</v>
      </c>
      <c r="H25" s="26">
        <f t="shared" si="3"/>
        <v>0.23944414386194721</v>
      </c>
      <c r="I25" s="27">
        <f t="shared" si="4"/>
        <v>8.2631624400402282E-2</v>
      </c>
    </row>
    <row r="26" spans="1:9" s="1" customFormat="1" ht="17.100000000000001" customHeight="1" x14ac:dyDescent="0.2">
      <c r="A26" s="19" t="s">
        <v>16</v>
      </c>
      <c r="B26" s="82" t="s">
        <v>57</v>
      </c>
      <c r="C26" s="50">
        <v>40485</v>
      </c>
      <c r="D26" s="32">
        <f t="shared" si="0"/>
        <v>1.415940858390459E-2</v>
      </c>
      <c r="E26" s="50">
        <v>70198</v>
      </c>
      <c r="F26" s="32">
        <f t="shared" ref="F26" si="19">E26/E$34*100</f>
        <v>2.2473735242591084E-2</v>
      </c>
      <c r="G26" s="54">
        <f t="shared" si="2"/>
        <v>29713</v>
      </c>
      <c r="H26" s="26">
        <f t="shared" si="3"/>
        <v>0.73392614548598245</v>
      </c>
      <c r="I26" s="27">
        <f t="shared" si="4"/>
        <v>8.3143266586864946E-3</v>
      </c>
    </row>
    <row r="27" spans="1:9" s="1" customFormat="1" ht="17.100000000000001" customHeight="1" x14ac:dyDescent="0.2">
      <c r="A27" s="19" t="s">
        <v>17</v>
      </c>
      <c r="B27" s="82" t="s">
        <v>58</v>
      </c>
      <c r="C27" s="50">
        <v>763562</v>
      </c>
      <c r="D27" s="32">
        <f t="shared" si="0"/>
        <v>0.26705165708641115</v>
      </c>
      <c r="E27" s="50">
        <v>845219</v>
      </c>
      <c r="F27" s="32">
        <f t="shared" ref="F27" si="20">E27/E$34*100</f>
        <v>0.27059500310560974</v>
      </c>
      <c r="G27" s="54">
        <f t="shared" si="2"/>
        <v>81657</v>
      </c>
      <c r="H27" s="26">
        <f t="shared" si="3"/>
        <v>0.10694219984755658</v>
      </c>
      <c r="I27" s="27">
        <f t="shared" si="4"/>
        <v>3.5433460191985899E-3</v>
      </c>
    </row>
    <row r="28" spans="1:9" s="1" customFormat="1" ht="17.100000000000001" customHeight="1" x14ac:dyDescent="0.2">
      <c r="A28" s="20" t="s">
        <v>23</v>
      </c>
      <c r="B28" s="80" t="s">
        <v>59</v>
      </c>
      <c r="C28" s="51">
        <f>SUM(C10:C27)</f>
        <v>214944308</v>
      </c>
      <c r="D28" s="23">
        <f t="shared" si="0"/>
        <v>75.17560280984641</v>
      </c>
      <c r="E28" s="68">
        <f>SUM(E10:E27)</f>
        <v>230383014</v>
      </c>
      <c r="F28" s="45">
        <f t="shared" ref="F28" si="21">E28/E$34*100</f>
        <v>73.756615017894461</v>
      </c>
      <c r="G28" s="55">
        <f t="shared" si="2"/>
        <v>15438706</v>
      </c>
      <c r="H28" s="59">
        <f t="shared" si="3"/>
        <v>7.1826540296196173E-2</v>
      </c>
      <c r="I28" s="28">
        <f t="shared" si="4"/>
        <v>-1.4189877919519489</v>
      </c>
    </row>
    <row r="29" spans="1:9" s="1" customFormat="1" ht="17.100000000000001" customHeight="1" x14ac:dyDescent="0.2">
      <c r="A29" s="21" t="s">
        <v>22</v>
      </c>
      <c r="B29" s="78" t="s">
        <v>60</v>
      </c>
      <c r="C29" s="52">
        <v>63242866</v>
      </c>
      <c r="D29" s="32">
        <f t="shared" si="0"/>
        <v>22.118848455258185</v>
      </c>
      <c r="E29" s="69">
        <v>72987082</v>
      </c>
      <c r="F29" s="32">
        <f t="shared" ref="F29" si="22">E29/E$34*100</f>
        <v>23.366653708044179</v>
      </c>
      <c r="G29" s="54">
        <f t="shared" si="2"/>
        <v>9744216</v>
      </c>
      <c r="H29" s="26">
        <f t="shared" si="3"/>
        <v>0.15407612931393716</v>
      </c>
      <c r="I29" s="27">
        <f>F29-D29</f>
        <v>1.2478052527859944</v>
      </c>
    </row>
    <row r="30" spans="1:9" s="1" customFormat="1" ht="17.100000000000001" customHeight="1" x14ac:dyDescent="0.2">
      <c r="A30" s="21" t="s">
        <v>20</v>
      </c>
      <c r="B30" s="79" t="s">
        <v>61</v>
      </c>
      <c r="C30" s="52">
        <v>81918</v>
      </c>
      <c r="D30" s="32">
        <f t="shared" si="0"/>
        <v>2.8650375012382268E-2</v>
      </c>
      <c r="E30" s="69">
        <v>176299</v>
      </c>
      <c r="F30" s="32">
        <f t="shared" ref="F30" si="23">E30/E$34*100</f>
        <v>5.6441736937427919E-2</v>
      </c>
      <c r="G30" s="54">
        <f t="shared" si="2"/>
        <v>94381</v>
      </c>
      <c r="H30" s="26">
        <f t="shared" si="3"/>
        <v>1.1521399448228717</v>
      </c>
      <c r="I30" s="27">
        <f t="shared" ref="I30:I33" si="24">F30-D30</f>
        <v>2.7791361925045652E-2</v>
      </c>
    </row>
    <row r="31" spans="1:9" s="1" customFormat="1" ht="17.100000000000001" customHeight="1" x14ac:dyDescent="0.2">
      <c r="A31" s="21" t="s">
        <v>21</v>
      </c>
      <c r="B31" s="83" t="s">
        <v>62</v>
      </c>
      <c r="C31" s="52">
        <v>7653867</v>
      </c>
      <c r="D31" s="32">
        <f t="shared" si="0"/>
        <v>2.6768983598830198</v>
      </c>
      <c r="E31" s="69">
        <v>8809336</v>
      </c>
      <c r="F31" s="32">
        <f t="shared" ref="F31" si="25">E31/E$34*100</f>
        <v>2.8202895371239403</v>
      </c>
      <c r="G31" s="54">
        <f t="shared" si="2"/>
        <v>1155469</v>
      </c>
      <c r="H31" s="26">
        <f t="shared" si="3"/>
        <v>0.15096538782291358</v>
      </c>
      <c r="I31" s="27">
        <f t="shared" si="24"/>
        <v>0.14339117724092043</v>
      </c>
    </row>
    <row r="32" spans="1:9" s="1" customFormat="1" ht="17.100000000000001" customHeight="1" x14ac:dyDescent="0.2">
      <c r="A32" s="19" t="s">
        <v>19</v>
      </c>
      <c r="B32" s="83" t="s">
        <v>63</v>
      </c>
      <c r="C32" s="52">
        <v>0</v>
      </c>
      <c r="D32" s="32">
        <f t="shared" si="0"/>
        <v>0</v>
      </c>
      <c r="E32" s="69">
        <v>0</v>
      </c>
      <c r="F32" s="32">
        <f t="shared" ref="F32" si="26">E32/E$34*100</f>
        <v>0</v>
      </c>
      <c r="G32" s="54">
        <f t="shared" si="2"/>
        <v>0</v>
      </c>
      <c r="H32" s="26" t="s">
        <v>27</v>
      </c>
      <c r="I32" s="27">
        <f t="shared" si="24"/>
        <v>0</v>
      </c>
    </row>
    <row r="33" spans="1:9" s="1" customFormat="1" ht="17.100000000000001" customHeight="1" x14ac:dyDescent="0.2">
      <c r="A33" s="20" t="s">
        <v>18</v>
      </c>
      <c r="B33" s="81" t="s">
        <v>64</v>
      </c>
      <c r="C33" s="53">
        <f>SUM(C29:C32)</f>
        <v>70978651</v>
      </c>
      <c r="D33" s="24">
        <f t="shared" si="0"/>
        <v>24.82439719015359</v>
      </c>
      <c r="E33" s="70">
        <f>SUM(E29:E32)</f>
        <v>81972717</v>
      </c>
      <c r="F33" s="24">
        <f t="shared" ref="F33" si="27">E33/E$34*100</f>
        <v>26.243384982105546</v>
      </c>
      <c r="G33" s="56">
        <f t="shared" si="2"/>
        <v>10994066</v>
      </c>
      <c r="H33" s="59">
        <f t="shared" si="3"/>
        <v>0.1548925746700934</v>
      </c>
      <c r="I33" s="28">
        <f t="shared" si="24"/>
        <v>1.418987791951956</v>
      </c>
    </row>
    <row r="34" spans="1:9" s="1" customFormat="1" ht="17.100000000000001" customHeight="1" x14ac:dyDescent="0.2">
      <c r="A34" s="16" t="s">
        <v>24</v>
      </c>
      <c r="B34" s="84" t="s">
        <v>65</v>
      </c>
      <c r="C34" s="58">
        <f>C28+C33</f>
        <v>285922959</v>
      </c>
      <c r="D34" s="25">
        <f>D28+D33</f>
        <v>100</v>
      </c>
      <c r="E34" s="67">
        <f>E28+E33</f>
        <v>312355731</v>
      </c>
      <c r="F34" s="25">
        <f>F28+F33</f>
        <v>100</v>
      </c>
      <c r="G34" s="57">
        <f>G28+G33</f>
        <v>26432772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6"/>
      <c r="D46" s="46"/>
      <c r="E46" s="46"/>
      <c r="F46" s="46"/>
      <c r="G46" s="46"/>
    </row>
    <row r="47" spans="1:9" x14ac:dyDescent="0.25">
      <c r="C47" s="47"/>
      <c r="D47" s="47"/>
      <c r="E47" s="48"/>
      <c r="F47" s="48"/>
      <c r="G47" s="46"/>
    </row>
    <row r="48" spans="1:9" x14ac:dyDescent="0.25">
      <c r="C48" s="47"/>
      <c r="D48" s="47"/>
      <c r="E48" s="48"/>
      <c r="F48" s="46"/>
      <c r="G48" s="46"/>
    </row>
    <row r="49" spans="3:7" x14ac:dyDescent="0.25">
      <c r="C49" s="47"/>
      <c r="D49" s="47"/>
      <c r="E49" s="48"/>
      <c r="F49" s="46"/>
      <c r="G49" s="46"/>
    </row>
    <row r="50" spans="3:7" x14ac:dyDescent="0.25">
      <c r="C50" s="47"/>
      <c r="D50" s="47"/>
      <c r="E50" s="48"/>
      <c r="F50" s="46"/>
      <c r="G50" s="46"/>
    </row>
    <row r="51" spans="3:7" x14ac:dyDescent="0.25">
      <c r="C51" s="47"/>
      <c r="D51" s="47"/>
      <c r="E51" s="48"/>
      <c r="F51" s="46"/>
      <c r="G51" s="46"/>
    </row>
    <row r="52" spans="3:7" x14ac:dyDescent="0.25">
      <c r="C52" s="49"/>
      <c r="D52" s="47"/>
      <c r="E52" s="48"/>
      <c r="F52" s="46"/>
      <c r="G52" s="46"/>
    </row>
    <row r="53" spans="3:7" x14ac:dyDescent="0.25">
      <c r="C53" s="49"/>
      <c r="D53" s="47"/>
      <c r="E53" s="48"/>
      <c r="F53" s="46"/>
      <c r="G53" s="46"/>
    </row>
    <row r="54" spans="3:7" x14ac:dyDescent="0.25">
      <c r="C54" s="49"/>
      <c r="D54" s="47"/>
      <c r="E54" s="48"/>
      <c r="F54" s="46"/>
      <c r="G54" s="46"/>
    </row>
    <row r="55" spans="3:7" x14ac:dyDescent="0.25">
      <c r="C55" s="49"/>
      <c r="D55" s="47"/>
      <c r="E55" s="48"/>
      <c r="F55" s="46"/>
      <c r="G55" s="46"/>
    </row>
    <row r="56" spans="3:7" x14ac:dyDescent="0.25">
      <c r="C56" s="49"/>
      <c r="D56" s="47"/>
      <c r="E56" s="48"/>
      <c r="F56" s="46"/>
      <c r="G56" s="46"/>
    </row>
    <row r="57" spans="3:7" x14ac:dyDescent="0.25">
      <c r="C57" s="49"/>
      <c r="D57" s="47"/>
      <c r="E57" s="48"/>
      <c r="F57" s="46"/>
      <c r="G57" s="46"/>
    </row>
    <row r="58" spans="3:7" x14ac:dyDescent="0.25">
      <c r="C58" s="49"/>
      <c r="D58" s="47"/>
      <c r="E58" s="48"/>
      <c r="F58" s="46"/>
      <c r="G58" s="46"/>
    </row>
    <row r="59" spans="3:7" x14ac:dyDescent="0.25">
      <c r="C59" s="49"/>
      <c r="D59" s="47"/>
      <c r="E59" s="48"/>
      <c r="F59" s="46"/>
      <c r="G59" s="46"/>
    </row>
    <row r="60" spans="3:7" x14ac:dyDescent="0.25">
      <c r="C60" s="49"/>
      <c r="D60" s="47"/>
      <c r="E60" s="48"/>
      <c r="F60" s="46"/>
      <c r="G60" s="46"/>
    </row>
    <row r="61" spans="3:7" x14ac:dyDescent="0.25">
      <c r="C61" s="49"/>
      <c r="D61" s="47"/>
      <c r="E61" s="48"/>
      <c r="F61" s="46"/>
      <c r="G61" s="46"/>
    </row>
    <row r="62" spans="3:7" x14ac:dyDescent="0.25">
      <c r="C62" s="49"/>
      <c r="D62" s="47"/>
      <c r="E62" s="48"/>
      <c r="F62" s="46"/>
      <c r="G62" s="46"/>
    </row>
    <row r="63" spans="3:7" x14ac:dyDescent="0.25">
      <c r="C63" s="49"/>
      <c r="D63" s="47"/>
      <c r="E63" s="48"/>
      <c r="F63" s="46"/>
      <c r="G63" s="46"/>
    </row>
    <row r="64" spans="3:7" x14ac:dyDescent="0.25">
      <c r="C64" s="49"/>
      <c r="D64" s="47"/>
      <c r="E64" s="48"/>
      <c r="F64" s="46"/>
      <c r="G64" s="46"/>
    </row>
    <row r="65" spans="3:7" x14ac:dyDescent="0.25">
      <c r="C65" s="46"/>
      <c r="D65" s="46"/>
      <c r="E65" s="46"/>
      <c r="F65" s="46"/>
      <c r="G65" s="46"/>
    </row>
    <row r="66" spans="3:7" x14ac:dyDescent="0.25">
      <c r="C66" s="46"/>
      <c r="D66" s="46"/>
      <c r="E66" s="46"/>
      <c r="F66" s="46"/>
      <c r="G66" s="46"/>
    </row>
    <row r="67" spans="3:7" x14ac:dyDescent="0.25">
      <c r="C67" s="46"/>
      <c r="D67" s="46"/>
      <c r="E67" s="46"/>
      <c r="F67" s="46"/>
      <c r="G67" s="46"/>
    </row>
    <row r="68" spans="3:7" x14ac:dyDescent="0.25">
      <c r="C68" s="46"/>
      <c r="D68" s="46"/>
      <c r="E68" s="46"/>
      <c r="F68" s="46"/>
      <c r="G68" s="46"/>
    </row>
    <row r="69" spans="3:7" x14ac:dyDescent="0.25">
      <c r="C69" s="46"/>
      <c r="D69" s="46"/>
      <c r="E69" s="46"/>
      <c r="F69" s="46"/>
      <c r="G69" s="46"/>
    </row>
    <row r="70" spans="3:7" x14ac:dyDescent="0.25">
      <c r="C70" s="46"/>
      <c r="D70" s="46"/>
      <c r="E70" s="46"/>
      <c r="F70" s="46"/>
      <c r="G70" s="46"/>
    </row>
    <row r="71" spans="3:7" x14ac:dyDescent="0.25">
      <c r="C71" s="46"/>
      <c r="D71" s="46"/>
      <c r="E71" s="46"/>
      <c r="F71" s="46"/>
      <c r="G71" s="46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osiguranja&amp;RPolugodišnje izvješće</oddHeader>
    <oddFooter>&amp;CU izvješće su uključeni podatci zaključno s 30.06.2022.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92" t="s">
        <v>36</v>
      </c>
      <c r="D7" s="92"/>
      <c r="E7" s="92"/>
      <c r="F7" s="92"/>
      <c r="G7" s="92"/>
      <c r="H7" s="92"/>
      <c r="I7" s="93"/>
    </row>
    <row r="8" spans="1:9" s="1" customFormat="1" ht="26.25" customHeight="1" x14ac:dyDescent="0.2">
      <c r="A8" s="39" t="s">
        <v>32</v>
      </c>
      <c r="B8" s="41" t="s">
        <v>33</v>
      </c>
      <c r="C8" s="61" t="s">
        <v>34</v>
      </c>
      <c r="D8" s="61" t="s">
        <v>35</v>
      </c>
      <c r="E8" s="61" t="s">
        <v>34</v>
      </c>
      <c r="F8" s="61" t="s">
        <v>35</v>
      </c>
      <c r="G8" s="94" t="s">
        <v>37</v>
      </c>
      <c r="H8" s="94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17089219</v>
      </c>
      <c r="D10" s="32">
        <f>C10/C$34*100</f>
        <v>6.3782345224571682</v>
      </c>
      <c r="E10" s="50"/>
      <c r="F10" s="32" t="e">
        <f>E10/E$34*100</f>
        <v>#DIV/0!</v>
      </c>
      <c r="G10" s="54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4496282</v>
      </c>
      <c r="D11" s="32">
        <f t="shared" ref="D11:D33" si="0">C11/C$34*100</f>
        <v>1.6781539914201324</v>
      </c>
      <c r="E11" s="50"/>
      <c r="F11" s="32" t="e">
        <f t="shared" ref="F11:F33" si="1">E11/E$34*100</f>
        <v>#DIV/0!</v>
      </c>
      <c r="G11" s="54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28452891</v>
      </c>
      <c r="D12" s="32">
        <f t="shared" si="0"/>
        <v>10.619514656574468</v>
      </c>
      <c r="E12" s="50"/>
      <c r="F12" s="32" t="e">
        <f t="shared" si="1"/>
        <v>#DIV/0!</v>
      </c>
      <c r="G12" s="54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32">
        <f t="shared" si="0"/>
        <v>0</v>
      </c>
      <c r="E13" s="50"/>
      <c r="F13" s="32" t="e">
        <f t="shared" si="1"/>
        <v>#DIV/0!</v>
      </c>
      <c r="G13" s="54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0</v>
      </c>
      <c r="D14" s="32">
        <f t="shared" si="0"/>
        <v>0</v>
      </c>
      <c r="E14" s="50"/>
      <c r="F14" s="32" t="e">
        <f t="shared" si="1"/>
        <v>#DIV/0!</v>
      </c>
      <c r="G14" s="54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8869</v>
      </c>
      <c r="D15" s="32">
        <f t="shared" si="0"/>
        <v>3.3101900080789314E-3</v>
      </c>
      <c r="E15" s="50"/>
      <c r="F15" s="32" t="e">
        <f t="shared" si="1"/>
        <v>#DIV/0!</v>
      </c>
      <c r="G15" s="54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50">
        <v>1948920</v>
      </c>
      <c r="D16" s="32">
        <f t="shared" si="0"/>
        <v>0.72739829862951744</v>
      </c>
      <c r="E16" s="50"/>
      <c r="F16" s="32" t="e">
        <f t="shared" si="1"/>
        <v>#DIV/0!</v>
      </c>
      <c r="G16" s="54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12819500</v>
      </c>
      <c r="D17" s="32">
        <f t="shared" si="0"/>
        <v>4.7846409751457726</v>
      </c>
      <c r="E17" s="50"/>
      <c r="F17" s="32" t="e">
        <f t="shared" si="1"/>
        <v>#DIV/0!</v>
      </c>
      <c r="G17" s="54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50">
        <v>10975436</v>
      </c>
      <c r="D18" s="32">
        <f t="shared" si="0"/>
        <v>4.0963782367245232</v>
      </c>
      <c r="E18" s="50"/>
      <c r="F18" s="32" t="e">
        <f t="shared" si="1"/>
        <v>#DIV/0!</v>
      </c>
      <c r="G18" s="54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123767556</v>
      </c>
      <c r="D19" s="32">
        <f t="shared" si="0"/>
        <v>46.19394826875066</v>
      </c>
      <c r="E19" s="50"/>
      <c r="F19" s="32" t="e">
        <f t="shared" si="1"/>
        <v>#DIV/0!</v>
      </c>
      <c r="G19" s="54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50">
        <v>15825</v>
      </c>
      <c r="D20" s="32">
        <f t="shared" si="0"/>
        <v>5.9063881923383799E-3</v>
      </c>
      <c r="E20" s="50"/>
      <c r="F20" s="32" t="e">
        <f t="shared" si="1"/>
        <v>#DIV/0!</v>
      </c>
      <c r="G20" s="54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50">
        <v>11104</v>
      </c>
      <c r="D21" s="32">
        <f t="shared" si="0"/>
        <v>4.1443623688925983E-3</v>
      </c>
      <c r="E21" s="50"/>
      <c r="F21" s="32" t="e">
        <f t="shared" si="1"/>
        <v>#DIV/0!</v>
      </c>
      <c r="G21" s="54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4019257</v>
      </c>
      <c r="D22" s="32">
        <f t="shared" si="0"/>
        <v>1.5001132440299132</v>
      </c>
      <c r="E22" s="50"/>
      <c r="F22" s="32" t="e">
        <f t="shared" si="1"/>
        <v>#DIV/0!</v>
      </c>
      <c r="G22" s="54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5856295</v>
      </c>
      <c r="D23" s="32">
        <f t="shared" si="0"/>
        <v>2.1857536580632093</v>
      </c>
      <c r="E23" s="50"/>
      <c r="F23" s="32" t="e">
        <f t="shared" si="1"/>
        <v>#DIV/0!</v>
      </c>
      <c r="G23" s="54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240775</v>
      </c>
      <c r="D24" s="32">
        <f t="shared" si="0"/>
        <v>8.9864809921660238E-2</v>
      </c>
      <c r="E24" s="50"/>
      <c r="F24" s="32" t="e">
        <f t="shared" si="1"/>
        <v>#DIV/0!</v>
      </c>
      <c r="G24" s="54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649462</v>
      </c>
      <c r="D25" s="32">
        <f t="shared" si="0"/>
        <v>0.24239966433949248</v>
      </c>
      <c r="E25" s="50"/>
      <c r="F25" s="32" t="e">
        <f t="shared" si="1"/>
        <v>#DIV/0!</v>
      </c>
      <c r="G25" s="54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996</v>
      </c>
      <c r="D26" s="32">
        <f t="shared" si="0"/>
        <v>3.717385554230032E-4</v>
      </c>
      <c r="E26" s="50"/>
      <c r="F26" s="32" t="e">
        <f t="shared" si="1"/>
        <v>#DIV/0!</v>
      </c>
      <c r="G26" s="54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557043</v>
      </c>
      <c r="D27" s="32">
        <f t="shared" si="0"/>
        <v>0.20790598406475502</v>
      </c>
      <c r="E27" s="50"/>
      <c r="F27" s="32" t="e">
        <f t="shared" si="1"/>
        <v>#DIV/0!</v>
      </c>
      <c r="G27" s="54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210909430</v>
      </c>
      <c r="D28" s="23">
        <f t="shared" si="0"/>
        <v>78.718038989245997</v>
      </c>
      <c r="E28" s="51">
        <f>SUM(E10:E27)</f>
        <v>0</v>
      </c>
      <c r="F28" s="45" t="e">
        <f t="shared" si="1"/>
        <v>#DIV/0!</v>
      </c>
      <c r="G28" s="55">
        <f t="shared" si="2"/>
        <v>-210909430</v>
      </c>
      <c r="H28" s="59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2">
        <v>52704649</v>
      </c>
      <c r="D29" s="32">
        <f t="shared" si="0"/>
        <v>19.671034220217301</v>
      </c>
      <c r="E29" s="52"/>
      <c r="F29" s="32" t="e">
        <f t="shared" si="1"/>
        <v>#DIV/0!</v>
      </c>
      <c r="G29" s="54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2">
        <v>331210</v>
      </c>
      <c r="D30" s="32">
        <f t="shared" si="0"/>
        <v>0.1236179989374025</v>
      </c>
      <c r="E30" s="52"/>
      <c r="F30" s="32" t="e">
        <f t="shared" si="1"/>
        <v>#DIV/0!</v>
      </c>
      <c r="G30" s="54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2">
        <v>3984950</v>
      </c>
      <c r="D31" s="32">
        <f t="shared" si="0"/>
        <v>1.487308791599294</v>
      </c>
      <c r="E31" s="52"/>
      <c r="F31" s="32" t="e">
        <f t="shared" si="1"/>
        <v>#DIV/0!</v>
      </c>
      <c r="G31" s="54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2">
        <v>0</v>
      </c>
      <c r="D32" s="32">
        <f t="shared" si="0"/>
        <v>0</v>
      </c>
      <c r="E32" s="52"/>
      <c r="F32" s="32" t="e">
        <f t="shared" si="1"/>
        <v>#DIV/0!</v>
      </c>
      <c r="G32" s="54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57020809</v>
      </c>
      <c r="D33" s="24">
        <f t="shared" si="0"/>
        <v>21.281961010753996</v>
      </c>
      <c r="E33" s="53">
        <f>SUM(E29:E32)</f>
        <v>0</v>
      </c>
      <c r="F33" s="24" t="e">
        <f t="shared" si="1"/>
        <v>#DIV/0!</v>
      </c>
      <c r="G33" s="56">
        <f t="shared" si="2"/>
        <v>-57020809</v>
      </c>
      <c r="H33" s="59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8">
        <f>E28+E33</f>
        <v>0</v>
      </c>
      <c r="F34" s="25" t="e">
        <f>F28+F33</f>
        <v>#DIV/0!</v>
      </c>
      <c r="G34" s="57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6"/>
      <c r="D46" s="46"/>
      <c r="E46" s="46"/>
      <c r="F46" s="46"/>
      <c r="G46" s="46"/>
    </row>
    <row r="47" spans="1:9" x14ac:dyDescent="0.25">
      <c r="C47" s="47"/>
      <c r="D47" s="47"/>
      <c r="E47" s="48"/>
      <c r="F47" s="48"/>
      <c r="G47" s="46"/>
    </row>
    <row r="48" spans="1:9" x14ac:dyDescent="0.25">
      <c r="C48" s="47"/>
      <c r="D48" s="47"/>
      <c r="E48" s="48"/>
      <c r="F48" s="46"/>
      <c r="G48" s="46"/>
    </row>
    <row r="49" spans="3:7" x14ac:dyDescent="0.25">
      <c r="C49" s="47"/>
      <c r="D49" s="47"/>
      <c r="E49" s="48"/>
      <c r="F49" s="46"/>
      <c r="G49" s="46"/>
    </row>
    <row r="50" spans="3:7" x14ac:dyDescent="0.25">
      <c r="C50" s="47"/>
      <c r="D50" s="47"/>
      <c r="E50" s="48"/>
      <c r="F50" s="46"/>
      <c r="G50" s="46"/>
    </row>
    <row r="51" spans="3:7" x14ac:dyDescent="0.25">
      <c r="C51" s="47"/>
      <c r="D51" s="47"/>
      <c r="E51" s="48"/>
      <c r="F51" s="46"/>
      <c r="G51" s="46"/>
    </row>
    <row r="52" spans="3:7" x14ac:dyDescent="0.25">
      <c r="C52" s="49"/>
      <c r="D52" s="47"/>
      <c r="E52" s="48"/>
      <c r="F52" s="46"/>
      <c r="G52" s="46"/>
    </row>
    <row r="53" spans="3:7" x14ac:dyDescent="0.25">
      <c r="C53" s="49"/>
      <c r="D53" s="47"/>
      <c r="E53" s="48"/>
      <c r="F53" s="46"/>
      <c r="G53" s="46"/>
    </row>
    <row r="54" spans="3:7" x14ac:dyDescent="0.25">
      <c r="C54" s="49"/>
      <c r="D54" s="47"/>
      <c r="E54" s="48"/>
      <c r="F54" s="46"/>
      <c r="G54" s="46"/>
    </row>
    <row r="55" spans="3:7" x14ac:dyDescent="0.25">
      <c r="C55" s="49"/>
      <c r="D55" s="47"/>
      <c r="E55" s="48"/>
      <c r="F55" s="46"/>
      <c r="G55" s="46"/>
    </row>
    <row r="56" spans="3:7" x14ac:dyDescent="0.25">
      <c r="C56" s="49"/>
      <c r="D56" s="47"/>
      <c r="E56" s="48"/>
      <c r="F56" s="46"/>
      <c r="G56" s="46"/>
    </row>
    <row r="57" spans="3:7" x14ac:dyDescent="0.25">
      <c r="C57" s="49"/>
      <c r="D57" s="47"/>
      <c r="E57" s="48"/>
      <c r="F57" s="46"/>
      <c r="G57" s="46"/>
    </row>
    <row r="58" spans="3:7" x14ac:dyDescent="0.25">
      <c r="C58" s="49"/>
      <c r="D58" s="47"/>
      <c r="E58" s="48"/>
      <c r="F58" s="46"/>
      <c r="G58" s="46"/>
    </row>
    <row r="59" spans="3:7" x14ac:dyDescent="0.25">
      <c r="C59" s="49"/>
      <c r="D59" s="47"/>
      <c r="E59" s="48"/>
      <c r="F59" s="46"/>
      <c r="G59" s="46"/>
    </row>
    <row r="60" spans="3:7" x14ac:dyDescent="0.25">
      <c r="C60" s="49"/>
      <c r="D60" s="47"/>
      <c r="E60" s="48"/>
      <c r="F60" s="46"/>
      <c r="G60" s="46"/>
    </row>
    <row r="61" spans="3:7" x14ac:dyDescent="0.25">
      <c r="C61" s="49"/>
      <c r="D61" s="47"/>
      <c r="E61" s="48"/>
      <c r="F61" s="46"/>
      <c r="G61" s="46"/>
    </row>
    <row r="62" spans="3:7" x14ac:dyDescent="0.25">
      <c r="C62" s="49"/>
      <c r="D62" s="47"/>
      <c r="E62" s="48"/>
      <c r="F62" s="46"/>
      <c r="G62" s="46"/>
    </row>
    <row r="63" spans="3:7" x14ac:dyDescent="0.25">
      <c r="C63" s="49"/>
      <c r="D63" s="47"/>
      <c r="E63" s="48"/>
      <c r="F63" s="46"/>
      <c r="G63" s="46"/>
    </row>
    <row r="64" spans="3:7" x14ac:dyDescent="0.25">
      <c r="C64" s="49"/>
      <c r="D64" s="47"/>
      <c r="E64" s="48"/>
      <c r="F64" s="46"/>
      <c r="G64" s="46"/>
    </row>
    <row r="65" spans="3:7" x14ac:dyDescent="0.25">
      <c r="C65" s="46"/>
      <c r="D65" s="46"/>
      <c r="E65" s="46"/>
      <c r="F65" s="46"/>
      <c r="G65" s="46"/>
    </row>
    <row r="66" spans="3:7" x14ac:dyDescent="0.25">
      <c r="C66" s="46"/>
      <c r="D66" s="46"/>
      <c r="E66" s="46"/>
      <c r="F66" s="46"/>
      <c r="G66" s="46"/>
    </row>
    <row r="67" spans="3:7" x14ac:dyDescent="0.25">
      <c r="C67" s="46"/>
      <c r="D67" s="46"/>
      <c r="E67" s="46"/>
      <c r="F67" s="46"/>
      <c r="G67" s="46"/>
    </row>
    <row r="68" spans="3:7" x14ac:dyDescent="0.25">
      <c r="C68" s="46"/>
      <c r="D68" s="46"/>
      <c r="E68" s="46"/>
      <c r="F68" s="46"/>
      <c r="G68" s="46"/>
    </row>
    <row r="69" spans="3:7" x14ac:dyDescent="0.25">
      <c r="C69" s="46"/>
      <c r="D69" s="46"/>
      <c r="E69" s="46"/>
      <c r="F69" s="46"/>
      <c r="G69" s="46"/>
    </row>
    <row r="70" spans="3:7" x14ac:dyDescent="0.25">
      <c r="C70" s="46"/>
      <c r="D70" s="46"/>
      <c r="E70" s="46"/>
      <c r="F70" s="46"/>
      <c r="G70" s="46"/>
    </row>
    <row r="71" spans="3:7" x14ac:dyDescent="0.25">
      <c r="C71" s="46"/>
      <c r="D71" s="46"/>
      <c r="E71" s="46"/>
      <c r="F71" s="46"/>
      <c r="G71" s="46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92" t="s">
        <v>36</v>
      </c>
      <c r="D7" s="92"/>
      <c r="E7" s="92"/>
      <c r="F7" s="92"/>
      <c r="G7" s="92"/>
      <c r="H7" s="92"/>
      <c r="I7" s="93"/>
    </row>
    <row r="8" spans="1:9" s="1" customFormat="1" ht="26.25" customHeight="1" x14ac:dyDescent="0.2">
      <c r="A8" s="39" t="s">
        <v>32</v>
      </c>
      <c r="B8" s="41" t="s">
        <v>33</v>
      </c>
      <c r="C8" s="44" t="s">
        <v>34</v>
      </c>
      <c r="D8" s="44" t="s">
        <v>35</v>
      </c>
      <c r="E8" s="44" t="s">
        <v>34</v>
      </c>
      <c r="F8" s="44" t="s">
        <v>35</v>
      </c>
      <c r="G8" s="94" t="s">
        <v>37</v>
      </c>
      <c r="H8" s="94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67</v>
      </c>
      <c r="D9" s="34" t="s">
        <v>25</v>
      </c>
      <c r="E9" s="11" t="s">
        <v>68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89" t="s">
        <v>41</v>
      </c>
      <c r="C10" s="50">
        <v>7158700.7799999984</v>
      </c>
      <c r="D10" s="32">
        <f>C10/C$34*100</f>
        <v>5.9397680614889383</v>
      </c>
      <c r="E10" s="50">
        <v>8674824.4910000004</v>
      </c>
      <c r="F10" s="32">
        <f>E10/E$34*100</f>
        <v>6.5534571875635574</v>
      </c>
      <c r="G10" s="54">
        <f>E10-C10</f>
        <v>1516123.711000002</v>
      </c>
      <c r="H10" s="26">
        <f>(E10-C10)/C10</f>
        <v>0.21178755162329921</v>
      </c>
      <c r="I10" s="27">
        <f>F10-D10</f>
        <v>0.61368912607461912</v>
      </c>
    </row>
    <row r="11" spans="1:9" s="1" customFormat="1" ht="17.100000000000001" customHeight="1" x14ac:dyDescent="0.2">
      <c r="A11" s="22" t="s">
        <v>1</v>
      </c>
      <c r="B11" s="89" t="s">
        <v>42</v>
      </c>
      <c r="C11" s="50">
        <v>619078.38</v>
      </c>
      <c r="D11" s="32">
        <f t="shared" ref="D11:D33" si="0">C11/C$34*100</f>
        <v>0.51366611094510839</v>
      </c>
      <c r="E11" s="50">
        <v>947618.96</v>
      </c>
      <c r="F11" s="32">
        <f t="shared" ref="F11" si="1">E11/E$34*100</f>
        <v>0.71588540966177139</v>
      </c>
      <c r="G11" s="54">
        <f t="shared" ref="G11:G33" si="2">E11-C11</f>
        <v>328540.57999999996</v>
      </c>
      <c r="H11" s="26">
        <f t="shared" ref="H11:H33" si="3">(E11-C11)/C11</f>
        <v>0.53069302791675577</v>
      </c>
      <c r="I11" s="27">
        <f t="shared" ref="I11:I28" si="4">F11-D11</f>
        <v>0.202219298716663</v>
      </c>
    </row>
    <row r="12" spans="1:9" s="1" customFormat="1" ht="17.100000000000001" customHeight="1" x14ac:dyDescent="0.2">
      <c r="A12" s="22" t="s">
        <v>2</v>
      </c>
      <c r="B12" s="89" t="s">
        <v>43</v>
      </c>
      <c r="C12" s="50">
        <v>8134881.7797999997</v>
      </c>
      <c r="D12" s="32">
        <f t="shared" si="0"/>
        <v>6.7497318947369589</v>
      </c>
      <c r="E12" s="50">
        <v>9243158.1999000013</v>
      </c>
      <c r="F12" s="32">
        <f t="shared" ref="F12" si="5">E12/E$34*100</f>
        <v>6.9828088860779802</v>
      </c>
      <c r="G12" s="54">
        <f t="shared" si="2"/>
        <v>1108276.4201000016</v>
      </c>
      <c r="H12" s="26">
        <f t="shared" si="3"/>
        <v>0.13623755699216186</v>
      </c>
      <c r="I12" s="27">
        <f t="shared" si="4"/>
        <v>0.23307699134102133</v>
      </c>
    </row>
    <row r="13" spans="1:9" s="1" customFormat="1" ht="17.100000000000001" customHeight="1" x14ac:dyDescent="0.2">
      <c r="A13" s="19" t="s">
        <v>3</v>
      </c>
      <c r="B13" s="89" t="s">
        <v>44</v>
      </c>
      <c r="C13" s="50">
        <v>24171</v>
      </c>
      <c r="D13" s="32">
        <f t="shared" si="0"/>
        <v>2.0055333813553969E-2</v>
      </c>
      <c r="E13" s="50">
        <v>10407.02</v>
      </c>
      <c r="F13" s="32">
        <f t="shared" ref="F13" si="6">E13/E$34*100</f>
        <v>7.8620564705229705E-3</v>
      </c>
      <c r="G13" s="54">
        <f t="shared" si="2"/>
        <v>-13763.98</v>
      </c>
      <c r="H13" s="26">
        <f t="shared" si="3"/>
        <v>-0.56944189317777505</v>
      </c>
      <c r="I13" s="27">
        <f t="shared" si="4"/>
        <v>-1.2193277343030998E-2</v>
      </c>
    </row>
    <row r="14" spans="1:9" s="1" customFormat="1" ht="17.100000000000001" customHeight="1" x14ac:dyDescent="0.2">
      <c r="A14" s="19" t="s">
        <v>4</v>
      </c>
      <c r="B14" s="89" t="s">
        <v>45</v>
      </c>
      <c r="C14" s="50">
        <v>6958</v>
      </c>
      <c r="D14" s="32">
        <f t="shared" si="0"/>
        <v>5.773241184672066E-3</v>
      </c>
      <c r="E14" s="50">
        <v>50093.62</v>
      </c>
      <c r="F14" s="32">
        <f t="shared" ref="F14" si="7">E14/E$34*100</f>
        <v>3.7843577628650558E-2</v>
      </c>
      <c r="G14" s="54">
        <f t="shared" si="2"/>
        <v>43135.62</v>
      </c>
      <c r="H14" s="26">
        <f t="shared" si="3"/>
        <v>6.1994279965507335</v>
      </c>
      <c r="I14" s="27">
        <f t="shared" si="4"/>
        <v>3.2070336443978491E-2</v>
      </c>
    </row>
    <row r="15" spans="1:9" s="1" customFormat="1" ht="17.100000000000001" customHeight="1" x14ac:dyDescent="0.2">
      <c r="A15" s="19" t="s">
        <v>5</v>
      </c>
      <c r="B15" s="89" t="s">
        <v>46</v>
      </c>
      <c r="C15" s="50">
        <v>1648.01</v>
      </c>
      <c r="D15" s="32">
        <f t="shared" si="0"/>
        <v>1.3673985634882742E-3</v>
      </c>
      <c r="E15" s="50">
        <v>950</v>
      </c>
      <c r="F15" s="32">
        <f t="shared" ref="F15" si="8">E15/E$34*100</f>
        <v>7.1768418307996168E-4</v>
      </c>
      <c r="G15" s="54">
        <f t="shared" si="2"/>
        <v>-698.01</v>
      </c>
      <c r="H15" s="26">
        <f t="shared" si="3"/>
        <v>-0.4235471872136698</v>
      </c>
      <c r="I15" s="27">
        <f t="shared" si="4"/>
        <v>-6.4971438040831251E-4</v>
      </c>
    </row>
    <row r="16" spans="1:9" s="1" customFormat="1" ht="16.5" customHeight="1" x14ac:dyDescent="0.2">
      <c r="A16" s="19" t="s">
        <v>6</v>
      </c>
      <c r="B16" s="89" t="s">
        <v>69</v>
      </c>
      <c r="C16" s="50">
        <v>548610.87</v>
      </c>
      <c r="D16" s="32">
        <f t="shared" si="0"/>
        <v>0.4551973079969493</v>
      </c>
      <c r="E16" s="50">
        <v>709678.06</v>
      </c>
      <c r="F16" s="32">
        <f t="shared" ref="F16" si="9">E16/E$34*100</f>
        <v>0.53613128288512857</v>
      </c>
      <c r="G16" s="54">
        <f t="shared" si="2"/>
        <v>161067.19000000006</v>
      </c>
      <c r="H16" s="26">
        <f t="shared" si="3"/>
        <v>0.29359095637313942</v>
      </c>
      <c r="I16" s="27">
        <f t="shared" si="4"/>
        <v>8.0933974888179272E-2</v>
      </c>
    </row>
    <row r="17" spans="1:9" s="1" customFormat="1" ht="17.100000000000001" customHeight="1" x14ac:dyDescent="0.2">
      <c r="A17" s="19" t="s">
        <v>7</v>
      </c>
      <c r="B17" s="89" t="s">
        <v>48</v>
      </c>
      <c r="C17" s="50">
        <v>4314554.71</v>
      </c>
      <c r="D17" s="32">
        <f t="shared" si="0"/>
        <v>3.5799029815022769</v>
      </c>
      <c r="E17" s="50">
        <v>4631214.16</v>
      </c>
      <c r="F17" s="32">
        <f t="shared" ref="F17" si="10">E17/E$34*100</f>
        <v>3.4986833169346849</v>
      </c>
      <c r="G17" s="54">
        <f t="shared" si="2"/>
        <v>316659.45000000019</v>
      </c>
      <c r="H17" s="26">
        <f t="shared" si="3"/>
        <v>7.3393309688730354E-2</v>
      </c>
      <c r="I17" s="27">
        <f t="shared" si="4"/>
        <v>-8.1219664567591998E-2</v>
      </c>
    </row>
    <row r="18" spans="1:9" s="1" customFormat="1" ht="16.5" customHeight="1" x14ac:dyDescent="0.2">
      <c r="A18" s="19" t="s">
        <v>8</v>
      </c>
      <c r="B18" s="89" t="s">
        <v>49</v>
      </c>
      <c r="C18" s="50">
        <v>7432959.1200000001</v>
      </c>
      <c r="D18" s="32">
        <f t="shared" si="0"/>
        <v>6.1673276394894856</v>
      </c>
      <c r="E18" s="50">
        <v>9718931.8499000017</v>
      </c>
      <c r="F18" s="32">
        <f t="shared" ref="F18" si="11">E18/E$34*100</f>
        <v>7.3422354369529517</v>
      </c>
      <c r="G18" s="54">
        <f t="shared" si="2"/>
        <v>2285972.7299000015</v>
      </c>
      <c r="H18" s="26">
        <f t="shared" si="3"/>
        <v>0.30754544630133812</v>
      </c>
      <c r="I18" s="27">
        <f t="shared" si="4"/>
        <v>1.1749077974634661</v>
      </c>
    </row>
    <row r="19" spans="1:9" s="1" customFormat="1" ht="17.100000000000001" customHeight="1" x14ac:dyDescent="0.2">
      <c r="A19" s="19" t="s">
        <v>9</v>
      </c>
      <c r="B19" s="89" t="s">
        <v>50</v>
      </c>
      <c r="C19" s="50">
        <v>76025587.859999985</v>
      </c>
      <c r="D19" s="32">
        <f t="shared" si="0"/>
        <v>63.08049079078134</v>
      </c>
      <c r="E19" s="50">
        <v>80411611.38000001</v>
      </c>
      <c r="F19" s="32">
        <f t="shared" ref="F19" si="12">E19/E$34*100</f>
        <v>60.747517498314373</v>
      </c>
      <c r="G19" s="54">
        <f t="shared" si="2"/>
        <v>4386023.5200000256</v>
      </c>
      <c r="H19" s="26">
        <f t="shared" si="3"/>
        <v>5.7691412108207885E-2</v>
      </c>
      <c r="I19" s="27">
        <f t="shared" si="4"/>
        <v>-2.3329732924669671</v>
      </c>
    </row>
    <row r="20" spans="1:9" s="1" customFormat="1" ht="16.5" customHeight="1" x14ac:dyDescent="0.2">
      <c r="A20" s="19" t="s">
        <v>10</v>
      </c>
      <c r="B20" s="89" t="s">
        <v>51</v>
      </c>
      <c r="C20" s="50">
        <v>57940.46</v>
      </c>
      <c r="D20" s="32">
        <f t="shared" si="0"/>
        <v>4.8074770038925622E-2</v>
      </c>
      <c r="E20" s="50">
        <v>60804.42</v>
      </c>
      <c r="F20" s="32">
        <f t="shared" ref="F20" si="13">E20/E$34*100</f>
        <v>4.5935126837211453E-2</v>
      </c>
      <c r="G20" s="54">
        <f t="shared" si="2"/>
        <v>2863.9599999999991</v>
      </c>
      <c r="H20" s="26">
        <f t="shared" si="3"/>
        <v>4.9429362486939167E-2</v>
      </c>
      <c r="I20" s="27">
        <f t="shared" si="4"/>
        <v>-2.1396432017141698E-3</v>
      </c>
    </row>
    <row r="21" spans="1:9" s="1" customFormat="1" ht="16.5" customHeight="1" x14ac:dyDescent="0.2">
      <c r="A21" s="19" t="s">
        <v>11</v>
      </c>
      <c r="B21" s="89" t="s">
        <v>52</v>
      </c>
      <c r="C21" s="50">
        <v>3925.8599999999997</v>
      </c>
      <c r="D21" s="32">
        <f t="shared" si="0"/>
        <v>3.2573924457109335E-3</v>
      </c>
      <c r="E21" s="50">
        <v>5072.0499999999993</v>
      </c>
      <c r="F21" s="32">
        <f t="shared" ref="F21" si="14">E21/E$34*100</f>
        <v>3.8317158534639153E-3</v>
      </c>
      <c r="G21" s="54">
        <f t="shared" si="2"/>
        <v>1146.1899999999996</v>
      </c>
      <c r="H21" s="26">
        <f t="shared" si="3"/>
        <v>0.2919589593108261</v>
      </c>
      <c r="I21" s="27">
        <f t="shared" si="4"/>
        <v>5.7432340775298183E-4</v>
      </c>
    </row>
    <row r="22" spans="1:9" s="1" customFormat="1" ht="17.100000000000001" customHeight="1" x14ac:dyDescent="0.2">
      <c r="A22" s="19" t="s">
        <v>12</v>
      </c>
      <c r="B22" s="89" t="s">
        <v>53</v>
      </c>
      <c r="C22" s="50">
        <v>1739045.0699999996</v>
      </c>
      <c r="D22" s="32">
        <f t="shared" si="0"/>
        <v>1.4429328284169178</v>
      </c>
      <c r="E22" s="50">
        <v>1570848.6600000001</v>
      </c>
      <c r="F22" s="32">
        <f t="shared" ref="F22" si="15">E22/E$34*100</f>
        <v>1.1867086708361607</v>
      </c>
      <c r="G22" s="54">
        <f t="shared" si="2"/>
        <v>-168196.40999999945</v>
      </c>
      <c r="H22" s="26">
        <f t="shared" si="3"/>
        <v>-9.6717683113295899E-2</v>
      </c>
      <c r="I22" s="27">
        <f t="shared" si="4"/>
        <v>-0.25622415758075712</v>
      </c>
    </row>
    <row r="23" spans="1:9" s="1" customFormat="1" ht="17.100000000000001" customHeight="1" x14ac:dyDescent="0.2">
      <c r="A23" s="19" t="s">
        <v>13</v>
      </c>
      <c r="B23" s="89" t="s">
        <v>54</v>
      </c>
      <c r="C23" s="50">
        <v>1011943.3600000001</v>
      </c>
      <c r="D23" s="32">
        <f t="shared" si="0"/>
        <v>0.83963683278347678</v>
      </c>
      <c r="E23" s="50">
        <v>1862355.2799999998</v>
      </c>
      <c r="F23" s="32">
        <f t="shared" ref="F23" si="16">E23/E$34*100</f>
        <v>1.406929397612056</v>
      </c>
      <c r="G23" s="54">
        <f t="shared" si="2"/>
        <v>850411.91999999969</v>
      </c>
      <c r="H23" s="26">
        <f t="shared" si="3"/>
        <v>0.84037501861764241</v>
      </c>
      <c r="I23" s="27">
        <f t="shared" si="4"/>
        <v>0.56729256482857926</v>
      </c>
    </row>
    <row r="24" spans="1:9" s="1" customFormat="1" ht="17.100000000000001" customHeight="1" x14ac:dyDescent="0.2">
      <c r="A24" s="19" t="s">
        <v>14</v>
      </c>
      <c r="B24" s="89" t="s">
        <v>70</v>
      </c>
      <c r="C24" s="50">
        <v>9794.14</v>
      </c>
      <c r="D24" s="32">
        <f t="shared" si="0"/>
        <v>8.1264634113889147E-3</v>
      </c>
      <c r="E24" s="50">
        <v>9665.26</v>
      </c>
      <c r="F24" s="32">
        <f t="shared" ref="F24" si="17">E24/E$34*100</f>
        <v>7.3016886603741371E-3</v>
      </c>
      <c r="G24" s="54">
        <f t="shared" si="2"/>
        <v>-128.8799999999992</v>
      </c>
      <c r="H24" s="26">
        <f t="shared" si="3"/>
        <v>-1.3158888886619877E-2</v>
      </c>
      <c r="I24" s="27">
        <f t="shared" si="4"/>
        <v>-8.2477475101477762E-4</v>
      </c>
    </row>
    <row r="25" spans="1:9" s="1" customFormat="1" ht="17.100000000000001" customHeight="1" x14ac:dyDescent="0.2">
      <c r="A25" s="19" t="s">
        <v>15</v>
      </c>
      <c r="B25" s="89" t="s">
        <v>71</v>
      </c>
      <c r="C25" s="50">
        <v>671623.63</v>
      </c>
      <c r="D25" s="32">
        <f t="shared" si="0"/>
        <v>0.55726432901910794</v>
      </c>
      <c r="E25" s="50">
        <v>1099489.8399999999</v>
      </c>
      <c r="F25" s="32">
        <f t="shared" ref="F25" si="18">E25/E$34*100</f>
        <v>0.83061733434222906</v>
      </c>
      <c r="G25" s="54">
        <f t="shared" si="2"/>
        <v>427866.20999999985</v>
      </c>
      <c r="H25" s="26">
        <f t="shared" si="3"/>
        <v>0.63706247202767396</v>
      </c>
      <c r="I25" s="27">
        <f t="shared" si="4"/>
        <v>0.27335300532312112</v>
      </c>
    </row>
    <row r="26" spans="1:9" s="1" customFormat="1" ht="17.100000000000001" customHeight="1" x14ac:dyDescent="0.2">
      <c r="A26" s="19" t="s">
        <v>16</v>
      </c>
      <c r="B26" s="89" t="s">
        <v>57</v>
      </c>
      <c r="C26" s="50">
        <v>0</v>
      </c>
      <c r="D26" s="32">
        <f t="shared" si="0"/>
        <v>0</v>
      </c>
      <c r="E26" s="50">
        <v>2387.8000000000002</v>
      </c>
      <c r="F26" s="32">
        <f t="shared" ref="F26" si="19">E26/E$34*100</f>
        <v>1.8038803077456134E-3</v>
      </c>
      <c r="G26" s="54">
        <f t="shared" si="2"/>
        <v>2387.8000000000002</v>
      </c>
      <c r="H26" s="26" t="s">
        <v>27</v>
      </c>
      <c r="I26" s="27">
        <f t="shared" si="4"/>
        <v>1.8038803077456134E-3</v>
      </c>
    </row>
    <row r="27" spans="1:9" s="1" customFormat="1" ht="17.100000000000001" customHeight="1" x14ac:dyDescent="0.2">
      <c r="A27" s="19" t="s">
        <v>17</v>
      </c>
      <c r="B27" s="89" t="s">
        <v>58</v>
      </c>
      <c r="C27" s="50">
        <v>52627.98</v>
      </c>
      <c r="D27" s="32">
        <f t="shared" si="0"/>
        <v>4.3666861397254647E-2</v>
      </c>
      <c r="E27" s="50">
        <v>152455.12999999998</v>
      </c>
      <c r="F27" s="32">
        <f t="shared" ref="F27" si="20">E27/E$34*100</f>
        <v>0.11517330045305195</v>
      </c>
      <c r="G27" s="54">
        <f t="shared" si="2"/>
        <v>99827.149999999965</v>
      </c>
      <c r="H27" s="26">
        <f t="shared" si="3"/>
        <v>1.8968455562991389</v>
      </c>
      <c r="I27" s="27">
        <f t="shared" si="4"/>
        <v>7.1506439055797302E-2</v>
      </c>
    </row>
    <row r="28" spans="1:9" s="1" customFormat="1" ht="17.100000000000001" customHeight="1" x14ac:dyDescent="0.2">
      <c r="A28" s="20" t="s">
        <v>23</v>
      </c>
      <c r="B28" s="87" t="s">
        <v>59</v>
      </c>
      <c r="C28" s="51">
        <f>SUM(C10:C27)</f>
        <v>107814051.00979997</v>
      </c>
      <c r="D28" s="23">
        <f t="shared" si="0"/>
        <v>89.456240238015553</v>
      </c>
      <c r="E28" s="68">
        <f>SUM(E10:E27)</f>
        <v>119161566.18080002</v>
      </c>
      <c r="F28" s="45">
        <f t="shared" ref="F28" si="21">E28/E$34*100</f>
        <v>90.021443451574996</v>
      </c>
      <c r="G28" s="55">
        <f t="shared" si="2"/>
        <v>11347515.171000049</v>
      </c>
      <c r="H28" s="59">
        <f t="shared" si="3"/>
        <v>0.10525080047283071</v>
      </c>
      <c r="I28" s="28">
        <f t="shared" si="4"/>
        <v>0.56520321355944247</v>
      </c>
    </row>
    <row r="29" spans="1:9" s="1" customFormat="1" ht="17.100000000000001" customHeight="1" x14ac:dyDescent="0.2">
      <c r="A29" s="21" t="s">
        <v>22</v>
      </c>
      <c r="B29" s="85" t="s">
        <v>60</v>
      </c>
      <c r="C29" s="52">
        <v>11307461.049899999</v>
      </c>
      <c r="D29" s="32">
        <f t="shared" si="0"/>
        <v>9.3821069024659263</v>
      </c>
      <c r="E29" s="69">
        <v>11736623.950000001</v>
      </c>
      <c r="F29" s="32">
        <f t="shared" ref="F29" si="22">E29/E$34*100</f>
        <v>8.8665151280762764</v>
      </c>
      <c r="G29" s="54">
        <f t="shared" si="2"/>
        <v>429162.90010000207</v>
      </c>
      <c r="H29" s="26">
        <f t="shared" si="3"/>
        <v>3.795395785190854E-2</v>
      </c>
      <c r="I29" s="27">
        <f>F29-D29</f>
        <v>-0.51559177438964987</v>
      </c>
    </row>
    <row r="30" spans="1:9" s="1" customFormat="1" ht="17.100000000000001" customHeight="1" x14ac:dyDescent="0.2">
      <c r="A30" s="21" t="s">
        <v>20</v>
      </c>
      <c r="B30" s="86" t="s">
        <v>61</v>
      </c>
      <c r="C30" s="52">
        <v>2029.57</v>
      </c>
      <c r="D30" s="32">
        <f t="shared" si="0"/>
        <v>1.6839892370185232E-3</v>
      </c>
      <c r="E30" s="69">
        <v>38317.279999999999</v>
      </c>
      <c r="F30" s="32">
        <f t="shared" ref="F30" si="23">E30/E$34*100</f>
        <v>2.8947058731206475E-2</v>
      </c>
      <c r="G30" s="54">
        <f t="shared" si="2"/>
        <v>36287.71</v>
      </c>
      <c r="H30" s="26">
        <f t="shared" si="3"/>
        <v>17.879506496449988</v>
      </c>
      <c r="I30" s="27">
        <f t="shared" ref="I30:I33" si="24">F30-D30</f>
        <v>2.7263069494187952E-2</v>
      </c>
    </row>
    <row r="31" spans="1:9" s="1" customFormat="1" ht="17.100000000000001" customHeight="1" x14ac:dyDescent="0.2">
      <c r="A31" s="21" t="s">
        <v>21</v>
      </c>
      <c r="B31" s="90" t="s">
        <v>62</v>
      </c>
      <c r="C31" s="52">
        <v>1298049.8999999999</v>
      </c>
      <c r="D31" s="32">
        <f t="shared" si="0"/>
        <v>1.0770271834491889</v>
      </c>
      <c r="E31" s="69">
        <v>1332914.0199999998</v>
      </c>
      <c r="F31" s="32">
        <f t="shared" ref="F31" si="25">E31/E$34*100</f>
        <v>1.0069592732205555</v>
      </c>
      <c r="G31" s="54">
        <f t="shared" si="2"/>
        <v>34864.119999999879</v>
      </c>
      <c r="H31" s="26">
        <f t="shared" si="3"/>
        <v>2.685884417848642E-2</v>
      </c>
      <c r="I31" s="27">
        <f t="shared" si="24"/>
        <v>-7.0067910228633457E-2</v>
      </c>
    </row>
    <row r="32" spans="1:9" s="1" customFormat="1" ht="17.100000000000001" customHeight="1" x14ac:dyDescent="0.2">
      <c r="A32" s="19" t="s">
        <v>19</v>
      </c>
      <c r="B32" s="90" t="s">
        <v>63</v>
      </c>
      <c r="C32" s="52">
        <v>99962.61</v>
      </c>
      <c r="D32" s="32">
        <f t="shared" si="0"/>
        <v>8.2941686832324196E-2</v>
      </c>
      <c r="E32" s="69">
        <v>100780.17</v>
      </c>
      <c r="F32" s="32">
        <f t="shared" ref="F32" si="26">E32/E$34*100</f>
        <v>7.6135088396957526E-2</v>
      </c>
      <c r="G32" s="54">
        <f t="shared" si="2"/>
        <v>817.55999999999767</v>
      </c>
      <c r="H32" s="26">
        <f t="shared" si="3"/>
        <v>8.1786580002262618E-3</v>
      </c>
      <c r="I32" s="27">
        <f t="shared" si="24"/>
        <v>-6.8065984353666703E-3</v>
      </c>
    </row>
    <row r="33" spans="1:9" s="1" customFormat="1" ht="17.100000000000001" customHeight="1" x14ac:dyDescent="0.2">
      <c r="A33" s="20" t="s">
        <v>18</v>
      </c>
      <c r="B33" s="88" t="s">
        <v>64</v>
      </c>
      <c r="C33" s="53">
        <f>SUM(C29:C32)</f>
        <v>12707503.129899999</v>
      </c>
      <c r="D33" s="24">
        <f t="shared" si="0"/>
        <v>10.543759761984459</v>
      </c>
      <c r="E33" s="70">
        <f>SUM(E29:E32)</f>
        <v>13208635.42</v>
      </c>
      <c r="F33" s="24">
        <f t="shared" ref="F33" si="27">E33/E$34*100</f>
        <v>9.9785565484249972</v>
      </c>
      <c r="G33" s="56">
        <f t="shared" si="2"/>
        <v>501132.2901000008</v>
      </c>
      <c r="H33" s="59">
        <f t="shared" si="3"/>
        <v>3.9435936782959848E-2</v>
      </c>
      <c r="I33" s="28">
        <f t="shared" si="24"/>
        <v>-0.56520321355946201</v>
      </c>
    </row>
    <row r="34" spans="1:9" s="1" customFormat="1" ht="17.100000000000001" customHeight="1" x14ac:dyDescent="0.2">
      <c r="A34" s="16" t="s">
        <v>24</v>
      </c>
      <c r="B34" s="91" t="s">
        <v>65</v>
      </c>
      <c r="C34" s="58">
        <f>C28+C33</f>
        <v>120521554.13969997</v>
      </c>
      <c r="D34" s="25">
        <f>D28+D33</f>
        <v>100.00000000000001</v>
      </c>
      <c r="E34" s="67">
        <f>E28+E33</f>
        <v>132370201.60080002</v>
      </c>
      <c r="F34" s="25">
        <f>F28+F33</f>
        <v>100</v>
      </c>
      <c r="G34" s="57">
        <f>G28+G33</f>
        <v>11848647.461100049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osiguranja&amp;RPolugodišnje izvješće</oddHeader>
    <oddFooter>&amp;CU izvješće su uključeni podatci zaključno s 30.06.2022.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92" t="s">
        <v>36</v>
      </c>
      <c r="D7" s="92"/>
      <c r="E7" s="92"/>
      <c r="F7" s="92"/>
      <c r="G7" s="92"/>
      <c r="H7" s="92"/>
      <c r="I7" s="93"/>
    </row>
    <row r="8" spans="1:9" s="1" customFormat="1" ht="26.25" customHeight="1" x14ac:dyDescent="0.2">
      <c r="A8" s="39" t="s">
        <v>32</v>
      </c>
      <c r="B8" s="41" t="s">
        <v>33</v>
      </c>
      <c r="C8" s="61" t="s">
        <v>34</v>
      </c>
      <c r="D8" s="61" t="s">
        <v>35</v>
      </c>
      <c r="E8" s="61" t="s">
        <v>34</v>
      </c>
      <c r="F8" s="61" t="s">
        <v>35</v>
      </c>
      <c r="G8" s="94" t="s">
        <v>37</v>
      </c>
      <c r="H8" s="94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10622113.77</v>
      </c>
      <c r="D10" s="32">
        <f>C10/C$34*100</f>
        <v>7.612941218711601</v>
      </c>
      <c r="E10" s="50"/>
      <c r="F10" s="32" t="e">
        <f>E10/E$34*100</f>
        <v>#DIV/0!</v>
      </c>
      <c r="G10" s="54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1303860.1000000001</v>
      </c>
      <c r="D11" s="32">
        <f t="shared" ref="D11:D33" si="0">C11/C$34*100</f>
        <v>0.9344854059799278</v>
      </c>
      <c r="E11" s="50"/>
      <c r="F11" s="32" t="e">
        <f t="shared" ref="F11:F33" si="1">E11/E$34*100</f>
        <v>#DIV/0!</v>
      </c>
      <c r="G11" s="54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10700112.989999998</v>
      </c>
      <c r="D12" s="32">
        <f t="shared" si="0"/>
        <v>7.6688437904428923</v>
      </c>
      <c r="E12" s="50"/>
      <c r="F12" s="32" t="e">
        <f t="shared" si="1"/>
        <v>#DIV/0!</v>
      </c>
      <c r="G12" s="54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32">
        <f t="shared" si="0"/>
        <v>0</v>
      </c>
      <c r="E13" s="50"/>
      <c r="F13" s="32" t="e">
        <f t="shared" si="1"/>
        <v>#DIV/0!</v>
      </c>
      <c r="G13" s="54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0</v>
      </c>
      <c r="D14" s="32">
        <f t="shared" si="0"/>
        <v>0</v>
      </c>
      <c r="E14" s="50"/>
      <c r="F14" s="32" t="e">
        <f t="shared" si="1"/>
        <v>#DIV/0!</v>
      </c>
      <c r="G14" s="54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5583.7</v>
      </c>
      <c r="D15" s="32">
        <f t="shared" si="0"/>
        <v>4.0018757851169179E-3</v>
      </c>
      <c r="E15" s="50"/>
      <c r="F15" s="32" t="e">
        <f t="shared" si="1"/>
        <v>#DIV/0!</v>
      </c>
      <c r="G15" s="54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50">
        <v>959428.42</v>
      </c>
      <c r="D16" s="32">
        <f t="shared" si="0"/>
        <v>0.687628877187346</v>
      </c>
      <c r="E16" s="50"/>
      <c r="F16" s="32" t="e">
        <f t="shared" si="1"/>
        <v>#DIV/0!</v>
      </c>
      <c r="G16" s="54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5272288.2799999993</v>
      </c>
      <c r="D17" s="32">
        <f t="shared" si="0"/>
        <v>3.7786848863455633</v>
      </c>
      <c r="E17" s="50"/>
      <c r="F17" s="32" t="e">
        <f t="shared" si="1"/>
        <v>#DIV/0!</v>
      </c>
      <c r="G17" s="54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50">
        <v>6742852.8200000012</v>
      </c>
      <c r="D18" s="32">
        <f t="shared" si="0"/>
        <v>4.8326484988386422</v>
      </c>
      <c r="E18" s="50"/>
      <c r="F18" s="32" t="e">
        <f t="shared" si="1"/>
        <v>#DIV/0!</v>
      </c>
      <c r="G18" s="54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81031436.239999995</v>
      </c>
      <c r="D19" s="32">
        <f t="shared" si="0"/>
        <v>58.075781743664855</v>
      </c>
      <c r="E19" s="50"/>
      <c r="F19" s="32" t="e">
        <f t="shared" si="1"/>
        <v>#DIV/0!</v>
      </c>
      <c r="G19" s="54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50">
        <v>11921.19</v>
      </c>
      <c r="D20" s="32">
        <f t="shared" si="0"/>
        <v>8.5439979925099763E-3</v>
      </c>
      <c r="E20" s="50"/>
      <c r="F20" s="32" t="e">
        <f t="shared" si="1"/>
        <v>#DIV/0!</v>
      </c>
      <c r="G20" s="54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50">
        <v>1349</v>
      </c>
      <c r="D21" s="32">
        <f t="shared" si="0"/>
        <v>9.6683747947108947E-4</v>
      </c>
      <c r="E21" s="50"/>
      <c r="F21" s="32" t="e">
        <f t="shared" si="1"/>
        <v>#DIV/0!</v>
      </c>
      <c r="G21" s="54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1408534.5899999999</v>
      </c>
      <c r="D22" s="32">
        <f t="shared" si="0"/>
        <v>1.0095063252360594</v>
      </c>
      <c r="E22" s="50"/>
      <c r="F22" s="32" t="e">
        <f t="shared" si="1"/>
        <v>#DIV/0!</v>
      </c>
      <c r="G22" s="54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374355.72</v>
      </c>
      <c r="D23" s="32">
        <f t="shared" si="0"/>
        <v>0.26830329188316149</v>
      </c>
      <c r="E23" s="50"/>
      <c r="F23" s="32" t="e">
        <f t="shared" si="1"/>
        <v>#DIV/0!</v>
      </c>
      <c r="G23" s="54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60647.6</v>
      </c>
      <c r="D24" s="32">
        <f t="shared" si="0"/>
        <v>4.3466547605612187E-2</v>
      </c>
      <c r="E24" s="50"/>
      <c r="F24" s="32" t="e">
        <f t="shared" si="1"/>
        <v>#DIV/0!</v>
      </c>
      <c r="G24" s="54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535941.59000000008</v>
      </c>
      <c r="D25" s="32">
        <f t="shared" si="0"/>
        <v>0.38411298444724101</v>
      </c>
      <c r="E25" s="50"/>
      <c r="F25" s="32" t="e">
        <f t="shared" si="1"/>
        <v>#DIV/0!</v>
      </c>
      <c r="G25" s="54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0</v>
      </c>
      <c r="D26" s="32">
        <f t="shared" si="0"/>
        <v>0</v>
      </c>
      <c r="E26" s="50"/>
      <c r="F26" s="32" t="e">
        <f t="shared" si="1"/>
        <v>#DIV/0!</v>
      </c>
      <c r="G26" s="54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101078.1</v>
      </c>
      <c r="D27" s="32">
        <f t="shared" si="0"/>
        <v>7.2443362070961248E-2</v>
      </c>
      <c r="E27" s="50"/>
      <c r="F27" s="32" t="e">
        <f t="shared" si="1"/>
        <v>#DIV/0!</v>
      </c>
      <c r="G27" s="54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119131504.10999998</v>
      </c>
      <c r="D28" s="23">
        <f t="shared" si="0"/>
        <v>85.382359643670952</v>
      </c>
      <c r="E28" s="51">
        <f>SUM(E10:E27)</f>
        <v>0</v>
      </c>
      <c r="F28" s="45" t="e">
        <f t="shared" si="1"/>
        <v>#DIV/0!</v>
      </c>
      <c r="G28" s="55">
        <f t="shared" si="2"/>
        <v>-119131504.10999998</v>
      </c>
      <c r="H28" s="59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2">
        <v>18251361.810000002</v>
      </c>
      <c r="D29" s="32">
        <f t="shared" si="0"/>
        <v>13.080875203332321</v>
      </c>
      <c r="E29" s="52"/>
      <c r="F29" s="32" t="e">
        <f t="shared" si="1"/>
        <v>#DIV/0!</v>
      </c>
      <c r="G29" s="54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2">
        <v>3057.6499999999996</v>
      </c>
      <c r="D30" s="32">
        <f t="shared" si="0"/>
        <v>2.1914385612340818E-3</v>
      </c>
      <c r="E30" s="52"/>
      <c r="F30" s="32" t="e">
        <f t="shared" si="1"/>
        <v>#DIV/0!</v>
      </c>
      <c r="G30" s="54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2">
        <v>2024474.72</v>
      </c>
      <c r="D31" s="32">
        <f t="shared" si="0"/>
        <v>1.4509548076632612</v>
      </c>
      <c r="E31" s="52"/>
      <c r="F31" s="32" t="e">
        <f t="shared" si="1"/>
        <v>#DIV/0!</v>
      </c>
      <c r="G31" s="54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2">
        <v>116671.01000000001</v>
      </c>
      <c r="D32" s="32">
        <f t="shared" si="0"/>
        <v>8.3618906772235935E-2</v>
      </c>
      <c r="E32" s="52"/>
      <c r="F32" s="32" t="e">
        <f t="shared" si="1"/>
        <v>#DIV/0!</v>
      </c>
      <c r="G32" s="54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20395565.190000001</v>
      </c>
      <c r="D33" s="24">
        <f t="shared" si="0"/>
        <v>14.617640356329053</v>
      </c>
      <c r="E33" s="53">
        <f>SUM(E29:E32)</f>
        <v>0</v>
      </c>
      <c r="F33" s="24" t="e">
        <f t="shared" si="1"/>
        <v>#DIV/0!</v>
      </c>
      <c r="G33" s="56">
        <f t="shared" si="2"/>
        <v>-20395565.190000001</v>
      </c>
      <c r="H33" s="59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8">
        <f>E28+E33</f>
        <v>0</v>
      </c>
      <c r="F34" s="25" t="e">
        <f>F28+F33</f>
        <v>#DIV/0!</v>
      </c>
      <c r="G34" s="57">
        <f>G28+G33</f>
        <v>-139527069.29999998</v>
      </c>
      <c r="H34" s="30"/>
      <c r="I34" s="29"/>
    </row>
    <row r="36" spans="1:9" x14ac:dyDescent="0.25">
      <c r="B36" s="36"/>
      <c r="C36" s="37"/>
      <c r="E36" s="63"/>
      <c r="F36" s="62"/>
      <c r="G36" s="33"/>
    </row>
    <row r="37" spans="1:9" x14ac:dyDescent="0.25">
      <c r="B37" s="36"/>
      <c r="C37" s="37"/>
      <c r="E37" s="64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2018-05-11T09:20:11Z</cp:lastPrinted>
  <dcterms:created xsi:type="dcterms:W3CDTF">2018-01-08T12:56:16Z</dcterms:created>
  <dcterms:modified xsi:type="dcterms:W3CDTF">2022-11-04T08:56:58Z</dcterms:modified>
</cp:coreProperties>
</file>