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1145"/>
  </bookViews>
  <sheets>
    <sheet name="BiH" sheetId="27" r:id="rId1"/>
    <sheet name="FBiH" sheetId="21" r:id="rId2"/>
    <sheet name="RS" sheetId="26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21" l="1"/>
  <c r="C29" i="21"/>
  <c r="C29" i="26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11" i="27"/>
  <c r="C34" i="26"/>
  <c r="C31" i="27"/>
  <c r="C32" i="27"/>
  <c r="C33" i="27"/>
  <c r="C30" i="27"/>
  <c r="C35" i="21" l="1"/>
  <c r="C34" i="27"/>
  <c r="C29" i="27"/>
  <c r="C35" i="26"/>
  <c r="G12" i="21"/>
  <c r="G13" i="21"/>
  <c r="G16" i="21"/>
  <c r="G17" i="21"/>
  <c r="G18" i="21"/>
  <c r="G19" i="21"/>
  <c r="G20" i="21"/>
  <c r="G23" i="21"/>
  <c r="G24" i="21"/>
  <c r="G25" i="21"/>
  <c r="G26" i="21"/>
  <c r="G28" i="21"/>
  <c r="C35" i="27" l="1"/>
  <c r="E34" i="26"/>
  <c r="E34" i="21" l="1"/>
  <c r="G30" i="26" l="1"/>
  <c r="G31" i="26"/>
  <c r="G32" i="26"/>
  <c r="E29" i="21" l="1"/>
  <c r="E35" i="21" s="1"/>
  <c r="E33" i="27" l="1"/>
  <c r="E32" i="27"/>
  <c r="E31" i="27"/>
  <c r="E30" i="27"/>
  <c r="E28" i="27"/>
  <c r="E27" i="27"/>
  <c r="E26" i="27"/>
  <c r="E25" i="27"/>
  <c r="G25" i="27" s="1"/>
  <c r="E24" i="27"/>
  <c r="G24" i="27" s="1"/>
  <c r="E23" i="27"/>
  <c r="G23" i="27" s="1"/>
  <c r="E22" i="27"/>
  <c r="E21" i="27"/>
  <c r="E20" i="27"/>
  <c r="E19" i="27"/>
  <c r="G19" i="27" s="1"/>
  <c r="E18" i="27"/>
  <c r="E17" i="27"/>
  <c r="E16" i="27"/>
  <c r="E15" i="27"/>
  <c r="E14" i="27"/>
  <c r="E13" i="27"/>
  <c r="E12" i="27"/>
  <c r="E11" i="27"/>
  <c r="G11" i="27" s="1"/>
  <c r="G20" i="27"/>
  <c r="E29" i="26"/>
  <c r="G28" i="26"/>
  <c r="G26" i="26"/>
  <c r="G24" i="26"/>
  <c r="G23" i="26"/>
  <c r="G20" i="26"/>
  <c r="G19" i="26"/>
  <c r="G18" i="26"/>
  <c r="G17" i="26"/>
  <c r="G13" i="26"/>
  <c r="G12" i="26"/>
  <c r="G11" i="26"/>
  <c r="G32" i="21"/>
  <c r="G31" i="21"/>
  <c r="G30" i="21"/>
  <c r="G11" i="21"/>
  <c r="G28" i="27" l="1"/>
  <c r="G31" i="27"/>
  <c r="G13" i="27"/>
  <c r="G26" i="27"/>
  <c r="G18" i="27"/>
  <c r="G17" i="27"/>
  <c r="G12" i="27"/>
  <c r="G16" i="27"/>
  <c r="E29" i="27"/>
  <c r="E34" i="27"/>
  <c r="G32" i="27"/>
  <c r="G30" i="27"/>
  <c r="D20" i="26"/>
  <c r="E35" i="26"/>
  <c r="G34" i="26"/>
  <c r="G29" i="26"/>
  <c r="F33" i="26" l="1"/>
  <c r="G35" i="26"/>
  <c r="E35" i="27"/>
  <c r="F33" i="27" s="1"/>
  <c r="D32" i="27"/>
  <c r="G34" i="27"/>
  <c r="G29" i="27"/>
  <c r="D23" i="26"/>
  <c r="D15" i="26"/>
  <c r="D31" i="26"/>
  <c r="D33" i="26"/>
  <c r="D32" i="26"/>
  <c r="D28" i="26"/>
  <c r="D11" i="26"/>
  <c r="D19" i="26"/>
  <c r="D27" i="26"/>
  <c r="D16" i="26"/>
  <c r="D24" i="26"/>
  <c r="D12" i="26"/>
  <c r="D13" i="26"/>
  <c r="D17" i="26"/>
  <c r="D21" i="26"/>
  <c r="D25" i="26"/>
  <c r="D14" i="26"/>
  <c r="D18" i="26"/>
  <c r="D22" i="26"/>
  <c r="D26" i="26"/>
  <c r="D30" i="26"/>
  <c r="F20" i="26"/>
  <c r="F13" i="26"/>
  <c r="F12" i="26"/>
  <c r="F28" i="26"/>
  <c r="F21" i="26"/>
  <c r="F16" i="26"/>
  <c r="F24" i="26"/>
  <c r="F32" i="26"/>
  <c r="F17" i="26"/>
  <c r="F25" i="26"/>
  <c r="F14" i="26"/>
  <c r="F18" i="26"/>
  <c r="F22" i="26"/>
  <c r="F26" i="26"/>
  <c r="F30" i="26"/>
  <c r="F11" i="26"/>
  <c r="F15" i="26"/>
  <c r="F19" i="26"/>
  <c r="F23" i="26"/>
  <c r="F31" i="26"/>
  <c r="F27" i="26"/>
  <c r="F12" i="27" l="1"/>
  <c r="F19" i="27"/>
  <c r="F25" i="27"/>
  <c r="F26" i="27"/>
  <c r="F24" i="27"/>
  <c r="F27" i="27"/>
  <c r="F11" i="27"/>
  <c r="F18" i="27"/>
  <c r="F17" i="27"/>
  <c r="F13" i="27"/>
  <c r="F23" i="27"/>
  <c r="F15" i="27"/>
  <c r="F30" i="27"/>
  <c r="F22" i="27"/>
  <c r="F14" i="27"/>
  <c r="F21" i="27"/>
  <c r="F32" i="27"/>
  <c r="F16" i="27"/>
  <c r="F20" i="27"/>
  <c r="F28" i="27"/>
  <c r="F31" i="27"/>
  <c r="F34" i="27" s="1"/>
  <c r="D30" i="27"/>
  <c r="D28" i="27"/>
  <c r="D21" i="27"/>
  <c r="D33" i="27"/>
  <c r="D16" i="27"/>
  <c r="D19" i="27"/>
  <c r="D24" i="27"/>
  <c r="D31" i="27"/>
  <c r="D13" i="27"/>
  <c r="D15" i="27"/>
  <c r="D26" i="27"/>
  <c r="D14" i="27"/>
  <c r="G35" i="27"/>
  <c r="D20" i="27"/>
  <c r="D12" i="27"/>
  <c r="D25" i="27"/>
  <c r="D17" i="27"/>
  <c r="D23" i="27"/>
  <c r="D18" i="27"/>
  <c r="D11" i="27"/>
  <c r="D27" i="27"/>
  <c r="D22" i="27"/>
  <c r="D29" i="26"/>
  <c r="D34" i="26"/>
  <c r="F34" i="26"/>
  <c r="F29" i="26"/>
  <c r="F29" i="27" l="1"/>
  <c r="F35" i="27" s="1"/>
  <c r="D34" i="27"/>
  <c r="D29" i="27"/>
  <c r="D35" i="26"/>
  <c r="F35" i="26"/>
  <c r="D35" i="27" l="1"/>
  <c r="D32" i="21" l="1"/>
  <c r="D33" i="21"/>
  <c r="D14" i="21"/>
  <c r="D22" i="21"/>
  <c r="D31" i="21"/>
  <c r="D18" i="21"/>
  <c r="D26" i="21"/>
  <c r="D11" i="21"/>
  <c r="D12" i="21"/>
  <c r="D16" i="21"/>
  <c r="D20" i="21"/>
  <c r="D24" i="21"/>
  <c r="D28" i="21"/>
  <c r="D13" i="21"/>
  <c r="D15" i="21"/>
  <c r="D19" i="21"/>
  <c r="D17" i="21"/>
  <c r="D21" i="21"/>
  <c r="D23" i="21"/>
  <c r="D25" i="21"/>
  <c r="D27" i="21"/>
  <c r="D30" i="21"/>
  <c r="D29" i="21" l="1"/>
  <c r="D34" i="21"/>
  <c r="D35" i="21" l="1"/>
  <c r="G29" i="21" l="1"/>
  <c r="G34" i="21"/>
  <c r="F33" i="21" l="1"/>
  <c r="F24" i="21" l="1"/>
  <c r="F32" i="21"/>
  <c r="F26" i="21"/>
  <c r="F27" i="21"/>
  <c r="G35" i="21"/>
  <c r="F13" i="21"/>
  <c r="F11" i="21"/>
  <c r="F16" i="21"/>
  <c r="F31" i="21"/>
  <c r="F18" i="21"/>
  <c r="F21" i="21"/>
  <c r="F28" i="21"/>
  <c r="F20" i="21"/>
  <c r="F30" i="21"/>
  <c r="F12" i="21"/>
  <c r="F22" i="21"/>
  <c r="F14" i="21"/>
  <c r="F25" i="21"/>
  <c r="F17" i="21"/>
  <c r="F19" i="21"/>
  <c r="F23" i="21"/>
  <c r="F15" i="21"/>
  <c r="F34" i="21" l="1"/>
  <c r="F29" i="21"/>
  <c r="F35" i="21" l="1"/>
</calcChain>
</file>

<file path=xl/sharedStrings.xml><?xml version="1.0" encoding="utf-8"?>
<sst xmlns="http://schemas.openxmlformats.org/spreadsheetml/2006/main" count="224" uniqueCount="70">
  <si>
    <t>Šifra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</si>
  <si>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</si>
  <si>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</si>
  <si>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</si>
  <si>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</si>
  <si>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</si>
  <si>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</si>
  <si>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</si>
  <si>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</si>
  <si>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</si>
  <si>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</si>
  <si>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</si>
  <si>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</si>
  <si>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</si>
  <si>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</si>
  <si>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</si>
  <si>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</si>
  <si>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</si>
  <si>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</si>
  <si>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</si>
  <si>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</si>
  <si>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</si>
  <si>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</si>
  <si>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</si>
  <si>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</si>
  <si>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</si>
  <si>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</si>
  <si>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</si>
  <si>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</si>
  <si>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Vrsta osiguranja</t>
  </si>
  <si>
    <t>01-18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</si>
  <si>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</si>
  <si>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</si>
  <si>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</si>
  <si>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</si>
  <si>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</si>
  <si>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</si>
  <si>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</si>
  <si>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</si>
  <si>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</si>
  <si>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</si>
  <si>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</si>
  <si>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</si>
  <si>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</si>
  <si>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</si>
  <si>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</si>
  <si>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</si>
  <si>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</si>
  <si>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</si>
  <si>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</si>
  <si>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(%)</t>
  </si>
  <si>
    <t>STATISTIKA TRŽIŠTA OSIGURANJA U BOSNI I HERCEGOVINI</t>
  </si>
  <si>
    <t>Indeks rasta</t>
  </si>
  <si>
    <t>-</t>
  </si>
  <si>
    <t>I-XII-2020</t>
  </si>
  <si>
    <t>Isplaćene štete u BiH</t>
  </si>
  <si>
    <t>Isplaćene štete u FBiH</t>
  </si>
  <si>
    <t>Isplaćene štete u RS</t>
  </si>
  <si>
    <t>21/20</t>
  </si>
  <si>
    <t>I-XII-2021</t>
  </si>
  <si>
    <t>2021.**</t>
  </si>
  <si>
    <t>2020.*</t>
  </si>
  <si>
    <t>Isplaćene štete po vrstama osiguranja u Bosni i Hercegovini za 2020. i 2021. godinu (u KM)</t>
  </si>
  <si>
    <t>Isplaćene štete po vrstama osiguranja u Federaciji Bosne i Hercegovine za 2020. i 2021. godinu (u KM)</t>
  </si>
  <si>
    <t>Isplaćene štete po vrstama osiguranja u Republici Srpskoj za 2020. i 2021. godinu (u KM)</t>
  </si>
  <si>
    <t xml:space="preserve">Osiguranje robe u prijevozu </t>
  </si>
  <si>
    <t>Osiguranje jamstva</t>
  </si>
  <si>
    <t>Osiguranje raznih financijskih gubitaka</t>
  </si>
  <si>
    <t>*Podatci se odnose na razdoblje od 01.01. do 31.12.2020. godine.</t>
  </si>
  <si>
    <t>**Podatci se odnose na razdoblje od 01.01. do 31.12.2021.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</si>
</sst>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_-* #,##0.00\ _T_L_-;\-* #,##0.00\ _T_L_-;_-* &quot;-&quot;??\ _T_L_-;_-@_-"/>
    <numFmt numFmtId="168" formatCode="m\o\n\th\ d\,\ yyyy"/>
    <numFmt numFmtId="169" formatCode="#,#00"/>
    <numFmt numFmtId="170" formatCode="#,"/>
    <numFmt numFmtId="171" formatCode="#,##0.00_ ;\-#,##0.0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9"/>
      <color theme="1"/>
      <name val="Times New Roman"/>
      <family val="1"/>
      <charset val="204"/>
    </font>
    <font>
      <sz val="9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9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4" applyNumberFormat="0" applyAlignment="0" applyProtection="0"/>
    <xf numFmtId="0" fontId="11" fillId="24" borderId="5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10" applyNumberFormat="0" applyFont="0" applyAlignment="0" applyProtection="0"/>
    <xf numFmtId="0" fontId="24" fillId="23" borderId="11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10" fillId="23" borderId="13" applyNumberFormat="0" applyAlignment="0" applyProtection="0"/>
    <xf numFmtId="0" fontId="20" fillId="10" borderId="13" applyNumberFormat="0" applyAlignment="0" applyProtection="0"/>
    <xf numFmtId="0" fontId="20" fillId="10" borderId="17" applyNumberFormat="0" applyAlignment="0" applyProtection="0"/>
    <xf numFmtId="0" fontId="10" fillId="23" borderId="17" applyNumberFormat="0" applyAlignment="0" applyProtection="0"/>
    <xf numFmtId="0" fontId="12" fillId="26" borderId="14" applyNumberFormat="0" applyFont="0" applyAlignment="0" applyProtection="0"/>
    <xf numFmtId="0" fontId="24" fillId="23" borderId="15" applyNumberFormat="0" applyAlignment="0" applyProtection="0"/>
    <xf numFmtId="0" fontId="26" fillId="0" borderId="16" applyNumberFormat="0" applyFill="0" applyAlignment="0" applyProtection="0"/>
    <xf numFmtId="0" fontId="1" fillId="0" borderId="0"/>
    <xf numFmtId="0" fontId="12" fillId="26" borderId="23" applyNumberFormat="0" applyFont="0" applyAlignment="0" applyProtection="0"/>
    <xf numFmtId="0" fontId="12" fillId="26" borderId="27" applyNumberFormat="0" applyFont="0" applyAlignment="0" applyProtection="0"/>
    <xf numFmtId="0" fontId="26" fillId="0" borderId="30" applyNumberFormat="0" applyFill="0" applyAlignment="0" applyProtection="0"/>
    <xf numFmtId="0" fontId="10" fillId="23" borderId="28" applyNumberFormat="0" applyAlignment="0" applyProtection="0"/>
    <xf numFmtId="0" fontId="10" fillId="23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24" fillId="23" borderId="29" applyNumberFormat="0" applyAlignment="0" applyProtection="0"/>
    <xf numFmtId="0" fontId="20" fillId="10" borderId="28" applyNumberFormat="0" applyAlignment="0" applyProtection="0"/>
    <xf numFmtId="0" fontId="1" fillId="0" borderId="0"/>
    <xf numFmtId="0" fontId="10" fillId="23" borderId="20" applyNumberFormat="0" applyAlignment="0" applyProtection="0"/>
    <xf numFmtId="0" fontId="10" fillId="23" borderId="20" applyNumberFormat="0" applyAlignment="0" applyProtection="0"/>
    <xf numFmtId="0" fontId="20" fillId="10" borderId="20" applyNumberFormat="0" applyAlignment="0" applyProtection="0"/>
    <xf numFmtId="0" fontId="20" fillId="10" borderId="20" applyNumberFormat="0" applyAlignment="0" applyProtection="0"/>
    <xf numFmtId="0" fontId="26" fillId="0" borderId="30" applyNumberFormat="0" applyFill="0" applyAlignment="0" applyProtection="0"/>
    <xf numFmtId="9" fontId="3" fillId="0" borderId="0" applyFont="0" applyFill="0" applyBorder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24" fillId="23" borderId="21" applyNumberFormat="0" applyAlignment="0" applyProtection="0"/>
    <xf numFmtId="0" fontId="2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4" applyNumberFormat="0" applyAlignment="0" applyProtection="0"/>
    <xf numFmtId="0" fontId="10" fillId="23" borderId="24" applyNumberFormat="0" applyAlignment="0" applyProtection="0"/>
    <xf numFmtId="0" fontId="20" fillId="10" borderId="24" applyNumberFormat="0" applyAlignment="0" applyProtection="0"/>
    <xf numFmtId="0" fontId="20" fillId="10" borderId="24" applyNumberFormat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24" fillId="23" borderId="25" applyNumberFormat="0" applyAlignment="0" applyProtection="0"/>
    <xf numFmtId="0" fontId="26" fillId="0" borderId="26" applyNumberFormat="0" applyFill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6" fillId="28" borderId="0" applyNumberFormat="0" applyBorder="0" applyAlignment="0" applyProtection="0"/>
    <xf numFmtId="167" fontId="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9" fillId="0" borderId="0">
      <protection locked="0"/>
    </xf>
    <xf numFmtId="169" fontId="39" fillId="0" borderId="0">
      <protection locked="0"/>
    </xf>
    <xf numFmtId="170" fontId="40" fillId="0" borderId="0">
      <protection locked="0"/>
    </xf>
    <xf numFmtId="170" fontId="40" fillId="0" borderId="0">
      <protection locked="0"/>
    </xf>
    <xf numFmtId="0" fontId="14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37" fillId="0" borderId="0">
      <alignment wrapText="1"/>
    </xf>
    <xf numFmtId="0" fontId="37" fillId="0" borderId="0"/>
    <xf numFmtId="9" fontId="37" fillId="0" borderId="0" applyFont="0" applyFill="0" applyBorder="0" applyAlignment="0" applyProtection="0"/>
    <xf numFmtId="0" fontId="38" fillId="0" borderId="0">
      <alignment vertical="top"/>
    </xf>
  </cellStyleXfs>
  <cellXfs count="55">
    <xf numFmtId="0" fontId="0" fillId="0" borderId="0" xfId="0"/>
    <xf numFmtId="0" fontId="5" fillId="0" borderId="0" xfId="0" applyFont="1"/>
    <xf numFmtId="0" fontId="5" fillId="0" borderId="0" xfId="0" applyFont="1" applyBorder="1"/>
    <xf numFmtId="0" fontId="28" fillId="0" borderId="0" xfId="0" applyFont="1"/>
    <xf numFmtId="0" fontId="30" fillId="3" borderId="0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4" fontId="5" fillId="3" borderId="41" xfId="0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wrapText="1"/>
    </xf>
    <xf numFmtId="164" fontId="5" fillId="3" borderId="40" xfId="0" applyNumberFormat="1" applyFont="1" applyFill="1" applyBorder="1" applyAlignment="1">
      <alignment horizontal="right" vertical="center"/>
    </xf>
    <xf numFmtId="0" fontId="29" fillId="0" borderId="0" xfId="0" applyFont="1" applyAlignment="1"/>
    <xf numFmtId="0" fontId="33" fillId="0" borderId="0" xfId="0" applyFont="1"/>
    <xf numFmtId="3" fontId="32" fillId="0" borderId="0" xfId="1" applyNumberFormat="1" applyFont="1" applyFill="1" applyBorder="1" applyAlignment="1" applyProtection="1">
      <alignment horizontal="right" vertical="center"/>
    </xf>
    <xf numFmtId="3" fontId="32" fillId="0" borderId="0" xfId="1" applyNumberFormat="1" applyFont="1" applyFill="1" applyBorder="1" applyAlignment="1" applyProtection="1">
      <alignment horizontal="right" vertical="center"/>
    </xf>
    <xf numFmtId="0" fontId="0" fillId="0" borderId="0" xfId="0"/>
    <xf numFmtId="0" fontId="34" fillId="0" borderId="0" xfId="0" applyFont="1" applyBorder="1" applyAlignment="1">
      <alignment vertical="center"/>
    </xf>
    <xf numFmtId="4" fontId="5" fillId="0" borderId="42" xfId="0" applyNumberFormat="1" applyFont="1" applyBorder="1" applyAlignment="1">
      <alignment horizontal="center" vertical="center"/>
    </xf>
    <xf numFmtId="49" fontId="5" fillId="0" borderId="42" xfId="0" applyNumberFormat="1" applyFont="1" applyFill="1" applyBorder="1" applyAlignment="1">
      <alignment horizontal="center" vertical="center"/>
    </xf>
    <xf numFmtId="49" fontId="2" fillId="3" borderId="43" xfId="0" applyNumberFormat="1" applyFont="1" applyFill="1" applyBorder="1" applyAlignment="1">
      <alignment horizontal="center" vertical="center"/>
    </xf>
    <xf numFmtId="49" fontId="5" fillId="0" borderId="42" xfId="2" applyNumberFormat="1" applyFont="1" applyFill="1" applyBorder="1" applyAlignment="1">
      <alignment horizontal="center" vertical="center" shrinkToFit="1"/>
    </xf>
    <xf numFmtId="49" fontId="2" fillId="4" borderId="44" xfId="0" applyNumberFormat="1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vertical="center" wrapText="1"/>
    </xf>
    <xf numFmtId="0" fontId="35" fillId="0" borderId="0" xfId="0" applyFont="1" applyBorder="1" applyAlignment="1">
      <alignment vertical="center"/>
    </xf>
    <xf numFmtId="0" fontId="30" fillId="3" borderId="37" xfId="0" applyFont="1" applyFill="1" applyBorder="1" applyAlignment="1">
      <alignment horizontal="center" vertical="top" wrapText="1"/>
    </xf>
    <xf numFmtId="0" fontId="30" fillId="3" borderId="33" xfId="0" applyFont="1" applyFill="1" applyBorder="1" applyAlignment="1">
      <alignment horizontal="center" vertical="top" wrapText="1"/>
    </xf>
    <xf numFmtId="3" fontId="2" fillId="2" borderId="45" xfId="0" applyNumberFormat="1" applyFont="1" applyFill="1" applyBorder="1" applyAlignment="1">
      <alignment horizontal="right" vertical="center"/>
    </xf>
    <xf numFmtId="0" fontId="0" fillId="0" borderId="0" xfId="0" applyFont="1"/>
    <xf numFmtId="0" fontId="41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0" xfId="0" applyNumberFormat="1" applyFont="1" applyFill="1" applyBorder="1" applyAlignment="1">
      <alignment horizontal="right" vertical="center"/>
    </xf>
    <xf numFmtId="0" fontId="42" fillId="0" borderId="0" xfId="0" applyFont="1"/>
    <xf numFmtId="0" fontId="43" fillId="0" borderId="0" xfId="0" applyFont="1"/>
    <xf numFmtId="164" fontId="5" fillId="0" borderId="40" xfId="0" applyNumberFormat="1" applyFont="1" applyFill="1" applyBorder="1" applyAlignment="1">
      <alignment horizontal="right" vertical="center"/>
    </xf>
    <xf numFmtId="164" fontId="44" fillId="4" borderId="46" xfId="0" applyNumberFormat="1" applyFont="1" applyFill="1" applyBorder="1" applyAlignment="1">
      <alignment horizontal="right" vertical="center"/>
    </xf>
    <xf numFmtId="171" fontId="5" fillId="0" borderId="32" xfId="0" applyNumberFormat="1" applyFont="1" applyFill="1" applyBorder="1" applyAlignment="1">
      <alignment horizontal="right" vertical="center" wrapText="1"/>
    </xf>
    <xf numFmtId="171" fontId="5" fillId="0" borderId="0" xfId="0" applyNumberFormat="1" applyFont="1" applyFill="1" applyBorder="1" applyAlignment="1">
      <alignment horizontal="right" vertical="center" wrapText="1"/>
    </xf>
    <xf numFmtId="171" fontId="5" fillId="3" borderId="2" xfId="0" applyNumberFormat="1" applyFont="1" applyFill="1" applyBorder="1" applyAlignment="1">
      <alignment horizontal="right" vertical="center"/>
    </xf>
    <xf numFmtId="171" fontId="5" fillId="3" borderId="0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4" xfId="0" applyFont="1" applyFill="1" applyBorder="1" applyAlignment="1">
      <alignment horizontal="center" vertical="center"/>
    </xf>
    <xf numFmtId="0" fontId="30" fillId="3" borderId="36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37" xfId="0" applyFont="1" applyFill="1" applyBorder="1" applyAlignment="1">
      <alignment horizontal="left" vertical="center"/>
    </xf>
    <xf numFmtId="0" fontId="30" fillId="27" borderId="32" xfId="0" applyFont="1" applyFill="1" applyBorder="1" applyAlignment="1">
      <alignment horizontal="center" vertical="center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</cellXfs>
  <cellStyles count="295">
    <cellStyle name="20% - Accent1 2" xfId="11"/>
    <cellStyle name="20% - Accent1 2 2" xfId="275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1 2 2" xfId="276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1 2 2" xfId="277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6"/>
    <cellStyle name="Calculation 2 3" xfId="268"/>
    <cellStyle name="Calculation 2 4" xfId="239"/>
    <cellStyle name="Calculation 3" xfId="227"/>
    <cellStyle name="Calculation 3 2" xfId="245"/>
    <cellStyle name="Calculation 3 3" xfId="267"/>
    <cellStyle name="Calculation 3 4" xfId="238"/>
    <cellStyle name="Calculation 4" xfId="230"/>
    <cellStyle name="Check Cell 2" xfId="37"/>
    <cellStyle name="Comma 2" xfId="38"/>
    <cellStyle name="Comma 2 2" xfId="279"/>
    <cellStyle name="Comma 3" xfId="280"/>
    <cellStyle name="Comma 4" xfId="281"/>
    <cellStyle name="Comma 5" xfId="278"/>
    <cellStyle name="Date" xfId="282"/>
    <cellStyle name="Euro" xfId="39"/>
    <cellStyle name="Explanatory Text 2" xfId="40"/>
    <cellStyle name="Fixed" xfId="283"/>
    <cellStyle name="Good 2" xfId="41"/>
    <cellStyle name="Heading 1 2" xfId="42"/>
    <cellStyle name="Heading 2 2" xfId="43"/>
    <cellStyle name="Heading 3 2" xfId="44"/>
    <cellStyle name="Heading 4 2" xfId="45"/>
    <cellStyle name="Heading1" xfId="284"/>
    <cellStyle name="Heading2" xfId="285"/>
    <cellStyle name="Input 2" xfId="46"/>
    <cellStyle name="Input 2 2" xfId="248"/>
    <cellStyle name="Input 2 3" xfId="270"/>
    <cellStyle name="Input 2 4" xfId="243"/>
    <cellStyle name="Input 3" xfId="228"/>
    <cellStyle name="Input 3 2" xfId="247"/>
    <cellStyle name="Input 3 3" xfId="269"/>
    <cellStyle name="Input 3 4" xfId="241"/>
    <cellStyle name="Input 4" xfId="229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5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7"/>
    <cellStyle name="Normal 161" xfId="217"/>
    <cellStyle name="Normal 161 2" xfId="259"/>
    <cellStyle name="Normal 162" xfId="219"/>
    <cellStyle name="Normal 162 2" xfId="261"/>
    <cellStyle name="Normal 163" xfId="221"/>
    <cellStyle name="Normal 163 2" xfId="263"/>
    <cellStyle name="Normal 164" xfId="223"/>
    <cellStyle name="Normal 164 2" xfId="265"/>
    <cellStyle name="Normal 165" xfId="10"/>
    <cellStyle name="Normal 165 2" xfId="244"/>
    <cellStyle name="Normal 166" xfId="234"/>
    <cellStyle name="Normal 17" xfId="116"/>
    <cellStyle name="Normal 18" xfId="117"/>
    <cellStyle name="Normal 19" xfId="118"/>
    <cellStyle name="Normal 2" xfId="9"/>
    <cellStyle name="Normal 2 2" xfId="119"/>
    <cellStyle name="Normal 2 2 2" xfId="287"/>
    <cellStyle name="Normal 2 3" xfId="286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89"/>
    <cellStyle name="Normal 3 3" xfId="288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 2" xfId="290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 2" xfId="291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1"/>
    <cellStyle name="Note 4" xfId="235"/>
    <cellStyle name="Note 5" xfId="236"/>
    <cellStyle name="Obično 2" xfId="2"/>
    <cellStyle name="Obično 2 2" xfId="3"/>
    <cellStyle name="Obično 3" xfId="7"/>
    <cellStyle name="Obično 3 2" xfId="216"/>
    <cellStyle name="Obično 3 2 2" xfId="258"/>
    <cellStyle name="Obično 3 3" xfId="218"/>
    <cellStyle name="Obično 3 3 2" xfId="260"/>
    <cellStyle name="Obično 3 4" xfId="220"/>
    <cellStyle name="Obično 3 4 2" xfId="262"/>
    <cellStyle name="Obično 3 5" xfId="222"/>
    <cellStyle name="Obično 3 5 2" xfId="264"/>
    <cellStyle name="Obično 3 6" xfId="224"/>
    <cellStyle name="Obično 3 6 2" xfId="266"/>
    <cellStyle name="Obično 3 7" xfId="256"/>
    <cellStyle name="Obično 4" xfId="4"/>
    <cellStyle name="Obično 4 2" xfId="8"/>
    <cellStyle name="Obično_01 premija(T.1)" xfId="292"/>
    <cellStyle name="Output 2" xfId="209"/>
    <cellStyle name="Output 2 2" xfId="253"/>
    <cellStyle name="Output 2 3" xfId="273"/>
    <cellStyle name="Output 2 4" xfId="242"/>
    <cellStyle name="Output 3" xfId="232"/>
    <cellStyle name="Output 3 2" xfId="251"/>
    <cellStyle name="Output 3 3" xfId="271"/>
    <cellStyle name="Output 3 4" xfId="240"/>
    <cellStyle name="Output 4" xfId="226"/>
    <cellStyle name="Percent 2" xfId="250"/>
    <cellStyle name="Percent 2 2" xfId="293"/>
    <cellStyle name="Standard_0103_s Versicherung" xfId="210"/>
    <cellStyle name="Style 1" xfId="294"/>
    <cellStyle name="Title 2" xfId="211"/>
    <cellStyle name="Total 2" xfId="212"/>
    <cellStyle name="Total 2 2" xfId="254"/>
    <cellStyle name="Total 2 3" xfId="274"/>
    <cellStyle name="Total 2 4" xfId="237"/>
    <cellStyle name="Total 3" xfId="233"/>
    <cellStyle name="Total 3 2" xfId="252"/>
    <cellStyle name="Total 3 3" xfId="272"/>
    <cellStyle name="Total 3 4" xfId="249"/>
    <cellStyle name="Total 4" xfId="225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5"/>
  <sheetViews>
    <sheetView showGridLines="0" tabSelected="1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style="19" customWidth="1"/>
    <col min="2" max="2" width="57.28515625" style="19" customWidth="1"/>
    <col min="3" max="3" width="23.42578125" style="19" customWidth="1"/>
    <col min="4" max="4" width="21.28515625" style="19" customWidth="1"/>
    <col min="5" max="5" width="23.42578125" style="19" customWidth="1"/>
    <col min="6" max="6" width="21.28515625" style="19" customWidth="1"/>
    <col min="7" max="7" width="14.85546875" style="19" customWidth="1"/>
    <col min="8" max="8" width="13.28515625" style="19" customWidth="1"/>
    <col min="9" max="16384" width="9.140625" style="19"/>
  </cols>
  <sheetData>
    <row r="5" spans="1:8" ht="23.25" x14ac:dyDescent="0.35">
      <c r="A5" s="45" t="s">
        <v>51</v>
      </c>
      <c r="B5" s="45"/>
      <c r="C5" s="45"/>
      <c r="D5" s="45"/>
      <c r="E5" s="45"/>
      <c r="F5" s="45"/>
      <c r="G5" s="45"/>
      <c r="H5" s="15"/>
    </row>
    <row r="6" spans="1:8" ht="17.100000000000001" x14ac:dyDescent="0.4">
      <c r="A6" s="3"/>
    </row>
    <row r="7" spans="1:8" s="1" customFormat="1" ht="19.5" thickBot="1" x14ac:dyDescent="0.35">
      <c r="A7" s="16" t="s">
        <v>62</v>
      </c>
      <c r="C7" s="2"/>
      <c r="D7" s="2"/>
      <c r="E7" s="2"/>
      <c r="F7" s="2"/>
    </row>
    <row r="8" spans="1:8" s="1" customFormat="1" ht="17.25" customHeight="1" x14ac:dyDescent="0.2">
      <c r="A8" s="46" t="s">
        <v>0</v>
      </c>
      <c r="B8" s="49" t="s">
        <v>29</v>
      </c>
      <c r="C8" s="52" t="s">
        <v>61</v>
      </c>
      <c r="D8" s="52"/>
      <c r="E8" s="52" t="s">
        <v>60</v>
      </c>
      <c r="F8" s="52"/>
      <c r="G8" s="29" t="s">
        <v>52</v>
      </c>
    </row>
    <row r="9" spans="1:8" s="1" customFormat="1" ht="15" customHeight="1" x14ac:dyDescent="0.2">
      <c r="A9" s="47"/>
      <c r="B9" s="50"/>
      <c r="C9" s="4" t="s">
        <v>55</v>
      </c>
      <c r="D9" s="4" t="s">
        <v>49</v>
      </c>
      <c r="E9" s="4" t="s">
        <v>55</v>
      </c>
      <c r="F9" s="4" t="s">
        <v>49</v>
      </c>
      <c r="G9" s="53" t="s">
        <v>58</v>
      </c>
    </row>
    <row r="10" spans="1:8" s="1" customFormat="1" ht="21" customHeight="1" thickBot="1" x14ac:dyDescent="0.25">
      <c r="A10" s="48"/>
      <c r="B10" s="51"/>
      <c r="C10" s="5" t="s">
        <v>54</v>
      </c>
      <c r="D10" s="28" t="s">
        <v>50</v>
      </c>
      <c r="E10" s="5" t="s">
        <v>59</v>
      </c>
      <c r="F10" s="28" t="s">
        <v>50</v>
      </c>
      <c r="G10" s="54"/>
    </row>
    <row r="11" spans="1:8" s="1" customFormat="1" ht="16.5" customHeight="1" x14ac:dyDescent="0.2">
      <c r="A11" s="6" t="s">
        <v>1</v>
      </c>
      <c r="B11" s="7" t="s">
        <v>34</v>
      </c>
      <c r="C11" s="33">
        <f>FBiH!C11+RS!C11</f>
        <v>23182449</v>
      </c>
      <c r="D11" s="41">
        <f>C11/C$35*100</f>
        <v>7.483621216634317</v>
      </c>
      <c r="E11" s="33">
        <f>FBiH!E11+RS!E11</f>
        <v>26200183.989999998</v>
      </c>
      <c r="F11" s="41">
        <f>E11/E$35*100</f>
        <v>7.5517450530944714</v>
      </c>
      <c r="G11" s="39">
        <f>E11/C11*100</f>
        <v>113.017326124604</v>
      </c>
    </row>
    <row r="12" spans="1:8" s="1" customFormat="1" ht="17.100000000000001" customHeight="1" x14ac:dyDescent="0.2">
      <c r="A12" s="21" t="s">
        <v>2</v>
      </c>
      <c r="B12" s="7" t="s">
        <v>35</v>
      </c>
      <c r="C12" s="33">
        <f>FBiH!C12+RS!C12</f>
        <v>3413311.7800000003</v>
      </c>
      <c r="D12" s="42">
        <f t="shared" ref="D12:D28" si="0">C12/C$35*100</f>
        <v>1.101865141849157</v>
      </c>
      <c r="E12" s="33">
        <f>FBiH!E12+RS!E12</f>
        <v>4340060.46</v>
      </c>
      <c r="F12" s="42">
        <f t="shared" ref="F12:F28" si="1">E12/E$35*100</f>
        <v>1.2509465628731993</v>
      </c>
      <c r="G12" s="39">
        <f t="shared" ref="G12:G32" si="2">E12/C12*100</f>
        <v>127.15101167816553</v>
      </c>
    </row>
    <row r="13" spans="1:8" s="1" customFormat="1" ht="17.100000000000001" customHeight="1" x14ac:dyDescent="0.2">
      <c r="A13" s="21" t="s">
        <v>3</v>
      </c>
      <c r="B13" s="7" t="s">
        <v>36</v>
      </c>
      <c r="C13" s="33">
        <f>FBiH!C13+RS!C13</f>
        <v>54520952.780000001</v>
      </c>
      <c r="D13" s="42">
        <f t="shared" si="0"/>
        <v>17.600131848689745</v>
      </c>
      <c r="E13" s="33">
        <f>FBiH!E13+RS!E13</f>
        <v>59494606.450000003</v>
      </c>
      <c r="F13" s="42">
        <f t="shared" si="1"/>
        <v>17.148280337117967</v>
      </c>
      <c r="G13" s="39">
        <f t="shared" si="2"/>
        <v>109.12246286316642</v>
      </c>
    </row>
    <row r="14" spans="1:8" s="1" customFormat="1" ht="17.100000000000001" customHeight="1" x14ac:dyDescent="0.2">
      <c r="A14" s="22" t="s">
        <v>4</v>
      </c>
      <c r="B14" s="7" t="s">
        <v>37</v>
      </c>
      <c r="C14" s="33">
        <f>FBiH!C14+RS!C14</f>
        <v>0</v>
      </c>
      <c r="D14" s="42">
        <f t="shared" si="0"/>
        <v>0</v>
      </c>
      <c r="E14" s="33">
        <f>FBiH!E14+RS!E14</f>
        <v>9128.33</v>
      </c>
      <c r="F14" s="42">
        <f t="shared" si="1"/>
        <v>2.6310815583136622E-3</v>
      </c>
      <c r="G14" s="39" t="s">
        <v>53</v>
      </c>
    </row>
    <row r="15" spans="1:8" s="1" customFormat="1" ht="17.100000000000001" customHeight="1" x14ac:dyDescent="0.2">
      <c r="A15" s="22" t="s">
        <v>5</v>
      </c>
      <c r="B15" s="7" t="s">
        <v>39</v>
      </c>
      <c r="C15" s="33">
        <f>FBiH!C15+RS!C15</f>
        <v>0</v>
      </c>
      <c r="D15" s="42">
        <f t="shared" si="0"/>
        <v>0</v>
      </c>
      <c r="E15" s="33">
        <f>FBiH!E15+RS!E15</f>
        <v>39801</v>
      </c>
      <c r="F15" s="42">
        <f t="shared" si="1"/>
        <v>1.1471942524256033E-2</v>
      </c>
      <c r="G15" s="39" t="s">
        <v>53</v>
      </c>
    </row>
    <row r="16" spans="1:8" s="1" customFormat="1" ht="17.100000000000001" customHeight="1" x14ac:dyDescent="0.2">
      <c r="A16" s="22" t="s">
        <v>6</v>
      </c>
      <c r="B16" s="7" t="s">
        <v>40</v>
      </c>
      <c r="C16" s="33">
        <f>FBiH!C16+RS!C16</f>
        <v>33855.82</v>
      </c>
      <c r="D16" s="42">
        <f t="shared" si="0"/>
        <v>1.0929135781062322E-2</v>
      </c>
      <c r="E16" s="33">
        <f>FBiH!E16+RS!E16</f>
        <v>450</v>
      </c>
      <c r="F16" s="42">
        <f t="shared" si="1"/>
        <v>1.2970463395179052E-4</v>
      </c>
      <c r="G16" s="39">
        <f t="shared" si="2"/>
        <v>1.3291658568600613</v>
      </c>
    </row>
    <row r="17" spans="1:7" s="1" customFormat="1" ht="17.100000000000001" customHeight="1" x14ac:dyDescent="0.2">
      <c r="A17" s="22" t="s">
        <v>7</v>
      </c>
      <c r="B17" s="7" t="s">
        <v>65</v>
      </c>
      <c r="C17" s="33">
        <f>FBiH!C17+RS!C17</f>
        <v>247149.79</v>
      </c>
      <c r="D17" s="42">
        <f t="shared" si="0"/>
        <v>7.9783434965422159E-2</v>
      </c>
      <c r="E17" s="33">
        <f>FBiH!E17+RS!E17</f>
        <v>335347.94</v>
      </c>
      <c r="F17" s="42">
        <f t="shared" si="1"/>
        <v>9.6658181787082256E-2</v>
      </c>
      <c r="G17" s="39">
        <f t="shared" si="2"/>
        <v>135.68611164913392</v>
      </c>
    </row>
    <row r="18" spans="1:7" s="1" customFormat="1" ht="17.100000000000001" customHeight="1" x14ac:dyDescent="0.2">
      <c r="A18" s="22" t="s">
        <v>8</v>
      </c>
      <c r="B18" s="7" t="s">
        <v>41</v>
      </c>
      <c r="C18" s="33">
        <f>FBiH!C18+RS!C18</f>
        <v>11220681.73</v>
      </c>
      <c r="D18" s="42">
        <f t="shared" si="0"/>
        <v>3.6221941805945117</v>
      </c>
      <c r="E18" s="33">
        <f>FBiH!E18+RS!E18</f>
        <v>11610689.98</v>
      </c>
      <c r="F18" s="42">
        <f t="shared" si="1"/>
        <v>3.3465784306302719</v>
      </c>
      <c r="G18" s="39">
        <f t="shared" si="2"/>
        <v>103.47579816792469</v>
      </c>
    </row>
    <row r="19" spans="1:7" s="1" customFormat="1" ht="17.100000000000001" customHeight="1" x14ac:dyDescent="0.2">
      <c r="A19" s="22" t="s">
        <v>9</v>
      </c>
      <c r="B19" s="7" t="s">
        <v>42</v>
      </c>
      <c r="C19" s="33">
        <f>FBiH!C19+RS!C19</f>
        <v>10124518.949999999</v>
      </c>
      <c r="D19" s="42">
        <f t="shared" si="0"/>
        <v>3.2683373884457243</v>
      </c>
      <c r="E19" s="33">
        <f>FBiH!E19+RS!E19</f>
        <v>8926099.2599999998</v>
      </c>
      <c r="F19" s="42">
        <f t="shared" si="1"/>
        <v>2.5727920825236632</v>
      </c>
      <c r="G19" s="39">
        <f t="shared" si="2"/>
        <v>88.163193768332079</v>
      </c>
    </row>
    <row r="20" spans="1:7" s="1" customFormat="1" ht="17.100000000000001" customHeight="1" x14ac:dyDescent="0.2">
      <c r="A20" s="22" t="s">
        <v>10</v>
      </c>
      <c r="B20" s="7" t="s">
        <v>44</v>
      </c>
      <c r="C20" s="33">
        <f>FBiH!C20+RS!C20</f>
        <v>129071277.71000001</v>
      </c>
      <c r="D20" s="42">
        <f t="shared" si="0"/>
        <v>41.666027274713556</v>
      </c>
      <c r="E20" s="33">
        <f>FBiH!E20+RS!E20</f>
        <v>137437970.89000002</v>
      </c>
      <c r="F20" s="42">
        <f t="shared" si="1"/>
        <v>39.614092678587319</v>
      </c>
      <c r="G20" s="39">
        <f t="shared" si="2"/>
        <v>106.4822269744617</v>
      </c>
    </row>
    <row r="21" spans="1:7" s="1" customFormat="1" ht="17.100000000000001" customHeight="1" x14ac:dyDescent="0.2">
      <c r="A21" s="22" t="s">
        <v>11</v>
      </c>
      <c r="B21" s="7" t="s">
        <v>45</v>
      </c>
      <c r="C21" s="33">
        <f>FBiH!C21+RS!C21</f>
        <v>0</v>
      </c>
      <c r="D21" s="42">
        <f t="shared" si="0"/>
        <v>0</v>
      </c>
      <c r="E21" s="33">
        <f>FBiH!E21+RS!E21</f>
        <v>0</v>
      </c>
      <c r="F21" s="42">
        <f t="shared" si="1"/>
        <v>0</v>
      </c>
      <c r="G21" s="39" t="s">
        <v>53</v>
      </c>
    </row>
    <row r="22" spans="1:7" s="1" customFormat="1" ht="17.100000000000001" customHeight="1" x14ac:dyDescent="0.2">
      <c r="A22" s="22" t="s">
        <v>12</v>
      </c>
      <c r="B22" s="7" t="s">
        <v>46</v>
      </c>
      <c r="C22" s="33">
        <f>FBiH!C22+RS!C22</f>
        <v>0</v>
      </c>
      <c r="D22" s="42">
        <f t="shared" si="0"/>
        <v>0</v>
      </c>
      <c r="E22" s="33">
        <f>FBiH!E22+RS!E22</f>
        <v>0</v>
      </c>
      <c r="F22" s="42">
        <f t="shared" si="1"/>
        <v>0</v>
      </c>
      <c r="G22" s="39" t="s">
        <v>53</v>
      </c>
    </row>
    <row r="23" spans="1:7" s="1" customFormat="1" ht="17.100000000000001" customHeight="1" x14ac:dyDescent="0.2">
      <c r="A23" s="22" t="s">
        <v>13</v>
      </c>
      <c r="B23" s="7" t="s">
        <v>47</v>
      </c>
      <c r="C23" s="33">
        <f>FBiH!C23+RS!C23</f>
        <v>1808771.97</v>
      </c>
      <c r="D23" s="42">
        <f t="shared" si="0"/>
        <v>0.58389708053473766</v>
      </c>
      <c r="E23" s="33">
        <f>FBiH!E23+RS!E23</f>
        <v>3493839.4</v>
      </c>
      <c r="F23" s="42">
        <f t="shared" si="1"/>
        <v>1.0070381343629855</v>
      </c>
      <c r="G23" s="39">
        <f t="shared" si="2"/>
        <v>193.16085487547664</v>
      </c>
    </row>
    <row r="24" spans="1:7" s="1" customFormat="1" ht="17.100000000000001" customHeight="1" x14ac:dyDescent="0.2">
      <c r="A24" s="22" t="s">
        <v>14</v>
      </c>
      <c r="B24" s="7" t="s">
        <v>43</v>
      </c>
      <c r="C24" s="33">
        <f>FBiH!C24+RS!C24</f>
        <v>2932223.16</v>
      </c>
      <c r="D24" s="42">
        <f t="shared" si="0"/>
        <v>0.94656295597080886</v>
      </c>
      <c r="E24" s="33">
        <f>FBiH!E24+RS!E24</f>
        <v>3361153.28</v>
      </c>
      <c r="F24" s="42">
        <f t="shared" si="1"/>
        <v>0.96879367964057794</v>
      </c>
      <c r="G24" s="39">
        <f t="shared" si="2"/>
        <v>114.62815401812732</v>
      </c>
    </row>
    <row r="25" spans="1:7" s="1" customFormat="1" ht="17.100000000000001" customHeight="1" x14ac:dyDescent="0.2">
      <c r="A25" s="22" t="s">
        <v>15</v>
      </c>
      <c r="B25" s="7" t="s">
        <v>66</v>
      </c>
      <c r="C25" s="33">
        <f>FBiH!C25+RS!C25</f>
        <v>203631</v>
      </c>
      <c r="D25" s="42">
        <f t="shared" si="0"/>
        <v>6.5734956300969871E-2</v>
      </c>
      <c r="E25" s="33">
        <f>FBiH!E25+RS!E25</f>
        <v>286917</v>
      </c>
      <c r="F25" s="42">
        <f t="shared" si="1"/>
        <v>8.2698809910101964E-2</v>
      </c>
      <c r="G25" s="39">
        <f t="shared" si="2"/>
        <v>140.90045228869869</v>
      </c>
    </row>
    <row r="26" spans="1:7" s="1" customFormat="1" ht="17.100000000000001" customHeight="1" x14ac:dyDescent="0.2">
      <c r="A26" s="22" t="s">
        <v>16</v>
      </c>
      <c r="B26" s="7" t="s">
        <v>67</v>
      </c>
      <c r="C26" s="33">
        <f>FBiH!C26+RS!C26</f>
        <v>692873.07000000007</v>
      </c>
      <c r="D26" s="42">
        <f t="shared" si="0"/>
        <v>0.22366919073504937</v>
      </c>
      <c r="E26" s="33">
        <f>FBiH!E26+RS!E26</f>
        <v>417079.18</v>
      </c>
      <c r="F26" s="42">
        <f t="shared" si="1"/>
        <v>0.12021578304625101</v>
      </c>
      <c r="G26" s="39">
        <f t="shared" si="2"/>
        <v>60.195611297174523</v>
      </c>
    </row>
    <row r="27" spans="1:7" s="1" customFormat="1" ht="17.100000000000001" customHeight="1" x14ac:dyDescent="0.2">
      <c r="A27" s="22" t="s">
        <v>17</v>
      </c>
      <c r="B27" s="7" t="s">
        <v>48</v>
      </c>
      <c r="C27" s="33">
        <f>FBiH!C27+RS!C27</f>
        <v>0</v>
      </c>
      <c r="D27" s="42">
        <f t="shared" si="0"/>
        <v>0</v>
      </c>
      <c r="E27" s="33">
        <f>FBiH!E27+RS!E27</f>
        <v>0</v>
      </c>
      <c r="F27" s="42">
        <f t="shared" si="1"/>
        <v>0</v>
      </c>
      <c r="G27" s="39" t="s">
        <v>53</v>
      </c>
    </row>
    <row r="28" spans="1:7" s="1" customFormat="1" ht="17.100000000000001" customHeight="1" x14ac:dyDescent="0.2">
      <c r="A28" s="22" t="s">
        <v>18</v>
      </c>
      <c r="B28" s="7" t="s">
        <v>38</v>
      </c>
      <c r="C28" s="33">
        <f>FBiH!C28+RS!C28</f>
        <v>201377.5</v>
      </c>
      <c r="D28" s="42">
        <f t="shared" si="0"/>
        <v>6.5007494745390235E-2</v>
      </c>
      <c r="E28" s="33">
        <f>FBiH!E28+RS!E28</f>
        <v>166230.07999999999</v>
      </c>
      <c r="F28" s="42">
        <f t="shared" si="1"/>
        <v>4.7912914840393013E-2</v>
      </c>
      <c r="G28" s="39">
        <f t="shared" si="2"/>
        <v>82.546500974537864</v>
      </c>
    </row>
    <row r="29" spans="1:7" s="1" customFormat="1" ht="17.100000000000001" customHeight="1" x14ac:dyDescent="0.2">
      <c r="A29" s="23" t="s">
        <v>30</v>
      </c>
      <c r="B29" s="8" t="s">
        <v>22</v>
      </c>
      <c r="C29" s="35">
        <f>FBiH!C29+RS!C29</f>
        <v>237653075.95999998</v>
      </c>
      <c r="D29" s="43">
        <f>SUM(D11:D28)</f>
        <v>76.717761299960458</v>
      </c>
      <c r="E29" s="35">
        <f>SUM(E11:E28)</f>
        <v>256119557.24000004</v>
      </c>
      <c r="F29" s="43">
        <f>SUM(F11:F28)</f>
        <v>73.821985377130815</v>
      </c>
      <c r="G29" s="9">
        <f>E29/C29*100</f>
        <v>107.77035231099141</v>
      </c>
    </row>
    <row r="30" spans="1:7" s="1" customFormat="1" ht="17.100000000000001" customHeight="1" x14ac:dyDescent="0.2">
      <c r="A30" s="24" t="s">
        <v>27</v>
      </c>
      <c r="B30" s="10" t="s">
        <v>23</v>
      </c>
      <c r="C30" s="33">
        <f>FBiH!C30+RS!C30</f>
        <v>68218941.810000002</v>
      </c>
      <c r="D30" s="42">
        <f>C30/C$35*100</f>
        <v>22.022035735122632</v>
      </c>
      <c r="E30" s="33">
        <f>FBiH!E30+RS!E30</f>
        <v>86741813.530000001</v>
      </c>
      <c r="F30" s="42">
        <f>E30/E$35*100</f>
        <v>25.001811493829155</v>
      </c>
      <c r="G30" s="39">
        <f t="shared" si="2"/>
        <v>127.15209475337359</v>
      </c>
    </row>
    <row r="31" spans="1:7" s="1" customFormat="1" ht="17.100000000000001" customHeight="1" x14ac:dyDescent="0.2">
      <c r="A31" s="24" t="s">
        <v>24</v>
      </c>
      <c r="B31" s="11" t="s">
        <v>25</v>
      </c>
      <c r="C31" s="33">
        <f>FBiH!C31+RS!C31</f>
        <v>274598.99</v>
      </c>
      <c r="D31" s="42">
        <f>C32/C$35*100</f>
        <v>1.1715567659089146</v>
      </c>
      <c r="E31" s="33">
        <f>FBiH!E31+RS!E31</f>
        <v>293722.90000000002</v>
      </c>
      <c r="F31" s="42">
        <f>E31/E$35*100</f>
        <v>8.4660491617240832E-2</v>
      </c>
      <c r="G31" s="39">
        <f t="shared" si="2"/>
        <v>106.96430456645163</v>
      </c>
    </row>
    <row r="32" spans="1:7" s="1" customFormat="1" ht="17.100000000000001" customHeight="1" x14ac:dyDescent="0.2">
      <c r="A32" s="24" t="s">
        <v>26</v>
      </c>
      <c r="B32" s="12" t="s">
        <v>28</v>
      </c>
      <c r="C32" s="33">
        <f>FBiH!C32+RS!C32</f>
        <v>3629199.58</v>
      </c>
      <c r="D32" s="42">
        <f>C33/C$35*100</f>
        <v>0</v>
      </c>
      <c r="E32" s="33">
        <f>FBiH!E32+RS!E32</f>
        <v>3787021.1100000003</v>
      </c>
      <c r="F32" s="42">
        <f>E32/E$35*100</f>
        <v>1.0915426374227857</v>
      </c>
      <c r="G32" s="39">
        <f t="shared" si="2"/>
        <v>104.34865943635981</v>
      </c>
    </row>
    <row r="33" spans="1:7" s="1" customFormat="1" ht="17.100000000000001" customHeight="1" x14ac:dyDescent="0.2">
      <c r="A33" s="22" t="s">
        <v>21</v>
      </c>
      <c r="B33" s="12" t="s">
        <v>33</v>
      </c>
      <c r="C33" s="33">
        <f>FBiH!C33+RS!C33</f>
        <v>0</v>
      </c>
      <c r="D33" s="42">
        <f>C33/C$35*100</f>
        <v>0</v>
      </c>
      <c r="E33" s="33">
        <f>FBiH!E33+RS!E33</f>
        <v>0</v>
      </c>
      <c r="F33" s="42">
        <f>E33/E$35*100</f>
        <v>0</v>
      </c>
      <c r="G33" s="39" t="s">
        <v>53</v>
      </c>
    </row>
    <row r="34" spans="1:7" s="1" customFormat="1" ht="17.100000000000001" customHeight="1" x14ac:dyDescent="0.2">
      <c r="A34" s="23" t="s">
        <v>19</v>
      </c>
      <c r="B34" s="13" t="s">
        <v>20</v>
      </c>
      <c r="C34" s="36">
        <f>FBiH!C34+RS!C34</f>
        <v>72122742.179999992</v>
      </c>
      <c r="D34" s="44">
        <f>SUM(D30:D33)</f>
        <v>23.193592501031546</v>
      </c>
      <c r="E34" s="36">
        <f>SUM(E30:E33)</f>
        <v>90822557.540000007</v>
      </c>
      <c r="F34" s="44">
        <f>SUM(F30:F33)</f>
        <v>26.178014622869185</v>
      </c>
      <c r="G34" s="14">
        <f>E34/C34*100</f>
        <v>125.92776535496949</v>
      </c>
    </row>
    <row r="35" spans="1:7" s="1" customFormat="1" ht="17.100000000000001" customHeight="1" x14ac:dyDescent="0.2">
      <c r="A35" s="25" t="s">
        <v>31</v>
      </c>
      <c r="B35" s="26" t="s">
        <v>32</v>
      </c>
      <c r="C35" s="30">
        <f>C29+C34+2</f>
        <v>309775820.13999999</v>
      </c>
      <c r="D35" s="30">
        <f>D29+D34</f>
        <v>99.911353800992003</v>
      </c>
      <c r="E35" s="30">
        <f>E29+E34</f>
        <v>346942114.78000003</v>
      </c>
      <c r="F35" s="30">
        <f>F29+F34</f>
        <v>100</v>
      </c>
      <c r="G35" s="40">
        <f>E35/C35*100</f>
        <v>111.99780364497241</v>
      </c>
    </row>
    <row r="37" spans="1:7" ht="14.45" x14ac:dyDescent="0.35">
      <c r="A37" s="37" t="s">
        <v>68</v>
      </c>
      <c r="C37" s="20"/>
      <c r="E37" s="20"/>
    </row>
    <row r="38" spans="1:7" ht="14.45" x14ac:dyDescent="0.35">
      <c r="A38" s="27" t="s">
        <v>69</v>
      </c>
      <c r="C38" s="20"/>
      <c r="E38" s="20"/>
    </row>
    <row r="43" spans="1:7" ht="14.45" x14ac:dyDescent="0.35">
      <c r="C43" s="18"/>
      <c r="D43" s="18"/>
      <c r="E43" s="18"/>
      <c r="F43" s="18"/>
    </row>
    <row r="44" spans="1:7" x14ac:dyDescent="0.25">
      <c r="C44" s="18"/>
      <c r="D44" s="18"/>
      <c r="E44" s="18"/>
      <c r="F44" s="18"/>
    </row>
    <row r="45" spans="1:7" x14ac:dyDescent="0.25">
      <c r="C45" s="18"/>
      <c r="D45" s="18"/>
      <c r="E45" s="18"/>
      <c r="F45" s="18"/>
    </row>
    <row r="46" spans="1:7" x14ac:dyDescent="0.25">
      <c r="C46" s="18"/>
      <c r="D46" s="18"/>
      <c r="E46" s="18"/>
      <c r="F46" s="18"/>
    </row>
    <row r="47" spans="1:7" x14ac:dyDescent="0.25">
      <c r="C47" s="18"/>
      <c r="D47" s="18"/>
      <c r="E47" s="18"/>
      <c r="F47" s="18"/>
    </row>
    <row r="48" spans="1:7" x14ac:dyDescent="0.25">
      <c r="C48" s="18"/>
      <c r="D48" s="18"/>
      <c r="E48" s="18"/>
      <c r="F48" s="18"/>
    </row>
    <row r="49" spans="3:6" x14ac:dyDescent="0.25">
      <c r="C49" s="18"/>
      <c r="D49" s="18"/>
      <c r="E49" s="18"/>
      <c r="F49" s="18"/>
    </row>
    <row r="50" spans="3:6" x14ac:dyDescent="0.25">
      <c r="C50" s="18"/>
      <c r="D50" s="18"/>
      <c r="E50" s="18"/>
      <c r="F50" s="18"/>
    </row>
    <row r="51" spans="3:6" x14ac:dyDescent="0.25">
      <c r="C51" s="18"/>
      <c r="D51" s="18"/>
      <c r="E51" s="18"/>
      <c r="F51" s="18"/>
    </row>
    <row r="52" spans="3:6" x14ac:dyDescent="0.25">
      <c r="C52" s="18"/>
      <c r="D52" s="18"/>
      <c r="E52" s="18"/>
      <c r="F52" s="18"/>
    </row>
    <row r="53" spans="3:6" x14ac:dyDescent="0.25">
      <c r="C53" s="18"/>
      <c r="D53" s="18"/>
      <c r="E53" s="18"/>
      <c r="F53" s="18"/>
    </row>
    <row r="54" spans="3:6" x14ac:dyDescent="0.25">
      <c r="C54" s="18"/>
      <c r="D54" s="18"/>
      <c r="E54" s="18"/>
      <c r="F54" s="18"/>
    </row>
    <row r="55" spans="3:6" x14ac:dyDescent="0.25">
      <c r="C55" s="18"/>
      <c r="D55" s="18"/>
      <c r="E55" s="18"/>
      <c r="F55" s="18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31.12.2021.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71"/>
  <sheetViews>
    <sheetView showGridLines="0" showRuler="0" view="pageLayout" zoomScale="72" zoomScaleNormal="70" zoomScalePageLayoutView="72" workbookViewId="0">
      <selection activeCell="A5" sqref="A5:G5"/>
    </sheetView>
  </sheetViews>
  <sheetFormatPr defaultRowHeight="15" x14ac:dyDescent="0.25"/>
  <cols>
    <col min="1" max="1" width="8.7109375" customWidth="1"/>
    <col min="2" max="2" width="57.28515625" customWidth="1"/>
    <col min="3" max="3" width="23.42578125" style="19" customWidth="1"/>
    <col min="4" max="4" width="21.28515625" style="19" customWidth="1"/>
    <col min="5" max="5" width="23.42578125" customWidth="1"/>
    <col min="6" max="6" width="21.28515625" customWidth="1"/>
    <col min="7" max="7" width="14.85546875" customWidth="1"/>
    <col min="8" max="8" width="13.28515625" customWidth="1"/>
  </cols>
  <sheetData>
    <row r="5" spans="1:8" ht="23.25" x14ac:dyDescent="0.35">
      <c r="A5" s="45" t="s">
        <v>51</v>
      </c>
      <c r="B5" s="45"/>
      <c r="C5" s="45"/>
      <c r="D5" s="45"/>
      <c r="E5" s="45"/>
      <c r="F5" s="45"/>
      <c r="G5" s="45"/>
      <c r="H5" s="15"/>
    </row>
    <row r="6" spans="1:8" ht="17.100000000000001" x14ac:dyDescent="0.4">
      <c r="A6" s="3"/>
    </row>
    <row r="7" spans="1:8" s="1" customFormat="1" ht="19.5" thickBot="1" x14ac:dyDescent="0.35">
      <c r="A7" s="16" t="s">
        <v>63</v>
      </c>
      <c r="C7" s="2"/>
      <c r="D7" s="2"/>
      <c r="E7" s="2"/>
      <c r="F7" s="2"/>
    </row>
    <row r="8" spans="1:8" s="1" customFormat="1" ht="17.25" customHeight="1" x14ac:dyDescent="0.2">
      <c r="A8" s="46" t="s">
        <v>0</v>
      </c>
      <c r="B8" s="49" t="s">
        <v>29</v>
      </c>
      <c r="C8" s="52" t="s">
        <v>61</v>
      </c>
      <c r="D8" s="52"/>
      <c r="E8" s="52" t="s">
        <v>60</v>
      </c>
      <c r="F8" s="52"/>
      <c r="G8" s="29" t="s">
        <v>52</v>
      </c>
    </row>
    <row r="9" spans="1:8" s="1" customFormat="1" ht="15" customHeight="1" x14ac:dyDescent="0.2">
      <c r="A9" s="47"/>
      <c r="B9" s="50"/>
      <c r="C9" s="4" t="s">
        <v>56</v>
      </c>
      <c r="D9" s="4" t="s">
        <v>49</v>
      </c>
      <c r="E9" s="4" t="s">
        <v>56</v>
      </c>
      <c r="F9" s="4" t="s">
        <v>49</v>
      </c>
      <c r="G9" s="53" t="s">
        <v>58</v>
      </c>
    </row>
    <row r="10" spans="1:8" s="1" customFormat="1" ht="21" customHeight="1" thickBot="1" x14ac:dyDescent="0.25">
      <c r="A10" s="48"/>
      <c r="B10" s="51"/>
      <c r="C10" s="5" t="s">
        <v>54</v>
      </c>
      <c r="D10" s="28" t="s">
        <v>50</v>
      </c>
      <c r="E10" s="5" t="s">
        <v>59</v>
      </c>
      <c r="F10" s="28" t="s">
        <v>50</v>
      </c>
      <c r="G10" s="54"/>
    </row>
    <row r="11" spans="1:8" s="1" customFormat="1" ht="16.5" customHeight="1" x14ac:dyDescent="0.2">
      <c r="A11" s="6" t="s">
        <v>1</v>
      </c>
      <c r="B11" s="7" t="s">
        <v>34</v>
      </c>
      <c r="C11" s="33">
        <v>16439486</v>
      </c>
      <c r="D11" s="41">
        <f>C11/C$35*100</f>
        <v>7.0999708643759014</v>
      </c>
      <c r="E11" s="33">
        <v>18338682</v>
      </c>
      <c r="F11" s="41">
        <f>E11/E$35*100</f>
        <v>6.9954955498107578</v>
      </c>
      <c r="G11" s="39">
        <f>E11/C11*100</f>
        <v>111.55264830056122</v>
      </c>
    </row>
    <row r="12" spans="1:8" s="1" customFormat="1" ht="17.100000000000001" customHeight="1" x14ac:dyDescent="0.2">
      <c r="A12" s="21" t="s">
        <v>2</v>
      </c>
      <c r="B12" s="7" t="s">
        <v>35</v>
      </c>
      <c r="C12" s="33">
        <v>2869422</v>
      </c>
      <c r="D12" s="42">
        <f t="shared" ref="D12:D28" si="0">C12/C$35*100</f>
        <v>1.2392609232185987</v>
      </c>
      <c r="E12" s="33">
        <v>3920953</v>
      </c>
      <c r="F12" s="42">
        <f t="shared" ref="F12:F28" si="1">E12/E$35*100</f>
        <v>1.4956914167832314</v>
      </c>
      <c r="G12" s="39">
        <f t="shared" ref="G12:G28" si="2">E12/C12*100</f>
        <v>136.64609109430401</v>
      </c>
    </row>
    <row r="13" spans="1:8" s="1" customFormat="1" ht="17.100000000000001" customHeight="1" x14ac:dyDescent="0.2">
      <c r="A13" s="21" t="s">
        <v>3</v>
      </c>
      <c r="B13" s="7" t="s">
        <v>36</v>
      </c>
      <c r="C13" s="33">
        <v>43596161</v>
      </c>
      <c r="D13" s="42">
        <f t="shared" si="0"/>
        <v>18.828537151261358</v>
      </c>
      <c r="E13" s="33">
        <v>48081461</v>
      </c>
      <c r="F13" s="42">
        <f t="shared" si="1"/>
        <v>18.341211568743031</v>
      </c>
      <c r="G13" s="39">
        <f t="shared" si="2"/>
        <v>110.28829120986134</v>
      </c>
    </row>
    <row r="14" spans="1:8" s="1" customFormat="1" ht="17.100000000000001" customHeight="1" x14ac:dyDescent="0.2">
      <c r="A14" s="22" t="s">
        <v>4</v>
      </c>
      <c r="B14" s="7" t="s">
        <v>37</v>
      </c>
      <c r="C14" s="33">
        <v>0</v>
      </c>
      <c r="D14" s="42">
        <f t="shared" si="0"/>
        <v>0</v>
      </c>
      <c r="E14" s="33">
        <v>0</v>
      </c>
      <c r="F14" s="42">
        <f t="shared" si="1"/>
        <v>0</v>
      </c>
      <c r="G14" s="39" t="s">
        <v>53</v>
      </c>
    </row>
    <row r="15" spans="1:8" s="1" customFormat="1" ht="17.100000000000001" customHeight="1" x14ac:dyDescent="0.2">
      <c r="A15" s="22" t="s">
        <v>5</v>
      </c>
      <c r="B15" s="7" t="s">
        <v>39</v>
      </c>
      <c r="C15" s="33">
        <v>0</v>
      </c>
      <c r="D15" s="42">
        <f t="shared" si="0"/>
        <v>0</v>
      </c>
      <c r="E15" s="33">
        <v>39801</v>
      </c>
      <c r="F15" s="42">
        <f t="shared" si="1"/>
        <v>1.518253702081851E-2</v>
      </c>
      <c r="G15" s="39" t="s">
        <v>53</v>
      </c>
    </row>
    <row r="16" spans="1:8" s="1" customFormat="1" ht="17.100000000000001" customHeight="1" x14ac:dyDescent="0.2">
      <c r="A16" s="22" t="s">
        <v>6</v>
      </c>
      <c r="B16" s="7" t="s">
        <v>40</v>
      </c>
      <c r="C16" s="33">
        <v>31424</v>
      </c>
      <c r="D16" s="42">
        <f t="shared" si="0"/>
        <v>1.3571560840901494E-2</v>
      </c>
      <c r="E16" s="33">
        <v>450</v>
      </c>
      <c r="F16" s="42">
        <f t="shared" si="1"/>
        <v>1.7165753773443703E-4</v>
      </c>
      <c r="G16" s="39">
        <f t="shared" si="2"/>
        <v>1.4320264765784114</v>
      </c>
    </row>
    <row r="17" spans="1:7" s="1" customFormat="1" ht="17.100000000000001" customHeight="1" x14ac:dyDescent="0.2">
      <c r="A17" s="22" t="s">
        <v>7</v>
      </c>
      <c r="B17" s="7" t="s">
        <v>65</v>
      </c>
      <c r="C17" s="33">
        <v>205085</v>
      </c>
      <c r="D17" s="42">
        <f t="shared" si="0"/>
        <v>8.857317830499882E-2</v>
      </c>
      <c r="E17" s="33">
        <v>276143</v>
      </c>
      <c r="F17" s="42">
        <f t="shared" si="1"/>
        <v>0.10533783876133476</v>
      </c>
      <c r="G17" s="39">
        <f t="shared" si="2"/>
        <v>134.64807275032305</v>
      </c>
    </row>
    <row r="18" spans="1:7" s="1" customFormat="1" ht="17.100000000000001" customHeight="1" x14ac:dyDescent="0.2">
      <c r="A18" s="22" t="s">
        <v>8</v>
      </c>
      <c r="B18" s="7" t="s">
        <v>41</v>
      </c>
      <c r="C18" s="33">
        <v>6168595</v>
      </c>
      <c r="D18" s="42">
        <f t="shared" si="0"/>
        <v>2.664124947345365</v>
      </c>
      <c r="E18" s="33">
        <v>8068203</v>
      </c>
      <c r="F18" s="42">
        <f t="shared" si="1"/>
        <v>3.0777063576035513</v>
      </c>
      <c r="G18" s="39">
        <f t="shared" si="2"/>
        <v>130.7948244292258</v>
      </c>
    </row>
    <row r="19" spans="1:7" s="1" customFormat="1" ht="17.100000000000001" customHeight="1" x14ac:dyDescent="0.2">
      <c r="A19" s="22" t="s">
        <v>9</v>
      </c>
      <c r="B19" s="7" t="s">
        <v>42</v>
      </c>
      <c r="C19" s="33">
        <v>8530086</v>
      </c>
      <c r="D19" s="42">
        <f t="shared" si="0"/>
        <v>3.6840179839333653</v>
      </c>
      <c r="E19" s="33">
        <v>6207788</v>
      </c>
      <c r="F19" s="42">
        <f t="shared" si="1"/>
        <v>2.3680302285719677</v>
      </c>
      <c r="G19" s="39">
        <f t="shared" si="2"/>
        <v>72.775210003744391</v>
      </c>
    </row>
    <row r="20" spans="1:7" s="1" customFormat="1" ht="17.100000000000001" customHeight="1" x14ac:dyDescent="0.2">
      <c r="A20" s="22" t="s">
        <v>10</v>
      </c>
      <c r="B20" s="7" t="s">
        <v>44</v>
      </c>
      <c r="C20" s="33">
        <v>86443279</v>
      </c>
      <c r="D20" s="42">
        <f t="shared" si="0"/>
        <v>37.333573709124309</v>
      </c>
      <c r="E20" s="33">
        <v>92424060</v>
      </c>
      <c r="F20" s="42">
        <f t="shared" si="1"/>
        <v>35.256192371155272</v>
      </c>
      <c r="G20" s="39">
        <f t="shared" si="2"/>
        <v>106.91873453805472</v>
      </c>
    </row>
    <row r="21" spans="1:7" s="1" customFormat="1" ht="17.100000000000001" customHeight="1" x14ac:dyDescent="0.2">
      <c r="A21" s="22" t="s">
        <v>11</v>
      </c>
      <c r="B21" s="7" t="s">
        <v>45</v>
      </c>
      <c r="C21" s="33">
        <v>0</v>
      </c>
      <c r="D21" s="42">
        <f t="shared" si="0"/>
        <v>0</v>
      </c>
      <c r="E21" s="33">
        <v>0</v>
      </c>
      <c r="F21" s="42">
        <f t="shared" si="1"/>
        <v>0</v>
      </c>
      <c r="G21" s="39" t="s">
        <v>53</v>
      </c>
    </row>
    <row r="22" spans="1:7" s="1" customFormat="1" ht="17.100000000000001" customHeight="1" x14ac:dyDescent="0.2">
      <c r="A22" s="22" t="s">
        <v>12</v>
      </c>
      <c r="B22" s="7" t="s">
        <v>46</v>
      </c>
      <c r="C22" s="33">
        <v>0</v>
      </c>
      <c r="D22" s="42">
        <f t="shared" si="0"/>
        <v>0</v>
      </c>
      <c r="E22" s="33">
        <v>0</v>
      </c>
      <c r="F22" s="42">
        <f t="shared" si="1"/>
        <v>0</v>
      </c>
      <c r="G22" s="39" t="s">
        <v>53</v>
      </c>
    </row>
    <row r="23" spans="1:7" s="1" customFormat="1" ht="17.100000000000001" customHeight="1" x14ac:dyDescent="0.2">
      <c r="A23" s="22" t="s">
        <v>13</v>
      </c>
      <c r="B23" s="7" t="s">
        <v>47</v>
      </c>
      <c r="C23" s="33">
        <v>1599846</v>
      </c>
      <c r="D23" s="42">
        <f t="shared" si="0"/>
        <v>0.69094982577243158</v>
      </c>
      <c r="E23" s="33">
        <v>2871100</v>
      </c>
      <c r="F23" s="42">
        <f t="shared" si="1"/>
        <v>1.0952132368652048</v>
      </c>
      <c r="G23" s="39">
        <f t="shared" si="2"/>
        <v>179.46102312347563</v>
      </c>
    </row>
    <row r="24" spans="1:7" s="1" customFormat="1" ht="17.100000000000001" customHeight="1" x14ac:dyDescent="0.2">
      <c r="A24" s="22" t="s">
        <v>14</v>
      </c>
      <c r="B24" s="7" t="s">
        <v>43</v>
      </c>
      <c r="C24" s="33">
        <v>2717030</v>
      </c>
      <c r="D24" s="42">
        <f t="shared" si="0"/>
        <v>1.1734450722872511</v>
      </c>
      <c r="E24" s="33">
        <v>2738734</v>
      </c>
      <c r="F24" s="42">
        <f t="shared" si="1"/>
        <v>1.0447207443324125</v>
      </c>
      <c r="G24" s="39">
        <f t="shared" si="2"/>
        <v>100.79881341023102</v>
      </c>
    </row>
    <row r="25" spans="1:7" s="1" customFormat="1" ht="17.100000000000001" customHeight="1" x14ac:dyDescent="0.2">
      <c r="A25" s="22" t="s">
        <v>15</v>
      </c>
      <c r="B25" s="7" t="s">
        <v>66</v>
      </c>
      <c r="C25" s="33">
        <v>203631</v>
      </c>
      <c r="D25" s="42">
        <f t="shared" si="0"/>
        <v>8.7945217209572685E-2</v>
      </c>
      <c r="E25" s="33">
        <v>286917</v>
      </c>
      <c r="F25" s="42">
        <f t="shared" si="1"/>
        <v>0.10944770167589217</v>
      </c>
      <c r="G25" s="39">
        <f t="shared" si="2"/>
        <v>140.90045228869869</v>
      </c>
    </row>
    <row r="26" spans="1:7" s="1" customFormat="1" ht="17.100000000000001" customHeight="1" x14ac:dyDescent="0.2">
      <c r="A26" s="22" t="s">
        <v>16</v>
      </c>
      <c r="B26" s="7" t="s">
        <v>67</v>
      </c>
      <c r="C26" s="33">
        <v>384414</v>
      </c>
      <c r="D26" s="42">
        <f t="shared" si="0"/>
        <v>0.16602272113971189</v>
      </c>
      <c r="E26" s="33">
        <v>268171</v>
      </c>
      <c r="F26" s="42">
        <f t="shared" si="1"/>
        <v>0.10229683011507049</v>
      </c>
      <c r="G26" s="39">
        <f t="shared" si="2"/>
        <v>69.760986852716073</v>
      </c>
    </row>
    <row r="27" spans="1:7" s="1" customFormat="1" ht="17.100000000000001" customHeight="1" x14ac:dyDescent="0.2">
      <c r="A27" s="22" t="s">
        <v>17</v>
      </c>
      <c r="B27" s="7" t="s">
        <v>48</v>
      </c>
      <c r="C27" s="33">
        <v>0</v>
      </c>
      <c r="D27" s="42">
        <f t="shared" si="0"/>
        <v>0</v>
      </c>
      <c r="E27" s="33">
        <v>0</v>
      </c>
      <c r="F27" s="42">
        <f t="shared" si="1"/>
        <v>0</v>
      </c>
      <c r="G27" s="39" t="s">
        <v>53</v>
      </c>
    </row>
    <row r="28" spans="1:7" s="1" customFormat="1" ht="17.100000000000001" customHeight="1" x14ac:dyDescent="0.2">
      <c r="A28" s="22" t="s">
        <v>18</v>
      </c>
      <c r="B28" s="7" t="s">
        <v>38</v>
      </c>
      <c r="C28" s="33">
        <v>195209</v>
      </c>
      <c r="D28" s="42">
        <f t="shared" si="0"/>
        <v>8.4307879970453789E-2</v>
      </c>
      <c r="E28" s="33">
        <v>159970</v>
      </c>
      <c r="F28" s="42">
        <f t="shared" si="1"/>
        <v>6.1022347358617536E-2</v>
      </c>
      <c r="G28" s="39">
        <f t="shared" si="2"/>
        <v>81.948065919091846</v>
      </c>
    </row>
    <row r="29" spans="1:7" s="1" customFormat="1" ht="17.100000000000001" customHeight="1" x14ac:dyDescent="0.2">
      <c r="A29" s="23" t="s">
        <v>30</v>
      </c>
      <c r="B29" s="8" t="s">
        <v>22</v>
      </c>
      <c r="C29" s="35">
        <f>SUM(C11:C28)+1.7</f>
        <v>169383669.69999999</v>
      </c>
      <c r="D29" s="43">
        <f>SUM(D11:D28)</f>
        <v>73.154301034784226</v>
      </c>
      <c r="E29" s="35">
        <f>SUM(E11:E28)</f>
        <v>183682433</v>
      </c>
      <c r="F29" s="43">
        <f>SUM(F11:F28)</f>
        <v>70.067720386334898</v>
      </c>
      <c r="G29" s="9">
        <f>E29/C29*100</f>
        <v>108.44164217561524</v>
      </c>
    </row>
    <row r="30" spans="1:7" s="1" customFormat="1" ht="17.100000000000001" customHeight="1" x14ac:dyDescent="0.2">
      <c r="A30" s="24" t="s">
        <v>27</v>
      </c>
      <c r="B30" s="10" t="s">
        <v>23</v>
      </c>
      <c r="C30" s="34">
        <v>59308308</v>
      </c>
      <c r="D30" s="42">
        <f>C30/C$35*100</f>
        <v>25.614381058837981</v>
      </c>
      <c r="E30" s="34">
        <v>75631824</v>
      </c>
      <c r="F30" s="42">
        <f>E30/E$35*100</f>
        <v>28.850605960454001</v>
      </c>
      <c r="G30" s="39">
        <f t="shared" ref="G30:G32" si="3">E30/C30*100</f>
        <v>127.5231524055618</v>
      </c>
    </row>
    <row r="31" spans="1:7" s="1" customFormat="1" ht="17.100000000000001" customHeight="1" x14ac:dyDescent="0.2">
      <c r="A31" s="24" t="s">
        <v>24</v>
      </c>
      <c r="B31" s="11" t="s">
        <v>25</v>
      </c>
      <c r="C31" s="34">
        <v>258314</v>
      </c>
      <c r="D31" s="42">
        <f>C32/C$35*100</f>
        <v>1.1197539667431069</v>
      </c>
      <c r="E31" s="34">
        <v>265078</v>
      </c>
      <c r="F31" s="42">
        <f>E31/E$35*100</f>
        <v>0.10111697063904243</v>
      </c>
      <c r="G31" s="39">
        <f t="shared" si="3"/>
        <v>102.6185185471945</v>
      </c>
    </row>
    <row r="32" spans="1:7" s="1" customFormat="1" ht="17.100000000000001" customHeight="1" x14ac:dyDescent="0.2">
      <c r="A32" s="24" t="s">
        <v>26</v>
      </c>
      <c r="B32" s="12" t="s">
        <v>28</v>
      </c>
      <c r="C32" s="34">
        <v>2592712</v>
      </c>
      <c r="D32" s="42">
        <f>C33/C$35*100</f>
        <v>0</v>
      </c>
      <c r="E32" s="34">
        <v>2570528</v>
      </c>
      <c r="F32" s="42">
        <f>E32/E$35*100</f>
        <v>0.98055668257205997</v>
      </c>
      <c r="G32" s="39">
        <f t="shared" si="3"/>
        <v>99.144370836406054</v>
      </c>
    </row>
    <row r="33" spans="1:7" s="1" customFormat="1" ht="17.100000000000001" customHeight="1" x14ac:dyDescent="0.2">
      <c r="A33" s="22" t="s">
        <v>21</v>
      </c>
      <c r="B33" s="12" t="s">
        <v>33</v>
      </c>
      <c r="C33" s="34">
        <v>0</v>
      </c>
      <c r="D33" s="42">
        <f>C33/C$35*100</f>
        <v>0</v>
      </c>
      <c r="E33" s="34">
        <v>0</v>
      </c>
      <c r="F33" s="42">
        <f>E33/E$35*100</f>
        <v>0</v>
      </c>
      <c r="G33" s="39" t="s">
        <v>53</v>
      </c>
    </row>
    <row r="34" spans="1:7" s="1" customFormat="1" ht="17.100000000000001" customHeight="1" x14ac:dyDescent="0.2">
      <c r="A34" s="23" t="s">
        <v>19</v>
      </c>
      <c r="B34" s="13" t="s">
        <v>20</v>
      </c>
      <c r="C34" s="36">
        <f>SUM(C30:C33)+1.8</f>
        <v>62159335.799999997</v>
      </c>
      <c r="D34" s="44">
        <f>SUM(D30:D33)</f>
        <v>26.734135025581089</v>
      </c>
      <c r="E34" s="36">
        <f>SUM(E30:E33)</f>
        <v>78467430</v>
      </c>
      <c r="F34" s="44">
        <f>SUM(F30:F33)</f>
        <v>29.932279613665106</v>
      </c>
      <c r="G34" s="14">
        <f>E34/C34*100</f>
        <v>126.23595311969214</v>
      </c>
    </row>
    <row r="35" spans="1:7" s="1" customFormat="1" ht="17.100000000000001" customHeight="1" x14ac:dyDescent="0.2">
      <c r="A35" s="25" t="s">
        <v>31</v>
      </c>
      <c r="B35" s="26" t="s">
        <v>32</v>
      </c>
      <c r="C35" s="30">
        <f>C29+C34+1</f>
        <v>231543006.5</v>
      </c>
      <c r="D35" s="30">
        <f>D29+D34</f>
        <v>99.888436060365308</v>
      </c>
      <c r="E35" s="30">
        <f>E29+E34</f>
        <v>262149863</v>
      </c>
      <c r="F35" s="30">
        <f>F29+F34</f>
        <v>100</v>
      </c>
      <c r="G35" s="40">
        <f>E35/C35*100</f>
        <v>113.21864864875546</v>
      </c>
    </row>
    <row r="37" spans="1:7" x14ac:dyDescent="0.25">
      <c r="A37" s="37" t="s">
        <v>68</v>
      </c>
      <c r="C37" s="20"/>
      <c r="E37" s="20"/>
    </row>
    <row r="38" spans="1:7" ht="14.45" customHeight="1" x14ac:dyDescent="0.25">
      <c r="A38" s="27" t="s">
        <v>69</v>
      </c>
      <c r="C38" s="20"/>
      <c r="E38" s="20"/>
    </row>
    <row r="43" spans="1:7" ht="14.45" x14ac:dyDescent="0.35">
      <c r="C43" s="18"/>
      <c r="D43" s="18"/>
      <c r="E43" s="17"/>
      <c r="F43" s="17"/>
    </row>
    <row r="44" spans="1:7" x14ac:dyDescent="0.25">
      <c r="C44" s="18"/>
      <c r="D44" s="18"/>
      <c r="E44" s="17"/>
      <c r="F44" s="17"/>
    </row>
    <row r="45" spans="1:7" x14ac:dyDescent="0.25">
      <c r="B45" s="17"/>
      <c r="C45"/>
      <c r="D45"/>
    </row>
    <row r="46" spans="1:7" x14ac:dyDescent="0.25">
      <c r="B46" s="17"/>
      <c r="C46"/>
      <c r="D46"/>
    </row>
    <row r="47" spans="1:7" x14ac:dyDescent="0.25">
      <c r="B47" s="17"/>
      <c r="C47"/>
      <c r="D47"/>
    </row>
    <row r="48" spans="1:7" x14ac:dyDescent="0.25">
      <c r="B48" s="17"/>
      <c r="C48"/>
      <c r="D48"/>
    </row>
    <row r="49" spans="2:4" x14ac:dyDescent="0.25">
      <c r="B49" s="17"/>
      <c r="C49"/>
      <c r="D49"/>
    </row>
    <row r="50" spans="2:4" x14ac:dyDescent="0.25">
      <c r="B50" s="17"/>
      <c r="C50"/>
      <c r="D50"/>
    </row>
    <row r="51" spans="2:4" x14ac:dyDescent="0.25">
      <c r="B51" s="17"/>
      <c r="C51"/>
      <c r="D51"/>
    </row>
    <row r="52" spans="2:4" x14ac:dyDescent="0.25">
      <c r="B52" s="17"/>
      <c r="C52"/>
      <c r="D52"/>
    </row>
    <row r="53" spans="2:4" x14ac:dyDescent="0.25">
      <c r="B53" s="17"/>
      <c r="C53"/>
      <c r="D53"/>
    </row>
    <row r="54" spans="2:4" x14ac:dyDescent="0.25">
      <c r="B54" s="17"/>
      <c r="C54"/>
      <c r="D54"/>
    </row>
    <row r="55" spans="2:4" x14ac:dyDescent="0.25">
      <c r="B55" s="17"/>
      <c r="C55"/>
      <c r="D55"/>
    </row>
    <row r="56" spans="2:4" x14ac:dyDescent="0.25">
      <c r="C56"/>
      <c r="D56"/>
    </row>
    <row r="57" spans="2:4" x14ac:dyDescent="0.25">
      <c r="C57"/>
      <c r="D57"/>
    </row>
    <row r="58" spans="2:4" x14ac:dyDescent="0.25">
      <c r="C58"/>
      <c r="D58"/>
    </row>
    <row r="59" spans="2:4" x14ac:dyDescent="0.25">
      <c r="C59"/>
      <c r="D59"/>
    </row>
    <row r="60" spans="2:4" x14ac:dyDescent="0.25">
      <c r="C60"/>
      <c r="D60"/>
    </row>
    <row r="61" spans="2:4" x14ac:dyDescent="0.25">
      <c r="C61"/>
      <c r="D61"/>
    </row>
    <row r="62" spans="2:4" x14ac:dyDescent="0.25">
      <c r="C62"/>
      <c r="D62"/>
    </row>
    <row r="63" spans="2:4" x14ac:dyDescent="0.25">
      <c r="C63"/>
      <c r="D63"/>
    </row>
    <row r="64" spans="2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</sheetData>
  <mergeCells count="6">
    <mergeCell ref="G9:G10"/>
    <mergeCell ref="A5:G5"/>
    <mergeCell ref="A8:A10"/>
    <mergeCell ref="E8:F8"/>
    <mergeCell ref="B8:B10"/>
    <mergeCell ref="C8:D8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31.12.2021.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5"/>
  <sheetViews>
    <sheetView showGridLines="0" showRuler="0" view="pageLayout" zoomScale="72" zoomScaleNormal="70" zoomScalePageLayoutView="72" workbookViewId="0">
      <selection activeCell="A5" sqref="A5:G5"/>
    </sheetView>
  </sheetViews>
  <sheetFormatPr defaultColWidth="9.140625" defaultRowHeight="15" x14ac:dyDescent="0.25"/>
  <cols>
    <col min="1" max="1" width="8.7109375" style="19" customWidth="1"/>
    <col min="2" max="2" width="57.28515625" style="19" customWidth="1"/>
    <col min="3" max="3" width="23.42578125" style="19" customWidth="1"/>
    <col min="4" max="4" width="21.28515625" style="19" customWidth="1"/>
    <col min="5" max="5" width="23.42578125" style="19" customWidth="1"/>
    <col min="6" max="6" width="21.28515625" style="19" customWidth="1"/>
    <col min="7" max="7" width="14.85546875" style="19" customWidth="1"/>
    <col min="8" max="8" width="13.28515625" style="19" customWidth="1"/>
    <col min="9" max="16384" width="9.140625" style="19"/>
  </cols>
  <sheetData>
    <row r="5" spans="1:8" ht="23.25" x14ac:dyDescent="0.35">
      <c r="A5" s="45" t="s">
        <v>51</v>
      </c>
      <c r="B5" s="45"/>
      <c r="C5" s="45"/>
      <c r="D5" s="45"/>
      <c r="E5" s="45"/>
      <c r="F5" s="45"/>
      <c r="G5" s="45"/>
      <c r="H5" s="15"/>
    </row>
    <row r="6" spans="1:8" ht="17.100000000000001" x14ac:dyDescent="0.4">
      <c r="A6" s="3"/>
    </row>
    <row r="7" spans="1:8" s="1" customFormat="1" ht="19.5" thickBot="1" x14ac:dyDescent="0.35">
      <c r="A7" s="16" t="s">
        <v>64</v>
      </c>
      <c r="C7" s="2"/>
      <c r="D7" s="2"/>
      <c r="E7" s="2"/>
      <c r="F7" s="2"/>
    </row>
    <row r="8" spans="1:8" s="1" customFormat="1" ht="17.25" customHeight="1" x14ac:dyDescent="0.2">
      <c r="A8" s="46" t="s">
        <v>0</v>
      </c>
      <c r="B8" s="49" t="s">
        <v>29</v>
      </c>
      <c r="C8" s="52" t="s">
        <v>61</v>
      </c>
      <c r="D8" s="52"/>
      <c r="E8" s="52" t="s">
        <v>60</v>
      </c>
      <c r="F8" s="52"/>
      <c r="G8" s="29" t="s">
        <v>52</v>
      </c>
    </row>
    <row r="9" spans="1:8" s="1" customFormat="1" ht="15" customHeight="1" x14ac:dyDescent="0.2">
      <c r="A9" s="47"/>
      <c r="B9" s="50"/>
      <c r="C9" s="4" t="s">
        <v>57</v>
      </c>
      <c r="D9" s="4" t="s">
        <v>49</v>
      </c>
      <c r="E9" s="4" t="s">
        <v>57</v>
      </c>
      <c r="F9" s="4" t="s">
        <v>49</v>
      </c>
      <c r="G9" s="53" t="s">
        <v>58</v>
      </c>
    </row>
    <row r="10" spans="1:8" s="1" customFormat="1" ht="21" customHeight="1" thickBot="1" x14ac:dyDescent="0.25">
      <c r="A10" s="48"/>
      <c r="B10" s="51"/>
      <c r="C10" s="5" t="s">
        <v>54</v>
      </c>
      <c r="D10" s="28" t="s">
        <v>50</v>
      </c>
      <c r="E10" s="5" t="s">
        <v>59</v>
      </c>
      <c r="F10" s="28" t="s">
        <v>50</v>
      </c>
      <c r="G10" s="54"/>
    </row>
    <row r="11" spans="1:8" s="1" customFormat="1" ht="16.5" customHeight="1" x14ac:dyDescent="0.2">
      <c r="A11" s="6" t="s">
        <v>1</v>
      </c>
      <c r="B11" s="7" t="s">
        <v>34</v>
      </c>
      <c r="C11" s="33">
        <v>6742963</v>
      </c>
      <c r="D11" s="41">
        <f>C11/C$35*100</f>
        <v>8.6190982689434357</v>
      </c>
      <c r="E11" s="33">
        <v>7861501.9899999993</v>
      </c>
      <c r="F11" s="41">
        <f>E11/E$35*100</f>
        <v>9.2714862796629873</v>
      </c>
      <c r="G11" s="39">
        <f>E11/C11*100</f>
        <v>116.58824154900449</v>
      </c>
    </row>
    <row r="12" spans="1:8" s="1" customFormat="1" ht="17.100000000000001" customHeight="1" x14ac:dyDescent="0.2">
      <c r="A12" s="21" t="s">
        <v>2</v>
      </c>
      <c r="B12" s="7" t="s">
        <v>35</v>
      </c>
      <c r="C12" s="33">
        <v>543889.78</v>
      </c>
      <c r="D12" s="42">
        <f t="shared" ref="D12:D28" si="0">C12/C$35*100</f>
        <v>0.69521951422453698</v>
      </c>
      <c r="E12" s="33">
        <v>419107.46</v>
      </c>
      <c r="F12" s="42">
        <f t="shared" ref="F12:F28" si="1">E12/E$35*100</f>
        <v>0.49427565750630886</v>
      </c>
      <c r="G12" s="39">
        <f t="shared" ref="G12:G28" si="2">E12/C12*100</f>
        <v>77.057425127569047</v>
      </c>
    </row>
    <row r="13" spans="1:8" s="1" customFormat="1" ht="17.100000000000001" customHeight="1" x14ac:dyDescent="0.2">
      <c r="A13" s="21" t="s">
        <v>3</v>
      </c>
      <c r="B13" s="7" t="s">
        <v>36</v>
      </c>
      <c r="C13" s="33">
        <v>10924791.779999999</v>
      </c>
      <c r="D13" s="42">
        <f t="shared" si="0"/>
        <v>13.964462495132402</v>
      </c>
      <c r="E13" s="33">
        <v>11413145.450000001</v>
      </c>
      <c r="F13" s="42">
        <f t="shared" si="1"/>
        <v>13.460127795181426</v>
      </c>
      <c r="G13" s="39">
        <f t="shared" si="2"/>
        <v>104.4701416725766</v>
      </c>
    </row>
    <row r="14" spans="1:8" s="1" customFormat="1" ht="17.100000000000001" customHeight="1" x14ac:dyDescent="0.2">
      <c r="A14" s="22" t="s">
        <v>4</v>
      </c>
      <c r="B14" s="7" t="s">
        <v>37</v>
      </c>
      <c r="C14" s="33">
        <v>0</v>
      </c>
      <c r="D14" s="42">
        <f t="shared" si="0"/>
        <v>0</v>
      </c>
      <c r="E14" s="33">
        <v>9128.33</v>
      </c>
      <c r="F14" s="42">
        <f t="shared" si="1"/>
        <v>1.0765523745830159E-2</v>
      </c>
      <c r="G14" s="39" t="s">
        <v>53</v>
      </c>
    </row>
    <row r="15" spans="1:8" s="1" customFormat="1" ht="17.100000000000001" customHeight="1" x14ac:dyDescent="0.2">
      <c r="A15" s="22" t="s">
        <v>5</v>
      </c>
      <c r="B15" s="7" t="s">
        <v>39</v>
      </c>
      <c r="C15" s="33">
        <v>0</v>
      </c>
      <c r="D15" s="42">
        <f t="shared" si="0"/>
        <v>0</v>
      </c>
      <c r="E15" s="33">
        <v>0</v>
      </c>
      <c r="F15" s="42">
        <f t="shared" si="1"/>
        <v>0</v>
      </c>
      <c r="G15" s="39" t="s">
        <v>53</v>
      </c>
    </row>
    <row r="16" spans="1:8" s="1" customFormat="1" ht="17.100000000000001" customHeight="1" x14ac:dyDescent="0.2">
      <c r="A16" s="22" t="s">
        <v>6</v>
      </c>
      <c r="B16" s="7" t="s">
        <v>40</v>
      </c>
      <c r="C16" s="33">
        <v>2431.8200000000002</v>
      </c>
      <c r="D16" s="42">
        <f t="shared" si="0"/>
        <v>3.108439947302399E-3</v>
      </c>
      <c r="E16" s="33">
        <v>0</v>
      </c>
      <c r="F16" s="42">
        <f t="shared" si="1"/>
        <v>0</v>
      </c>
      <c r="G16" s="39" t="s">
        <v>53</v>
      </c>
    </row>
    <row r="17" spans="1:7" s="1" customFormat="1" ht="17.100000000000001" customHeight="1" x14ac:dyDescent="0.2">
      <c r="A17" s="22" t="s">
        <v>7</v>
      </c>
      <c r="B17" s="7" t="s">
        <v>65</v>
      </c>
      <c r="C17" s="33">
        <v>42064.79</v>
      </c>
      <c r="D17" s="42">
        <f t="shared" si="0"/>
        <v>5.3768730255893314E-2</v>
      </c>
      <c r="E17" s="33">
        <v>59204.94</v>
      </c>
      <c r="F17" s="42">
        <f t="shared" si="1"/>
        <v>6.982352603821837E-2</v>
      </c>
      <c r="G17" s="39">
        <f t="shared" si="2"/>
        <v>140.7470238173066</v>
      </c>
    </row>
    <row r="18" spans="1:7" s="1" customFormat="1" ht="17.100000000000001" customHeight="1" x14ac:dyDescent="0.2">
      <c r="A18" s="22" t="s">
        <v>8</v>
      </c>
      <c r="B18" s="7" t="s">
        <v>41</v>
      </c>
      <c r="C18" s="33">
        <v>5052086.7300000014</v>
      </c>
      <c r="D18" s="42">
        <f t="shared" si="0"/>
        <v>6.4577592950005975</v>
      </c>
      <c r="E18" s="33">
        <v>3542486.9799999995</v>
      </c>
      <c r="F18" s="42">
        <f t="shared" si="1"/>
        <v>4.1778427929844968</v>
      </c>
      <c r="G18" s="39">
        <f t="shared" si="2"/>
        <v>70.11928277011188</v>
      </c>
    </row>
    <row r="19" spans="1:7" s="1" customFormat="1" ht="17.100000000000001" customHeight="1" x14ac:dyDescent="0.2">
      <c r="A19" s="22" t="s">
        <v>9</v>
      </c>
      <c r="B19" s="7" t="s">
        <v>42</v>
      </c>
      <c r="C19" s="33">
        <v>1594432.95</v>
      </c>
      <c r="D19" s="42">
        <f t="shared" si="0"/>
        <v>2.0380616472745547</v>
      </c>
      <c r="E19" s="33">
        <v>2718311.26</v>
      </c>
      <c r="F19" s="42">
        <f t="shared" si="1"/>
        <v>3.205848651186745</v>
      </c>
      <c r="G19" s="39">
        <f t="shared" si="2"/>
        <v>170.487649543369</v>
      </c>
    </row>
    <row r="20" spans="1:7" s="1" customFormat="1" ht="17.100000000000001" customHeight="1" x14ac:dyDescent="0.2">
      <c r="A20" s="22" t="s">
        <v>10</v>
      </c>
      <c r="B20" s="7" t="s">
        <v>44</v>
      </c>
      <c r="C20" s="33">
        <v>42627998.710000001</v>
      </c>
      <c r="D20" s="42">
        <f t="shared" si="0"/>
        <v>54.488643922543254</v>
      </c>
      <c r="E20" s="33">
        <v>45013910.890000008</v>
      </c>
      <c r="F20" s="42">
        <f t="shared" si="1"/>
        <v>53.087292700743504</v>
      </c>
      <c r="G20" s="39">
        <f t="shared" si="2"/>
        <v>105.59705417144131</v>
      </c>
    </row>
    <row r="21" spans="1:7" s="1" customFormat="1" ht="17.100000000000001" customHeight="1" x14ac:dyDescent="0.2">
      <c r="A21" s="22" t="s">
        <v>11</v>
      </c>
      <c r="B21" s="7" t="s">
        <v>45</v>
      </c>
      <c r="C21" s="33">
        <v>0</v>
      </c>
      <c r="D21" s="42">
        <f t="shared" si="0"/>
        <v>0</v>
      </c>
      <c r="E21" s="33">
        <v>0</v>
      </c>
      <c r="F21" s="42">
        <f t="shared" si="1"/>
        <v>0</v>
      </c>
      <c r="G21" s="39" t="s">
        <v>53</v>
      </c>
    </row>
    <row r="22" spans="1:7" s="1" customFormat="1" ht="17.100000000000001" customHeight="1" x14ac:dyDescent="0.2">
      <c r="A22" s="22" t="s">
        <v>12</v>
      </c>
      <c r="B22" s="7" t="s">
        <v>46</v>
      </c>
      <c r="C22" s="33">
        <v>0</v>
      </c>
      <c r="D22" s="42">
        <f t="shared" si="0"/>
        <v>0</v>
      </c>
      <c r="E22" s="33">
        <v>0</v>
      </c>
      <c r="F22" s="42">
        <f t="shared" si="1"/>
        <v>0</v>
      </c>
      <c r="G22" s="39" t="s">
        <v>53</v>
      </c>
    </row>
    <row r="23" spans="1:7" s="1" customFormat="1" ht="17.100000000000001" customHeight="1" x14ac:dyDescent="0.2">
      <c r="A23" s="22" t="s">
        <v>13</v>
      </c>
      <c r="B23" s="7" t="s">
        <v>47</v>
      </c>
      <c r="C23" s="33">
        <v>208925.97000000003</v>
      </c>
      <c r="D23" s="42">
        <f t="shared" si="0"/>
        <v>0.26705670287147187</v>
      </c>
      <c r="E23" s="33">
        <v>622739.4</v>
      </c>
      <c r="F23" s="42">
        <f t="shared" si="1"/>
        <v>0.73442960521410017</v>
      </c>
      <c r="G23" s="39">
        <f t="shared" si="2"/>
        <v>298.06701388056257</v>
      </c>
    </row>
    <row r="24" spans="1:7" s="1" customFormat="1" ht="17.100000000000001" customHeight="1" x14ac:dyDescent="0.2">
      <c r="A24" s="22" t="s">
        <v>14</v>
      </c>
      <c r="B24" s="7" t="s">
        <v>43</v>
      </c>
      <c r="C24" s="33">
        <v>215193.16000000003</v>
      </c>
      <c r="D24" s="42">
        <f t="shared" si="0"/>
        <v>0.27506765094876956</v>
      </c>
      <c r="E24" s="33">
        <v>622419.27999999991</v>
      </c>
      <c r="F24" s="42">
        <f t="shared" si="1"/>
        <v>0.73405207071857725</v>
      </c>
      <c r="G24" s="39">
        <f t="shared" si="2"/>
        <v>289.23748319881531</v>
      </c>
    </row>
    <row r="25" spans="1:7" s="1" customFormat="1" ht="17.100000000000001" customHeight="1" x14ac:dyDescent="0.2">
      <c r="A25" s="22" t="s">
        <v>15</v>
      </c>
      <c r="B25" s="7" t="s">
        <v>66</v>
      </c>
      <c r="C25" s="33">
        <v>0</v>
      </c>
      <c r="D25" s="42">
        <f t="shared" si="0"/>
        <v>0</v>
      </c>
      <c r="E25" s="33">
        <v>0</v>
      </c>
      <c r="F25" s="42">
        <f t="shared" si="1"/>
        <v>0</v>
      </c>
      <c r="G25" s="39" t="s">
        <v>53</v>
      </c>
    </row>
    <row r="26" spans="1:7" s="1" customFormat="1" ht="17.100000000000001" customHeight="1" x14ac:dyDescent="0.2">
      <c r="A26" s="22" t="s">
        <v>16</v>
      </c>
      <c r="B26" s="7" t="s">
        <v>67</v>
      </c>
      <c r="C26" s="33">
        <v>308459.07</v>
      </c>
      <c r="D26" s="42">
        <f t="shared" si="0"/>
        <v>0.3942834976666641</v>
      </c>
      <c r="E26" s="33">
        <v>148908.18</v>
      </c>
      <c r="F26" s="42">
        <f t="shared" si="1"/>
        <v>0.1756153149303708</v>
      </c>
      <c r="G26" s="39">
        <f t="shared" si="2"/>
        <v>48.274858638457282</v>
      </c>
    </row>
    <row r="27" spans="1:7" s="1" customFormat="1" ht="17.100000000000001" customHeight="1" x14ac:dyDescent="0.2">
      <c r="A27" s="22" t="s">
        <v>17</v>
      </c>
      <c r="B27" s="7" t="s">
        <v>48</v>
      </c>
      <c r="C27" s="33">
        <v>0</v>
      </c>
      <c r="D27" s="42">
        <f t="shared" si="0"/>
        <v>0</v>
      </c>
      <c r="E27" s="33">
        <v>0</v>
      </c>
      <c r="F27" s="42">
        <f t="shared" si="1"/>
        <v>0</v>
      </c>
      <c r="G27" s="39" t="s">
        <v>53</v>
      </c>
    </row>
    <row r="28" spans="1:7" s="1" customFormat="1" ht="17.100000000000001" customHeight="1" x14ac:dyDescent="0.2">
      <c r="A28" s="22" t="s">
        <v>18</v>
      </c>
      <c r="B28" s="7" t="s">
        <v>38</v>
      </c>
      <c r="C28" s="33">
        <v>6168.5</v>
      </c>
      <c r="D28" s="42">
        <f t="shared" si="0"/>
        <v>7.8847989633010866E-3</v>
      </c>
      <c r="E28" s="33">
        <v>6260.079999999999</v>
      </c>
      <c r="F28" s="42">
        <f t="shared" si="1"/>
        <v>7.3828443856429884E-3</v>
      </c>
      <c r="G28" s="39">
        <f t="shared" si="2"/>
        <v>101.48463970171029</v>
      </c>
    </row>
    <row r="29" spans="1:7" s="1" customFormat="1" ht="17.100000000000001" customHeight="1" x14ac:dyDescent="0.2">
      <c r="A29" s="23" t="s">
        <v>30</v>
      </c>
      <c r="B29" s="8" t="s">
        <v>22</v>
      </c>
      <c r="C29" s="35">
        <f>SUM(C11:C28)</f>
        <v>68269406.25999999</v>
      </c>
      <c r="D29" s="43">
        <f>SUM(D11:D28)</f>
        <v>87.264414963772182</v>
      </c>
      <c r="E29" s="35">
        <f>SUM(E11:E28)</f>
        <v>72437124.240000024</v>
      </c>
      <c r="F29" s="43">
        <f>SUM(F11:F28)</f>
        <v>85.428942762298206</v>
      </c>
      <c r="G29" s="9">
        <f>E29/C29*100</f>
        <v>106.10481064406439</v>
      </c>
    </row>
    <row r="30" spans="1:7" s="1" customFormat="1" ht="17.100000000000001" customHeight="1" x14ac:dyDescent="0.2">
      <c r="A30" s="24" t="s">
        <v>27</v>
      </c>
      <c r="B30" s="10" t="s">
        <v>23</v>
      </c>
      <c r="C30" s="33">
        <v>8910633.8100000005</v>
      </c>
      <c r="D30" s="42">
        <f>C30/C$35*100</f>
        <v>11.389893203768114</v>
      </c>
      <c r="E30" s="33">
        <v>11109989.530000001</v>
      </c>
      <c r="F30" s="42">
        <f>E30/E$35*100</f>
        <v>13.102599938996452</v>
      </c>
      <c r="G30" s="39">
        <f>E30/C30*100</f>
        <v>124.68237127567473</v>
      </c>
    </row>
    <row r="31" spans="1:7" s="1" customFormat="1" ht="17.100000000000001" customHeight="1" x14ac:dyDescent="0.2">
      <c r="A31" s="24" t="s">
        <v>24</v>
      </c>
      <c r="B31" s="11" t="s">
        <v>25</v>
      </c>
      <c r="C31" s="33">
        <v>16284.99</v>
      </c>
      <c r="D31" s="42">
        <f t="shared" ref="D31:D33" si="3">C31/C$35*100</f>
        <v>2.0816060998519664E-2</v>
      </c>
      <c r="E31" s="33">
        <v>28644.899999999998</v>
      </c>
      <c r="F31" s="42">
        <f>E31/E$35*100</f>
        <v>3.3782449927525666E-2</v>
      </c>
      <c r="G31" s="39">
        <f t="shared" ref="G31:G32" si="4">E31/C31*100</f>
        <v>175.89755965462675</v>
      </c>
    </row>
    <row r="32" spans="1:7" s="1" customFormat="1" ht="17.100000000000001" customHeight="1" x14ac:dyDescent="0.2">
      <c r="A32" s="24" t="s">
        <v>26</v>
      </c>
      <c r="B32" s="12" t="s">
        <v>28</v>
      </c>
      <c r="C32" s="33">
        <v>1036487.5800000001</v>
      </c>
      <c r="D32" s="42">
        <f t="shared" si="3"/>
        <v>1.3248757714612065</v>
      </c>
      <c r="E32" s="33">
        <v>1216493.1100000001</v>
      </c>
      <c r="F32" s="42">
        <f>E32/E$35*100</f>
        <v>1.4346748487777921</v>
      </c>
      <c r="G32" s="39">
        <f t="shared" si="4"/>
        <v>117.36687766195905</v>
      </c>
    </row>
    <row r="33" spans="1:7" s="1" customFormat="1" ht="17.100000000000001" customHeight="1" x14ac:dyDescent="0.2">
      <c r="A33" s="22" t="s">
        <v>21</v>
      </c>
      <c r="B33" s="12" t="s">
        <v>33</v>
      </c>
      <c r="C33" s="33">
        <v>0</v>
      </c>
      <c r="D33" s="42">
        <f t="shared" si="3"/>
        <v>0</v>
      </c>
      <c r="E33" s="33">
        <v>0</v>
      </c>
      <c r="F33" s="42">
        <f>E33/E$35*100</f>
        <v>0</v>
      </c>
      <c r="G33" s="39" t="s">
        <v>53</v>
      </c>
    </row>
    <row r="34" spans="1:7" s="1" customFormat="1" ht="17.100000000000001" customHeight="1" x14ac:dyDescent="0.2">
      <c r="A34" s="23" t="s">
        <v>19</v>
      </c>
      <c r="B34" s="13" t="s">
        <v>20</v>
      </c>
      <c r="C34" s="36">
        <f>SUM(C30:C33)</f>
        <v>9963406.3800000008</v>
      </c>
      <c r="D34" s="44">
        <f>SUM(D30:D33)</f>
        <v>12.735585036227841</v>
      </c>
      <c r="E34" s="36">
        <f>SUM(E30:E33)</f>
        <v>12355127.540000001</v>
      </c>
      <c r="F34" s="44">
        <f>SUM(F30:F33)</f>
        <v>14.571057237701769</v>
      </c>
      <c r="G34" s="14">
        <f>E34/C34*100</f>
        <v>124.0050547852892</v>
      </c>
    </row>
    <row r="35" spans="1:7" s="1" customFormat="1" ht="17.100000000000001" customHeight="1" x14ac:dyDescent="0.2">
      <c r="A35" s="25" t="s">
        <v>31</v>
      </c>
      <c r="B35" s="26" t="s">
        <v>32</v>
      </c>
      <c r="C35" s="30">
        <f>C29+C34</f>
        <v>78232812.639999986</v>
      </c>
      <c r="D35" s="30">
        <f>D29+D34</f>
        <v>100.00000000000003</v>
      </c>
      <c r="E35" s="30">
        <f>E29+E34</f>
        <v>84792251.780000031</v>
      </c>
      <c r="F35" s="30">
        <f>F29+F34</f>
        <v>99.999999999999972</v>
      </c>
      <c r="G35" s="40">
        <f>E35/C35*100</f>
        <v>108.38451145836248</v>
      </c>
    </row>
    <row r="36" spans="1:7" ht="14.45" x14ac:dyDescent="0.35">
      <c r="C36" s="31"/>
      <c r="D36" s="31"/>
      <c r="E36" s="31"/>
    </row>
    <row r="37" spans="1:7" x14ac:dyDescent="0.25">
      <c r="A37" s="37" t="s">
        <v>68</v>
      </c>
      <c r="C37" s="32"/>
      <c r="D37" s="31"/>
      <c r="E37" s="32"/>
    </row>
    <row r="38" spans="1:7" ht="14.45" customHeight="1" x14ac:dyDescent="0.25">
      <c r="A38" s="27" t="s">
        <v>69</v>
      </c>
      <c r="C38" s="20"/>
      <c r="E38" s="20"/>
    </row>
    <row r="39" spans="1:7" x14ac:dyDescent="0.25">
      <c r="A39" s="38"/>
    </row>
    <row r="43" spans="1:7" ht="14.45" x14ac:dyDescent="0.35">
      <c r="C43" s="18"/>
      <c r="D43" s="18"/>
      <c r="E43" s="18"/>
      <c r="F43" s="18"/>
    </row>
    <row r="44" spans="1:7" x14ac:dyDescent="0.25">
      <c r="C44" s="18"/>
      <c r="D44" s="18"/>
      <c r="E44" s="18"/>
      <c r="F44" s="18"/>
    </row>
    <row r="45" spans="1:7" x14ac:dyDescent="0.25">
      <c r="C45" s="18"/>
      <c r="D45" s="18"/>
      <c r="E45" s="18"/>
      <c r="F45" s="18"/>
    </row>
    <row r="46" spans="1:7" x14ac:dyDescent="0.25">
      <c r="C46" s="18"/>
      <c r="D46" s="18"/>
      <c r="E46" s="18"/>
      <c r="F46" s="18"/>
    </row>
    <row r="47" spans="1:7" x14ac:dyDescent="0.25">
      <c r="C47" s="18"/>
      <c r="D47" s="18"/>
      <c r="E47" s="18"/>
      <c r="F47" s="18"/>
    </row>
    <row r="48" spans="1:7" x14ac:dyDescent="0.25">
      <c r="C48" s="18"/>
      <c r="D48" s="18"/>
      <c r="E48" s="18"/>
      <c r="F48" s="18"/>
    </row>
    <row r="49" spans="3:6" x14ac:dyDescent="0.25">
      <c r="C49" s="18"/>
      <c r="D49" s="18"/>
      <c r="E49" s="18"/>
      <c r="F49" s="18"/>
    </row>
    <row r="50" spans="3:6" x14ac:dyDescent="0.25">
      <c r="C50" s="18"/>
      <c r="D50" s="18"/>
      <c r="E50" s="18"/>
      <c r="F50" s="18"/>
    </row>
    <row r="51" spans="3:6" x14ac:dyDescent="0.25">
      <c r="C51" s="18"/>
      <c r="D51" s="18"/>
      <c r="E51" s="18"/>
      <c r="F51" s="18"/>
    </row>
    <row r="52" spans="3:6" x14ac:dyDescent="0.25">
      <c r="C52" s="18"/>
      <c r="D52" s="18"/>
      <c r="E52" s="18"/>
      <c r="F52" s="18"/>
    </row>
    <row r="53" spans="3:6" x14ac:dyDescent="0.25">
      <c r="C53" s="18"/>
      <c r="D53" s="18"/>
      <c r="E53" s="18"/>
      <c r="F53" s="18"/>
    </row>
    <row r="54" spans="3:6" x14ac:dyDescent="0.25">
      <c r="C54" s="18"/>
      <c r="D54" s="18"/>
      <c r="E54" s="18"/>
      <c r="F54" s="18"/>
    </row>
    <row r="55" spans="3:6" x14ac:dyDescent="0.25">
      <c r="C55" s="18"/>
      <c r="D55" s="18"/>
      <c r="E55" s="18"/>
      <c r="F55" s="18"/>
    </row>
  </sheetData>
  <mergeCells count="6">
    <mergeCell ref="A5:G5"/>
    <mergeCell ref="A8:A10"/>
    <mergeCell ref="B8:B10"/>
    <mergeCell ref="C8:D8"/>
    <mergeCell ref="E8:F8"/>
    <mergeCell ref="G9:G10"/>
  </mergeCells>
  <pageMargins left="0.70866141732283472" right="0.70866141732283472" top="0.74803149606299213" bottom="0.74803149606299213" header="0.39370078740157483" footer="0.31496062992125984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2020-07-06T12:07:13Z</cp:lastPrinted>
  <dcterms:created xsi:type="dcterms:W3CDTF">2018-01-08T12:56:16Z</dcterms:created>
  <dcterms:modified xsi:type="dcterms:W3CDTF">2022-07-07T10:14:17Z</dcterms:modified>
</cp:coreProperties>
</file>