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H21" i="23" l="1"/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C34" i="21"/>
  <c r="D10" i="21" s="1"/>
  <c r="C28" i="23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E33" i="23"/>
  <c r="E28" i="23"/>
  <c r="C33" i="23"/>
  <c r="C33" i="22"/>
  <c r="C28" i="22"/>
  <c r="G33" i="22" l="1"/>
  <c r="H33" i="22"/>
  <c r="H28" i="23"/>
  <c r="G28" i="23"/>
  <c r="H28" i="22"/>
  <c r="G28" i="22"/>
  <c r="C34" i="23"/>
  <c r="G33" i="23"/>
  <c r="H33" i="23"/>
  <c r="I28" i="21"/>
  <c r="D34" i="21"/>
  <c r="C34" i="22"/>
  <c r="E34" i="23"/>
  <c r="F28" i="23" s="1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<sst xmlns="http://schemas.openxmlformats.org/spreadsheetml/2006/main" count="349" uniqueCount="71">
  <si>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</si>
  <si>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</si>
  <si>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</si>
  <si>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</si>
  <si>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</si>
  <si>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</si>
  <si>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</si>
  <si>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</si>
  <si>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</si>
  <si>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</si>
  <si>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</si>
  <si>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</si>
  <si>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</si>
  <si>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</si>
  <si>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</si>
  <si>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</si>
  <si>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</si>
  <si>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</si>
  <si>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</si>
  <si>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</si>
  <si>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</si>
  <si>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</si>
  <si>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</si>
  <si>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</si>
  <si>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</si>
  <si>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</si>
  <si>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</si>
  <si>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</si>
  <si>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</si>
  <si>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</si>
  <si>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</si>
  <si>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</si>
  <si>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</si>
  <si>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</si>
  <si>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</si>
  <si>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</si>
  <si>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</si>
  <si>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</si>
  <si>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</si>
  <si>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</si>
  <si>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</si>
  <si>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</si>
  <si>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</si>
  <si>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</si>
  <si>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</si>
  <si>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</si>
  <si>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</si>
  <si>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</si>
  <si>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</si>
  <si>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</si>
  <si>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</si>
  <si>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</si>
  <si>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</si>
  <si>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</si>
  <si>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</si>
  <si>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</si>
  <si>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</si>
  <si>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</si>
  <si>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</si>
  <si>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</si>
  <si>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</si>
  <si>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</si>
  <si>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</si>
  <si>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</si>
  <si>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</si>
  <si>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</si>
  <si>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</si>
  <si>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I-VI-2021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</si>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</sst>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66</v>
      </c>
      <c r="D9" s="34" t="s">
        <v>25</v>
      </c>
      <c r="E9" s="11" t="s">
        <v>67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f>FBiH!C10+RS!C10</f>
        <v>24115920.41</v>
      </c>
      <c r="D10" s="32">
        <f>C10/C$34*100</f>
        <v>6.4307252451476753</v>
      </c>
      <c r="E10" s="50">
        <f>FBiH!E10+RS!E10</f>
        <v>25158959.779999997</v>
      </c>
      <c r="F10" s="32">
        <f>E10/E$34*100</f>
        <v>6.1900109280974736</v>
      </c>
      <c r="G10" s="54">
        <f>E10-C10</f>
        <v>1043039.3699999973</v>
      </c>
      <c r="H10" s="26">
        <f>(E10-C10)/C10</f>
        <v>4.3251070341378581E-2</v>
      </c>
      <c r="I10" s="27">
        <f>F10-D10</f>
        <v>-0.24071431705020174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f>FBiH!C11+RS!C11</f>
        <v>4079807.13</v>
      </c>
      <c r="D11" s="32">
        <f t="shared" ref="D11:F33" si="0">C11/C$34*100</f>
        <v>1.0879169552801025</v>
      </c>
      <c r="E11" s="50">
        <f>FBiH!E11+RS!E11</f>
        <v>4828894.38</v>
      </c>
      <c r="F11" s="32">
        <f t="shared" si="0"/>
        <v>1.1880820687423699</v>
      </c>
      <c r="G11" s="54">
        <f t="shared" ref="G11:G33" si="1">E11-C11</f>
        <v>749087.25</v>
      </c>
      <c r="H11" s="26">
        <f t="shared" ref="H11:H33" si="2">(E11-C11)/C11</f>
        <v>0.18360849572808116</v>
      </c>
      <c r="I11" s="27">
        <f t="shared" ref="I11:I28" si="3">F11-D11</f>
        <v>0.10016511346226742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f>FBiH!C12+RS!C12</f>
        <v>36487745.170000002</v>
      </c>
      <c r="D12" s="32">
        <f t="shared" si="0"/>
        <v>9.729782650382953</v>
      </c>
      <c r="E12" s="50">
        <f>FBiH!E12+RS!E12</f>
        <v>39796270.779799998</v>
      </c>
      <c r="F12" s="32">
        <f t="shared" si="0"/>
        <v>9.7913170170220827</v>
      </c>
      <c r="G12" s="54">
        <f t="shared" si="1"/>
        <v>3308525.609799996</v>
      </c>
      <c r="H12" s="26">
        <f t="shared" si="2"/>
        <v>9.0674981267964055E-2</v>
      </c>
      <c r="I12" s="27">
        <f t="shared" si="3"/>
        <v>6.1534366639129701E-2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f>FBiH!C13+RS!C13</f>
        <v>0</v>
      </c>
      <c r="D13" s="32">
        <f t="shared" si="0"/>
        <v>0</v>
      </c>
      <c r="E13" s="50">
        <f>FBiH!E13+RS!E13</f>
        <v>24171</v>
      </c>
      <c r="F13" s="32">
        <f t="shared" si="0"/>
        <v>5.9469372124829577E-3</v>
      </c>
      <c r="G13" s="54">
        <f t="shared" si="1"/>
        <v>24171</v>
      </c>
      <c r="H13" s="26" t="s">
        <v>27</v>
      </c>
      <c r="I13" s="27">
        <f t="shared" si="3"/>
        <v>5.9469372124829577E-3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f>FBiH!C14+RS!C14</f>
        <v>4728</v>
      </c>
      <c r="D14" s="32">
        <f t="shared" si="0"/>
        <v>1.2607633647045283E-3</v>
      </c>
      <c r="E14" s="50">
        <f>FBiH!E14+RS!E14</f>
        <v>7689</v>
      </c>
      <c r="F14" s="32">
        <f t="shared" si="0"/>
        <v>1.8917711400761848E-3</v>
      </c>
      <c r="G14" s="54">
        <f t="shared" si="1"/>
        <v>2961</v>
      </c>
      <c r="H14" s="26" t="s">
        <v>27</v>
      </c>
      <c r="I14" s="27">
        <f t="shared" si="3"/>
        <v>6.3100777537165647E-4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f>FBiH!C15+RS!C15</f>
        <v>10123.01</v>
      </c>
      <c r="D15" s="32">
        <f t="shared" si="0"/>
        <v>2.6993908943607416E-3</v>
      </c>
      <c r="E15" s="50">
        <f>FBiH!E15+RS!E15</f>
        <v>10936.01</v>
      </c>
      <c r="F15" s="32">
        <f t="shared" si="0"/>
        <v>2.6906526343587669E-3</v>
      </c>
      <c r="G15" s="54">
        <f t="shared" si="1"/>
        <v>813</v>
      </c>
      <c r="H15" s="26">
        <f t="shared" si="2"/>
        <v>8.0312081090505694E-2</v>
      </c>
      <c r="I15" s="27">
        <f t="shared" si="3"/>
        <v>-8.7382600019746993E-6</v>
      </c>
    </row>
    <row r="16" spans="1:9" s="1" customFormat="1" ht="17.100000000000001" customHeight="1" x14ac:dyDescent="0.2">
      <c r="A16" s="19" t="s">
        <v>6</v>
      </c>
      <c r="B16" s="12" t="s">
        <v>68</v>
      </c>
      <c r="C16" s="50">
        <f>FBiH!C16+RS!C16</f>
        <v>2349470.73</v>
      </c>
      <c r="D16" s="32">
        <f t="shared" si="0"/>
        <v>0.62650732293350353</v>
      </c>
      <c r="E16" s="50">
        <f>FBiH!E16+RS!E16</f>
        <v>2196333.87</v>
      </c>
      <c r="F16" s="32">
        <f t="shared" si="0"/>
        <v>0.54037729603821549</v>
      </c>
      <c r="G16" s="54">
        <f t="shared" si="1"/>
        <v>-153136.85999999987</v>
      </c>
      <c r="H16" s="26">
        <f t="shared" si="2"/>
        <v>-6.5179301041983981E-2</v>
      </c>
      <c r="I16" s="27">
        <f t="shared" si="3"/>
        <v>-8.6130026895288037E-2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17888156.739999998</v>
      </c>
      <c r="D17" s="32">
        <f t="shared" si="0"/>
        <v>4.7700365228181862</v>
      </c>
      <c r="E17" s="50">
        <f>FBiH!E17+RS!E17</f>
        <v>18503281.710000001</v>
      </c>
      <c r="F17" s="32">
        <f t="shared" si="0"/>
        <v>4.5524742275559262</v>
      </c>
      <c r="G17" s="54">
        <f t="shared" si="1"/>
        <v>615124.97000000253</v>
      </c>
      <c r="H17" s="26">
        <f t="shared" si="2"/>
        <v>3.4387275276077586E-2</v>
      </c>
      <c r="I17" s="27">
        <f t="shared" si="3"/>
        <v>-0.21756229526226001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17680110.539999999</v>
      </c>
      <c r="D18" s="32">
        <f t="shared" si="0"/>
        <v>4.7145591482145504</v>
      </c>
      <c r="E18" s="50">
        <f>FBiH!E18+RS!E18</f>
        <v>18271867.120000001</v>
      </c>
      <c r="F18" s="32">
        <f t="shared" si="0"/>
        <v>4.495537897375856</v>
      </c>
      <c r="G18" s="54">
        <f t="shared" si="1"/>
        <v>591756.58000000194</v>
      </c>
      <c r="H18" s="26">
        <f t="shared" si="2"/>
        <v>3.3470185531996224E-2</v>
      </c>
      <c r="I18" s="27">
        <f t="shared" si="3"/>
        <v>-0.21902125083869439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187557335.22999999</v>
      </c>
      <c r="D19" s="32">
        <f t="shared" si="0"/>
        <v>50.013836091283828</v>
      </c>
      <c r="E19" s="50">
        <f>FBiH!E19+RS!E19</f>
        <v>200379810.85999998</v>
      </c>
      <c r="F19" s="32">
        <f t="shared" si="0"/>
        <v>49.300655903091744</v>
      </c>
      <c r="G19" s="54">
        <f t="shared" si="1"/>
        <v>12822475.629999995</v>
      </c>
      <c r="H19" s="26">
        <f t="shared" si="2"/>
        <v>6.8365631310958325E-2</v>
      </c>
      <c r="I19" s="27">
        <f t="shared" si="3"/>
        <v>-0.71318018819208362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36613.449999999997</v>
      </c>
      <c r="D20" s="32">
        <f t="shared" si="0"/>
        <v>9.7633029643487742E-3</v>
      </c>
      <c r="E20" s="50">
        <f>FBiH!E20+RS!E20</f>
        <v>80017.459999999992</v>
      </c>
      <c r="F20" s="32">
        <f t="shared" si="0"/>
        <v>1.9687179286019051E-2</v>
      </c>
      <c r="G20" s="54">
        <f t="shared" si="1"/>
        <v>43404.009999999995</v>
      </c>
      <c r="H20" s="26">
        <f t="shared" si="2"/>
        <v>1.1854662699090088</v>
      </c>
      <c r="I20" s="27">
        <f t="shared" si="3"/>
        <v>9.9238763216702771E-3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9995.4700000000012</v>
      </c>
      <c r="D21" s="32">
        <f t="shared" si="0"/>
        <v>2.6653812159482177E-3</v>
      </c>
      <c r="E21" s="50">
        <f>FBiH!E21+RS!E21</f>
        <v>13609.86</v>
      </c>
      <c r="F21" s="32">
        <f t="shared" si="0"/>
        <v>3.3485161098292708E-3</v>
      </c>
      <c r="G21" s="54">
        <f t="shared" si="1"/>
        <v>3614.3899999999994</v>
      </c>
      <c r="H21" s="26">
        <f t="shared" si="2"/>
        <v>0.36160280607115014</v>
      </c>
      <c r="I21" s="27">
        <f t="shared" si="3"/>
        <v>6.8313489388105312E-4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5240587.75</v>
      </c>
      <c r="D22" s="32">
        <f t="shared" si="0"/>
        <v>1.3974494595430063</v>
      </c>
      <c r="E22" s="50">
        <f>FBiH!E22+RS!E22</f>
        <v>6194203.0699999994</v>
      </c>
      <c r="F22" s="32">
        <f t="shared" si="0"/>
        <v>1.5239972172710758</v>
      </c>
      <c r="G22" s="54">
        <f t="shared" si="1"/>
        <v>953615.31999999937</v>
      </c>
      <c r="H22" s="26">
        <f t="shared" si="2"/>
        <v>0.18196724594488459</v>
      </c>
      <c r="I22" s="27">
        <f t="shared" si="3"/>
        <v>0.12654775772806959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2521019.9</v>
      </c>
      <c r="D23" s="32">
        <f t="shared" si="0"/>
        <v>0.67225243900403409</v>
      </c>
      <c r="E23" s="50">
        <f>FBiH!E23+RS!E23</f>
        <v>3777635.3600000003</v>
      </c>
      <c r="F23" s="32">
        <f t="shared" si="0"/>
        <v>0.92943445854848594</v>
      </c>
      <c r="G23" s="54">
        <f t="shared" si="1"/>
        <v>1256615.4600000004</v>
      </c>
      <c r="H23" s="26">
        <f t="shared" si="2"/>
        <v>0.49845519267816984</v>
      </c>
      <c r="I23" s="27">
        <f t="shared" si="3"/>
        <v>0.25718201954445186</v>
      </c>
    </row>
    <row r="24" spans="1:9" s="1" customFormat="1" ht="17.100000000000001" customHeight="1" x14ac:dyDescent="0.2">
      <c r="A24" s="19" t="s">
        <v>14</v>
      </c>
      <c r="B24" s="12" t="s">
        <v>69</v>
      </c>
      <c r="C24" s="50">
        <f>FBiH!C24+RS!C24</f>
        <v>291475.06</v>
      </c>
      <c r="D24" s="32">
        <f t="shared" si="0"/>
        <v>7.7724424148277127E-2</v>
      </c>
      <c r="E24" s="50">
        <f>FBiH!E24+RS!E24</f>
        <v>230530.14</v>
      </c>
      <c r="F24" s="32">
        <f t="shared" si="0"/>
        <v>5.6718723601212447E-2</v>
      </c>
      <c r="G24" s="54">
        <f t="shared" si="1"/>
        <v>-60944.919999999984</v>
      </c>
      <c r="H24" s="26">
        <f t="shared" si="2"/>
        <v>-0.20909137131664021</v>
      </c>
      <c r="I24" s="27">
        <f t="shared" si="3"/>
        <v>-2.100570054706468E-2</v>
      </c>
    </row>
    <row r="25" spans="1:9" s="1" customFormat="1" ht="17.100000000000001" customHeight="1" x14ac:dyDescent="0.2">
      <c r="A25" s="19" t="s">
        <v>15</v>
      </c>
      <c r="B25" s="12" t="s">
        <v>70</v>
      </c>
      <c r="C25" s="50">
        <f>FBiH!C25+RS!C25</f>
        <v>1580874.08</v>
      </c>
      <c r="D25" s="32">
        <f t="shared" si="0"/>
        <v>0.42155417180096783</v>
      </c>
      <c r="E25" s="50">
        <f>FBiH!E25+RS!E25</f>
        <v>2427473.63</v>
      </c>
      <c r="F25" s="32">
        <f t="shared" si="0"/>
        <v>0.59724600813239359</v>
      </c>
      <c r="G25" s="54">
        <f t="shared" si="1"/>
        <v>846599.54999999981</v>
      </c>
      <c r="H25" s="26">
        <f t="shared" si="2"/>
        <v>0.53552623875014749</v>
      </c>
      <c r="I25" s="27">
        <f t="shared" si="3"/>
        <v>0.17569183633142577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f>FBiH!C26+RS!C26</f>
        <v>22316</v>
      </c>
      <c r="D26" s="32">
        <f t="shared" si="0"/>
        <v>5.9507604159784802E-3</v>
      </c>
      <c r="E26" s="50">
        <f>FBiH!E26+RS!E26</f>
        <v>40485</v>
      </c>
      <c r="F26" s="32">
        <f t="shared" si="0"/>
        <v>9.9607692295466694E-3</v>
      </c>
      <c r="G26" s="54">
        <f t="shared" si="1"/>
        <v>18169</v>
      </c>
      <c r="H26" s="26">
        <f t="shared" si="2"/>
        <v>0.81416920595088726</v>
      </c>
      <c r="I26" s="27">
        <f t="shared" si="3"/>
        <v>4.0100088135681892E-3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f>FBiH!C27+RS!C27</f>
        <v>633631.34</v>
      </c>
      <c r="D27" s="32">
        <f t="shared" si="0"/>
        <v>0.16896344758896761</v>
      </c>
      <c r="E27" s="50">
        <f>FBiH!E27+RS!E27</f>
        <v>816189.98</v>
      </c>
      <c r="F27" s="32">
        <f t="shared" si="0"/>
        <v>0.20081215359388196</v>
      </c>
      <c r="G27" s="54">
        <f t="shared" si="1"/>
        <v>182558.64</v>
      </c>
      <c r="H27" s="26">
        <f t="shared" si="2"/>
        <v>0.28811491552801038</v>
      </c>
      <c r="I27" s="27">
        <f t="shared" si="3"/>
        <v>3.1848706004914351E-2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300509910.00999993</v>
      </c>
      <c r="D28" s="23">
        <f t="shared" si="0"/>
        <v>80.133647477001375</v>
      </c>
      <c r="E28" s="51">
        <f>SUM(E10:E27)</f>
        <v>322758359.00979996</v>
      </c>
      <c r="F28" s="23">
        <f t="shared" si="0"/>
        <v>79.410189724683022</v>
      </c>
      <c r="G28" s="66">
        <f t="shared" si="1"/>
        <v>22248448.999800026</v>
      </c>
      <c r="H28" s="59">
        <f t="shared" si="2"/>
        <v>7.4035658255195896E-2</v>
      </c>
      <c r="I28" s="28">
        <f t="shared" si="3"/>
        <v>-0.72345775231835319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f>FBiH!C29+RS!C29</f>
        <v>67331849.079999998</v>
      </c>
      <c r="D29" s="32">
        <f t="shared" si="0"/>
        <v>17.954638028316054</v>
      </c>
      <c r="E29" s="50">
        <f>FBiH!E29+RS!E29</f>
        <v>74550327.049899995</v>
      </c>
      <c r="F29" s="32">
        <f t="shared" si="0"/>
        <v>18.34206752454698</v>
      </c>
      <c r="G29" s="54">
        <f t="shared" si="1"/>
        <v>7218477.9698999971</v>
      </c>
      <c r="H29" s="26">
        <f t="shared" si="2"/>
        <v>0.10720748157864191</v>
      </c>
      <c r="I29" s="27">
        <f>F29-D29</f>
        <v>0.38742949623092571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f>FBiH!C30+RS!C30</f>
        <v>238505.76</v>
      </c>
      <c r="D30" s="32">
        <f t="shared" si="0"/>
        <v>6.3599687918572484E-2</v>
      </c>
      <c r="E30" s="50">
        <f>FBiH!E30+RS!E30</f>
        <v>83947.57</v>
      </c>
      <c r="F30" s="32">
        <f t="shared" si="0"/>
        <v>2.0654128001759049E-2</v>
      </c>
      <c r="G30" s="54">
        <f t="shared" si="1"/>
        <v>-154558.19</v>
      </c>
      <c r="H30" s="26">
        <f t="shared" si="2"/>
        <v>-0.64802707490167111</v>
      </c>
      <c r="I30" s="27">
        <f t="shared" ref="I30:I33" si="4">F30-D30</f>
        <v>-4.2945559916813439E-2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f>FBiH!C31+RS!C31</f>
        <v>6824695.8899999997</v>
      </c>
      <c r="D31" s="32">
        <f t="shared" si="0"/>
        <v>1.8198660222845948</v>
      </c>
      <c r="E31" s="50">
        <f>FBiH!E31+RS!E31</f>
        <v>8951916.9000000004</v>
      </c>
      <c r="F31" s="32">
        <f t="shared" si="0"/>
        <v>2.2024942176850391</v>
      </c>
      <c r="G31" s="54">
        <f t="shared" si="1"/>
        <v>2127221.0100000007</v>
      </c>
      <c r="H31" s="26">
        <f t="shared" si="2"/>
        <v>0.31169462263028408</v>
      </c>
      <c r="I31" s="27">
        <f t="shared" si="4"/>
        <v>0.38262819540044424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f>FBiH!C32+RS!C32</f>
        <v>105936.01999999999</v>
      </c>
      <c r="D32" s="32">
        <f t="shared" si="0"/>
        <v>2.8248784479400633E-2</v>
      </c>
      <c r="E32" s="50">
        <f>FBiH!E32+RS!E32</f>
        <v>99962.61</v>
      </c>
      <c r="F32" s="32">
        <f t="shared" si="0"/>
        <v>2.4594405083195606E-2</v>
      </c>
      <c r="G32" s="54">
        <f t="shared" si="1"/>
        <v>-5973.4099999999889</v>
      </c>
      <c r="H32" s="26">
        <f t="shared" si="2"/>
        <v>-5.6386958845537044E-2</v>
      </c>
      <c r="I32" s="27">
        <f t="shared" si="4"/>
        <v>-3.6543793962050264E-3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74500986.75</v>
      </c>
      <c r="D33" s="24">
        <f t="shared" si="0"/>
        <v>19.866352522998621</v>
      </c>
      <c r="E33" s="53">
        <f>SUM(E29:E32)</f>
        <v>83686154.129899994</v>
      </c>
      <c r="F33" s="24">
        <f t="shared" si="0"/>
        <v>20.589810275316974</v>
      </c>
      <c r="G33" s="56">
        <f t="shared" si="1"/>
        <v>9185167.3798999935</v>
      </c>
      <c r="H33" s="60">
        <f t="shared" si="2"/>
        <v>0.12328920435271944</v>
      </c>
      <c r="I33" s="28">
        <f t="shared" si="4"/>
        <v>0.72345775231835319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375010896.75999993</v>
      </c>
      <c r="D34" s="25">
        <f>D28+D33</f>
        <v>100</v>
      </c>
      <c r="E34" s="58">
        <f>E28+E33</f>
        <v>406444513.13969994</v>
      </c>
      <c r="F34" s="25">
        <f>F28+F33</f>
        <v>100</v>
      </c>
      <c r="G34" s="57">
        <f>G28+G33</f>
        <v>31433616.37970002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66</v>
      </c>
      <c r="D9" s="34" t="s">
        <v>25</v>
      </c>
      <c r="E9" s="11" t="s">
        <v>67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17526498</v>
      </c>
      <c r="D10" s="32">
        <f>C10/C$34*100</f>
        <v>6.634937027431274</v>
      </c>
      <c r="E10" s="50">
        <v>18000259</v>
      </c>
      <c r="F10" s="32">
        <f>E10/E$34*100</f>
        <v>6.2954926959887816</v>
      </c>
      <c r="G10" s="54">
        <f>E10-C10</f>
        <v>473761</v>
      </c>
      <c r="H10" s="26">
        <f>(E10-C10)/C10</f>
        <v>2.7031127382093102E-2</v>
      </c>
      <c r="I10" s="27">
        <f>F10-D10</f>
        <v>-0.33944433144249242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3607459</v>
      </c>
      <c r="D11" s="32">
        <f t="shared" ref="D11:D33" si="0">C11/C$34*100</f>
        <v>1.3656614854855884</v>
      </c>
      <c r="E11" s="50">
        <v>4209816</v>
      </c>
      <c r="F11" s="32">
        <f t="shared" ref="F11" si="1">E11/E$34*100</f>
        <v>1.4723602521195227</v>
      </c>
      <c r="G11" s="54">
        <f t="shared" ref="G11:G33" si="2">E11-C11</f>
        <v>602357</v>
      </c>
      <c r="H11" s="26">
        <f t="shared" ref="H11:H33" si="3">(E11-C11)/C11</f>
        <v>0.16697542508452626</v>
      </c>
      <c r="I11" s="27">
        <f t="shared" ref="I11:I28" si="4">F11-D11</f>
        <v>0.10669876663393429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29448865</v>
      </c>
      <c r="D12" s="32">
        <f t="shared" si="0"/>
        <v>11.148340347531201</v>
      </c>
      <c r="E12" s="50">
        <v>31661389</v>
      </c>
      <c r="F12" s="32">
        <f t="shared" ref="F12" si="5">E12/E$34*100</f>
        <v>11.073398621339814</v>
      </c>
      <c r="G12" s="54">
        <f t="shared" si="2"/>
        <v>2212524</v>
      </c>
      <c r="H12" s="26">
        <f t="shared" si="3"/>
        <v>7.5131044948591394E-2</v>
      </c>
      <c r="I12" s="27">
        <f t="shared" si="4"/>
        <v>-7.4941726191386948E-2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4728</v>
      </c>
      <c r="D14" s="32">
        <f t="shared" si="0"/>
        <v>1.7898602599158752E-3</v>
      </c>
      <c r="E14" s="50">
        <v>731</v>
      </c>
      <c r="F14" s="32">
        <f t="shared" ref="F14" si="7">E14/E$34*100</f>
        <v>2.5566327466553673E-4</v>
      </c>
      <c r="G14" s="54">
        <f t="shared" si="2"/>
        <v>-3997</v>
      </c>
      <c r="H14" s="26" t="s">
        <v>27</v>
      </c>
      <c r="I14" s="27">
        <f t="shared" si="4"/>
        <v>-1.5341969852503384E-3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9288</v>
      </c>
      <c r="D15" s="32">
        <f t="shared" si="0"/>
        <v>3.516121424301744E-3</v>
      </c>
      <c r="E15" s="50">
        <v>9288</v>
      </c>
      <c r="F15" s="32">
        <f t="shared" ref="F15" si="8">E15/E$34*100</f>
        <v>3.2484274898679959E-3</v>
      </c>
      <c r="G15" s="54">
        <f t="shared" si="2"/>
        <v>0</v>
      </c>
      <c r="H15" s="26">
        <f t="shared" si="3"/>
        <v>0</v>
      </c>
      <c r="I15" s="27">
        <f t="shared" si="4"/>
        <v>-2.676939344337481E-4</v>
      </c>
    </row>
    <row r="16" spans="1:9" s="1" customFormat="1" ht="17.100000000000001" customHeight="1" x14ac:dyDescent="0.2">
      <c r="A16" s="19" t="s">
        <v>6</v>
      </c>
      <c r="B16" s="12" t="s">
        <v>68</v>
      </c>
      <c r="C16" s="50">
        <v>1740389</v>
      </c>
      <c r="D16" s="32">
        <f t="shared" si="0"/>
        <v>0.6588521801807804</v>
      </c>
      <c r="E16" s="50">
        <v>1647723</v>
      </c>
      <c r="F16" s="32">
        <f t="shared" ref="F16" si="9">E16/E$34*100</f>
        <v>0.57628215857964737</v>
      </c>
      <c r="G16" s="54">
        <f t="shared" si="2"/>
        <v>-92666</v>
      </c>
      <c r="H16" s="26">
        <f t="shared" si="3"/>
        <v>-5.3244418345553782E-2</v>
      </c>
      <c r="I16" s="27">
        <f t="shared" si="4"/>
        <v>-8.2570021601133026E-2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13663498</v>
      </c>
      <c r="D17" s="32">
        <f t="shared" si="0"/>
        <v>5.1725363962859641</v>
      </c>
      <c r="E17" s="50">
        <v>14188727</v>
      </c>
      <c r="F17" s="32">
        <f t="shared" ref="F17" si="10">E17/E$34*100</f>
        <v>4.962430106915618</v>
      </c>
      <c r="G17" s="54">
        <f t="shared" si="2"/>
        <v>525229</v>
      </c>
      <c r="H17" s="26">
        <f t="shared" si="3"/>
        <v>3.8440302768734627E-2</v>
      </c>
      <c r="I17" s="27">
        <f t="shared" si="4"/>
        <v>-0.21010628937034603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10636514</v>
      </c>
      <c r="D18" s="32">
        <f t="shared" si="0"/>
        <v>4.0266230356681145</v>
      </c>
      <c r="E18" s="50">
        <v>10838908</v>
      </c>
      <c r="F18" s="32">
        <f t="shared" ref="F18" si="11">E18/E$34*100</f>
        <v>3.7908491286983357</v>
      </c>
      <c r="G18" s="54">
        <f t="shared" si="2"/>
        <v>202394</v>
      </c>
      <c r="H18" s="26">
        <f t="shared" si="3"/>
        <v>1.9028226729170854E-2</v>
      </c>
      <c r="I18" s="27">
        <f t="shared" si="4"/>
        <v>-0.23577390696977885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117251542</v>
      </c>
      <c r="D19" s="32">
        <f t="shared" si="0"/>
        <v>44.387452504157601</v>
      </c>
      <c r="E19" s="50">
        <v>124354223</v>
      </c>
      <c r="F19" s="32">
        <f t="shared" ref="F19" si="12">E19/E$34*100</f>
        <v>43.492213229368545</v>
      </c>
      <c r="G19" s="54">
        <f t="shared" si="2"/>
        <v>7102681</v>
      </c>
      <c r="H19" s="26">
        <f t="shared" si="3"/>
        <v>6.0576440009633303E-2</v>
      </c>
      <c r="I19" s="27">
        <f t="shared" si="4"/>
        <v>-0.89523927478905563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21441</v>
      </c>
      <c r="D20" s="32">
        <f t="shared" si="0"/>
        <v>8.1168345670169801E-3</v>
      </c>
      <c r="E20" s="50">
        <v>22077</v>
      </c>
      <c r="F20" s="32">
        <f t="shared" ref="F20" si="13">E20/E$34*100</f>
        <v>7.7213106905486386E-3</v>
      </c>
      <c r="G20" s="54">
        <f t="shared" si="2"/>
        <v>636</v>
      </c>
      <c r="H20" s="26">
        <f t="shared" si="3"/>
        <v>2.9662795578564431E-2</v>
      </c>
      <c r="I20" s="27">
        <f t="shared" si="4"/>
        <v>-3.9552387646834154E-4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7709</v>
      </c>
      <c r="D21" s="32">
        <f t="shared" si="0"/>
        <v>2.9183656395286549E-3</v>
      </c>
      <c r="E21" s="50">
        <v>9684</v>
      </c>
      <c r="F21" s="32">
        <f t="shared" ref="F21" si="14">E21/E$34*100</f>
        <v>3.3869263363352363E-3</v>
      </c>
      <c r="G21" s="54">
        <f t="shared" si="2"/>
        <v>1975</v>
      </c>
      <c r="H21" s="26">
        <f t="shared" si="3"/>
        <v>0.25619405889220392</v>
      </c>
      <c r="I21" s="27">
        <f t="shared" si="4"/>
        <v>4.6856069680658143E-4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3701752</v>
      </c>
      <c r="D22" s="32">
        <f t="shared" si="0"/>
        <v>1.4013576135499388</v>
      </c>
      <c r="E22" s="50">
        <v>4455158</v>
      </c>
      <c r="F22" s="32">
        <f t="shared" ref="F22" si="15">E22/E$34*100</f>
        <v>1.5581672823972139</v>
      </c>
      <c r="G22" s="54">
        <f t="shared" si="2"/>
        <v>753406</v>
      </c>
      <c r="H22" s="26">
        <f t="shared" si="3"/>
        <v>0.20352687051968907</v>
      </c>
      <c r="I22" s="27">
        <f t="shared" si="4"/>
        <v>0.1568096688472751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1677667</v>
      </c>
      <c r="D23" s="32">
        <f t="shared" si="0"/>
        <v>0.63510776071748865</v>
      </c>
      <c r="E23" s="50">
        <v>2765692</v>
      </c>
      <c r="F23" s="32">
        <f t="shared" ref="F23" si="16">E23/E$34*100</f>
        <v>0.96728573657493522</v>
      </c>
      <c r="G23" s="54">
        <f t="shared" si="2"/>
        <v>1088025</v>
      </c>
      <c r="H23" s="26">
        <f t="shared" si="3"/>
        <v>0.64853454231382035</v>
      </c>
      <c r="I23" s="27">
        <f t="shared" si="4"/>
        <v>0.33217797585744657</v>
      </c>
    </row>
    <row r="24" spans="1:9" s="1" customFormat="1" ht="17.100000000000001" customHeight="1" x14ac:dyDescent="0.2">
      <c r="A24" s="19" t="s">
        <v>14</v>
      </c>
      <c r="B24" s="12" t="s">
        <v>69</v>
      </c>
      <c r="C24" s="50">
        <v>279160</v>
      </c>
      <c r="D24" s="32">
        <f t="shared" si="0"/>
        <v>0.10568049707235949</v>
      </c>
      <c r="E24" s="50">
        <v>220736</v>
      </c>
      <c r="F24" s="32">
        <f t="shared" ref="F24" si="17">E24/E$34*100</f>
        <v>7.7201215590385661E-2</v>
      </c>
      <c r="G24" s="54">
        <f t="shared" si="2"/>
        <v>-58424</v>
      </c>
      <c r="H24" s="26">
        <f t="shared" si="3"/>
        <v>-0.20928499785069493</v>
      </c>
      <c r="I24" s="27">
        <f t="shared" si="4"/>
        <v>-2.8479281481973831E-2</v>
      </c>
    </row>
    <row r="25" spans="1:9" s="1" customFormat="1" ht="17.100000000000001" customHeight="1" x14ac:dyDescent="0.2">
      <c r="A25" s="19" t="s">
        <v>15</v>
      </c>
      <c r="B25" s="12" t="s">
        <v>70</v>
      </c>
      <c r="C25" s="50">
        <v>973022</v>
      </c>
      <c r="D25" s="32">
        <f t="shared" si="0"/>
        <v>0.36835309006426914</v>
      </c>
      <c r="E25" s="50">
        <v>1755850</v>
      </c>
      <c r="F25" s="32">
        <f t="shared" ref="F25" si="18">E25/E$34*100</f>
        <v>0.61409898881187786</v>
      </c>
      <c r="G25" s="54">
        <f t="shared" si="2"/>
        <v>782828</v>
      </c>
      <c r="H25" s="26">
        <f t="shared" si="3"/>
        <v>0.80453268271426548</v>
      </c>
      <c r="I25" s="27">
        <f t="shared" si="4"/>
        <v>0.24574589874760872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22316</v>
      </c>
      <c r="D26" s="32">
        <f t="shared" si="0"/>
        <v>8.4480798562357583E-3</v>
      </c>
      <c r="E26" s="50">
        <v>40485</v>
      </c>
      <c r="F26" s="32">
        <f t="shared" ref="F26" si="19">E26/E$34*100</f>
        <v>1.415940858390459E-2</v>
      </c>
      <c r="G26" s="54">
        <f t="shared" si="2"/>
        <v>18169</v>
      </c>
      <c r="H26" s="26">
        <f t="shared" si="3"/>
        <v>0.81416920595088726</v>
      </c>
      <c r="I26" s="27">
        <f t="shared" si="4"/>
        <v>5.7113287276688313E-3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597207</v>
      </c>
      <c r="D27" s="32">
        <f t="shared" si="0"/>
        <v>0.2260822919296912</v>
      </c>
      <c r="E27" s="50">
        <v>763562</v>
      </c>
      <c r="F27" s="32">
        <f t="shared" ref="F27" si="20">E27/E$34*100</f>
        <v>0.26705165708641115</v>
      </c>
      <c r="G27" s="54">
        <f t="shared" si="2"/>
        <v>166355</v>
      </c>
      <c r="H27" s="26">
        <f t="shared" si="3"/>
        <v>0.27855500689040819</v>
      </c>
      <c r="I27" s="27">
        <f t="shared" si="4"/>
        <v>4.096936515671995E-2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201169055</v>
      </c>
      <c r="D28" s="23">
        <f t="shared" si="0"/>
        <v>76.155773491821265</v>
      </c>
      <c r="E28" s="51">
        <f>SUM(E10:E27)</f>
        <v>214944308</v>
      </c>
      <c r="F28" s="45">
        <f t="shared" ref="F28" si="21">E28/E$34*100</f>
        <v>75.17560280984641</v>
      </c>
      <c r="G28" s="55">
        <f t="shared" si="2"/>
        <v>13775253</v>
      </c>
      <c r="H28" s="59">
        <f t="shared" si="3"/>
        <v>6.8476003926150567E-2</v>
      </c>
      <c r="I28" s="28">
        <f t="shared" si="4"/>
        <v>-0.98017068197485457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57230073</v>
      </c>
      <c r="D29" s="32">
        <f t="shared" si="0"/>
        <v>21.665362380453576</v>
      </c>
      <c r="E29" s="52">
        <v>63242866</v>
      </c>
      <c r="F29" s="32">
        <f t="shared" ref="F29" si="22">E29/E$34*100</f>
        <v>22.118848455258185</v>
      </c>
      <c r="G29" s="54">
        <f t="shared" si="2"/>
        <v>6012793</v>
      </c>
      <c r="H29" s="26">
        <f t="shared" si="3"/>
        <v>0.10506352141119932</v>
      </c>
      <c r="I29" s="27">
        <f>F29-D29</f>
        <v>0.45348607480460856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157465</v>
      </c>
      <c r="D30" s="32">
        <f t="shared" si="0"/>
        <v>5.9610902247811612E-2</v>
      </c>
      <c r="E30" s="52">
        <v>81918</v>
      </c>
      <c r="F30" s="32">
        <f t="shared" ref="F30" si="23">E30/E$34*100</f>
        <v>2.8650375012382268E-2</v>
      </c>
      <c r="G30" s="54">
        <f t="shared" si="2"/>
        <v>-75547</v>
      </c>
      <c r="H30" s="26">
        <f t="shared" si="3"/>
        <v>-0.47977010764296829</v>
      </c>
      <c r="I30" s="27">
        <f t="shared" ref="I30:I33" si="24">F30-D30</f>
        <v>-3.0960527235429344E-2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5598107</v>
      </c>
      <c r="D31" s="32">
        <f t="shared" si="0"/>
        <v>2.1192532254773435</v>
      </c>
      <c r="E31" s="52">
        <v>7653867</v>
      </c>
      <c r="F31" s="32">
        <f t="shared" ref="F31" si="25">E31/E$34*100</f>
        <v>2.6768983598830198</v>
      </c>
      <c r="G31" s="54">
        <f t="shared" si="2"/>
        <v>2055760</v>
      </c>
      <c r="H31" s="26">
        <f t="shared" si="3"/>
        <v>0.36722413487273464</v>
      </c>
      <c r="I31" s="27">
        <f t="shared" si="24"/>
        <v>0.55764513440567631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>
        <v>0</v>
      </c>
      <c r="F32" s="32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62985645</v>
      </c>
      <c r="D33" s="24">
        <f t="shared" si="0"/>
        <v>23.844226508178732</v>
      </c>
      <c r="E33" s="53">
        <f>SUM(E29:E32)</f>
        <v>70978651</v>
      </c>
      <c r="F33" s="24">
        <f t="shared" ref="F33" si="27">E33/E$34*100</f>
        <v>24.82439719015359</v>
      </c>
      <c r="G33" s="56">
        <f t="shared" si="2"/>
        <v>7993006</v>
      </c>
      <c r="H33" s="59">
        <f t="shared" si="3"/>
        <v>0.12690202664432507</v>
      </c>
      <c r="I33" s="28">
        <f t="shared" si="24"/>
        <v>0.98017068197485813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264154700</v>
      </c>
      <c r="D34" s="25">
        <f>D28+D33</f>
        <v>100</v>
      </c>
      <c r="E34" s="58">
        <f>E28+E33</f>
        <v>285922959</v>
      </c>
      <c r="F34" s="25">
        <f>F28+F33</f>
        <v>100</v>
      </c>
      <c r="G34" s="57">
        <f>G28+G33</f>
        <v>21768259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66</v>
      </c>
      <c r="D9" s="34" t="s">
        <v>25</v>
      </c>
      <c r="E9" s="11" t="s">
        <v>67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6589422.4100000001</v>
      </c>
      <c r="D10" s="32">
        <f>C10/C$34*100</f>
        <v>5.9441173363234547</v>
      </c>
      <c r="E10" s="50">
        <v>7158700.7799999984</v>
      </c>
      <c r="F10" s="32">
        <f>E10/E$34*100</f>
        <v>5.9397680614889383</v>
      </c>
      <c r="G10" s="54">
        <f>E10-C10</f>
        <v>569278.36999999825</v>
      </c>
      <c r="H10" s="26">
        <f>(E10-C10)/C10</f>
        <v>8.6392757146069532E-2</v>
      </c>
      <c r="I10" s="27">
        <f>F10-D10</f>
        <v>-4.3492748345164145E-3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472348.13</v>
      </c>
      <c r="D11" s="32">
        <f t="shared" ref="D11:D33" si="0">C11/C$34*100</f>
        <v>0.42609086709209237</v>
      </c>
      <c r="E11" s="50">
        <v>619078.38</v>
      </c>
      <c r="F11" s="32">
        <f t="shared" ref="F11" si="1">E11/E$34*100</f>
        <v>0.51366611094510839</v>
      </c>
      <c r="G11" s="54">
        <f t="shared" ref="G11:G33" si="2">E11-C11</f>
        <v>146730.25</v>
      </c>
      <c r="H11" s="26">
        <f t="shared" ref="H11:H33" si="3">(E11-C11)/C11</f>
        <v>0.31064005694274688</v>
      </c>
      <c r="I11" s="27">
        <f t="shared" ref="I11:I28" si="4">F11-D11</f>
        <v>8.7575243853016016E-2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7038880.1699999999</v>
      </c>
      <c r="D12" s="32">
        <f t="shared" si="0"/>
        <v>6.3495594975524403</v>
      </c>
      <c r="E12" s="50">
        <v>8134881.7797999997</v>
      </c>
      <c r="F12" s="32">
        <f t="shared" ref="F12" si="5">E12/E$34*100</f>
        <v>6.7497318947369589</v>
      </c>
      <c r="G12" s="54">
        <f t="shared" si="2"/>
        <v>1096001.6097999997</v>
      </c>
      <c r="H12" s="26">
        <f t="shared" si="3"/>
        <v>0.15570681462531558</v>
      </c>
      <c r="I12" s="27">
        <f t="shared" si="4"/>
        <v>0.40017239718451858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>
        <v>24171</v>
      </c>
      <c r="F13" s="32">
        <f t="shared" ref="F13" si="6">E13/E$34*100</f>
        <v>2.0055333813553969E-2</v>
      </c>
      <c r="G13" s="54">
        <f t="shared" si="2"/>
        <v>24171</v>
      </c>
      <c r="H13" s="26" t="s">
        <v>27</v>
      </c>
      <c r="I13" s="27">
        <f t="shared" si="4"/>
        <v>2.0055333813553969E-2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>
        <v>6958</v>
      </c>
      <c r="F14" s="32">
        <f t="shared" ref="F14" si="7">E14/E$34*100</f>
        <v>5.773241184672066E-3</v>
      </c>
      <c r="G14" s="54">
        <f t="shared" si="2"/>
        <v>6958</v>
      </c>
      <c r="H14" s="26" t="s">
        <v>27</v>
      </c>
      <c r="I14" s="27">
        <f t="shared" si="4"/>
        <v>5.773241184672066E-3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835.01</v>
      </c>
      <c r="D15" s="32">
        <f t="shared" si="0"/>
        <v>7.5323709851580871E-4</v>
      </c>
      <c r="E15" s="50">
        <v>1648.01</v>
      </c>
      <c r="F15" s="32">
        <f t="shared" ref="F15" si="8">E15/E$34*100</f>
        <v>1.3673985634882742E-3</v>
      </c>
      <c r="G15" s="54">
        <f t="shared" si="2"/>
        <v>813</v>
      </c>
      <c r="H15" s="26">
        <f t="shared" si="3"/>
        <v>0.97364103423911097</v>
      </c>
      <c r="I15" s="27">
        <f t="shared" si="4"/>
        <v>6.1416146497246548E-4</v>
      </c>
    </row>
    <row r="16" spans="1:9" s="1" customFormat="1" ht="16.5" customHeight="1" x14ac:dyDescent="0.2">
      <c r="A16" s="19" t="s">
        <v>6</v>
      </c>
      <c r="B16" s="12" t="s">
        <v>68</v>
      </c>
      <c r="C16" s="50">
        <v>609081.73</v>
      </c>
      <c r="D16" s="32">
        <f t="shared" si="0"/>
        <v>0.54943408469861343</v>
      </c>
      <c r="E16" s="50">
        <v>548610.87</v>
      </c>
      <c r="F16" s="32">
        <f t="shared" ref="F16" si="9">E16/E$34*100</f>
        <v>0.4551973079969493</v>
      </c>
      <c r="G16" s="54">
        <f t="shared" si="2"/>
        <v>-60470.859999999986</v>
      </c>
      <c r="H16" s="26">
        <f t="shared" si="3"/>
        <v>-9.9282012612658718E-2</v>
      </c>
      <c r="I16" s="27">
        <f t="shared" si="4"/>
        <v>-9.4236776701664138E-2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4224658.7399999993</v>
      </c>
      <c r="D17" s="32">
        <f t="shared" si="0"/>
        <v>3.8109360265590251</v>
      </c>
      <c r="E17" s="50">
        <v>4314554.71</v>
      </c>
      <c r="F17" s="32">
        <f t="shared" ref="F17" si="10">E17/E$34*100</f>
        <v>3.5799029815022769</v>
      </c>
      <c r="G17" s="54">
        <f t="shared" si="2"/>
        <v>89895.970000000671</v>
      </c>
      <c r="H17" s="26">
        <f t="shared" si="3"/>
        <v>2.1278871391160151E-2</v>
      </c>
      <c r="I17" s="27">
        <f t="shared" si="4"/>
        <v>-0.23103304505674815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7043596.54</v>
      </c>
      <c r="D18" s="32">
        <f t="shared" si="0"/>
        <v>6.3538139913361391</v>
      </c>
      <c r="E18" s="50">
        <v>7432959.1200000001</v>
      </c>
      <c r="F18" s="32">
        <f t="shared" ref="F18" si="11">E18/E$34*100</f>
        <v>6.1673276394894856</v>
      </c>
      <c r="G18" s="54">
        <f t="shared" si="2"/>
        <v>389362.58000000007</v>
      </c>
      <c r="H18" s="26">
        <f t="shared" si="3"/>
        <v>5.5278944185522594E-2</v>
      </c>
      <c r="I18" s="27">
        <f t="shared" si="4"/>
        <v>-0.18648635184665352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70305793.229999989</v>
      </c>
      <c r="D19" s="32">
        <f t="shared" si="0"/>
        <v>63.42071556199037</v>
      </c>
      <c r="E19" s="50">
        <v>76025587.859999985</v>
      </c>
      <c r="F19" s="32">
        <f t="shared" ref="F19" si="12">E19/E$34*100</f>
        <v>63.08049079078134</v>
      </c>
      <c r="G19" s="54">
        <f t="shared" si="2"/>
        <v>5719794.6299999952</v>
      </c>
      <c r="H19" s="26">
        <f t="shared" si="3"/>
        <v>8.1355950444768149E-2</v>
      </c>
      <c r="I19" s="27">
        <f t="shared" si="4"/>
        <v>-0.34022477120903005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15172.449999999999</v>
      </c>
      <c r="D20" s="32">
        <f t="shared" si="0"/>
        <v>1.3686605208771369E-2</v>
      </c>
      <c r="E20" s="50">
        <v>57940.46</v>
      </c>
      <c r="F20" s="32">
        <f t="shared" ref="F20" si="13">E20/E$34*100</f>
        <v>4.8074770038925622E-2</v>
      </c>
      <c r="G20" s="54">
        <f t="shared" si="2"/>
        <v>42768.01</v>
      </c>
      <c r="H20" s="26">
        <f t="shared" si="3"/>
        <v>2.8187939324235707</v>
      </c>
      <c r="I20" s="27">
        <f t="shared" si="4"/>
        <v>3.438816483015425E-2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2286.4700000000003</v>
      </c>
      <c r="D21" s="32">
        <f t="shared" si="0"/>
        <v>2.0625549737649145E-3</v>
      </c>
      <c r="E21" s="50">
        <v>3925.8599999999997</v>
      </c>
      <c r="F21" s="32">
        <f t="shared" ref="F21" si="14">E21/E$34*100</f>
        <v>3.2573924457109335E-3</v>
      </c>
      <c r="G21" s="54">
        <f t="shared" si="2"/>
        <v>1639.3899999999994</v>
      </c>
      <c r="H21" s="26">
        <f t="shared" si="3"/>
        <v>0.71699606817495931</v>
      </c>
      <c r="I21" s="27">
        <f t="shared" si="4"/>
        <v>1.194837471946019E-3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1538835.75</v>
      </c>
      <c r="D22" s="32">
        <f t="shared" si="0"/>
        <v>1.3881368791061166</v>
      </c>
      <c r="E22" s="50">
        <v>1739045.0699999996</v>
      </c>
      <c r="F22" s="32">
        <f t="shared" ref="F22" si="15">E22/E$34*100</f>
        <v>1.4429328284169178</v>
      </c>
      <c r="G22" s="54">
        <f t="shared" si="2"/>
        <v>200209.3199999996</v>
      </c>
      <c r="H22" s="26">
        <f t="shared" si="3"/>
        <v>0.13010441172815201</v>
      </c>
      <c r="I22" s="27">
        <f t="shared" si="4"/>
        <v>5.4795949310801229E-2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843352.89999999991</v>
      </c>
      <c r="D23" s="32">
        <f t="shared" si="0"/>
        <v>0.76076297460017595</v>
      </c>
      <c r="E23" s="50">
        <v>1011943.3600000001</v>
      </c>
      <c r="F23" s="32">
        <f t="shared" ref="F23" si="16">E23/E$34*100</f>
        <v>0.83963683278347678</v>
      </c>
      <c r="G23" s="54">
        <f t="shared" si="2"/>
        <v>168590.4600000002</v>
      </c>
      <c r="H23" s="26">
        <f t="shared" si="3"/>
        <v>0.19990499825162183</v>
      </c>
      <c r="I23" s="27">
        <f t="shared" si="4"/>
        <v>7.8873858183300838E-2</v>
      </c>
    </row>
    <row r="24" spans="1:9" s="1" customFormat="1" ht="17.100000000000001" customHeight="1" x14ac:dyDescent="0.2">
      <c r="A24" s="19" t="s">
        <v>14</v>
      </c>
      <c r="B24" s="12" t="s">
        <v>69</v>
      </c>
      <c r="C24" s="50">
        <v>12315.06</v>
      </c>
      <c r="D24" s="32">
        <f t="shared" si="0"/>
        <v>1.1109040685079334E-2</v>
      </c>
      <c r="E24" s="50">
        <v>9794.14</v>
      </c>
      <c r="F24" s="32">
        <f t="shared" ref="F24" si="17">E24/E$34*100</f>
        <v>8.1264634113889147E-3</v>
      </c>
      <c r="G24" s="54">
        <f t="shared" si="2"/>
        <v>-2520.92</v>
      </c>
      <c r="H24" s="26">
        <f t="shared" si="3"/>
        <v>-0.20470221013945528</v>
      </c>
      <c r="I24" s="27">
        <f t="shared" si="4"/>
        <v>-2.9825772736904194E-3</v>
      </c>
    </row>
    <row r="25" spans="1:9" s="1" customFormat="1" ht="17.100000000000001" customHeight="1" x14ac:dyDescent="0.2">
      <c r="A25" s="19" t="s">
        <v>15</v>
      </c>
      <c r="B25" s="12" t="s">
        <v>70</v>
      </c>
      <c r="C25" s="50">
        <v>607852.07999999996</v>
      </c>
      <c r="D25" s="32">
        <f t="shared" si="0"/>
        <v>0.5483248548711982</v>
      </c>
      <c r="E25" s="50">
        <v>671623.63</v>
      </c>
      <c r="F25" s="32">
        <f t="shared" ref="F25" si="18">E25/E$34*100</f>
        <v>0.55726432901910794</v>
      </c>
      <c r="G25" s="54">
        <f t="shared" si="2"/>
        <v>63771.550000000047</v>
      </c>
      <c r="H25" s="26">
        <f t="shared" si="3"/>
        <v>0.10491294197759438</v>
      </c>
      <c r="I25" s="27">
        <f t="shared" si="4"/>
        <v>8.9394741479097428E-3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>
        <v>0</v>
      </c>
      <c r="F26" s="32">
        <f t="shared" ref="F26" si="19">E26/E$34*100</f>
        <v>0</v>
      </c>
      <c r="G26" s="54">
        <f t="shared" si="2"/>
        <v>0</v>
      </c>
      <c r="H26" s="26" t="s">
        <v>27</v>
      </c>
      <c r="I26" s="27">
        <f t="shared" si="4"/>
        <v>0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36424.339999999997</v>
      </c>
      <c r="D27" s="32">
        <f t="shared" si="0"/>
        <v>3.2857288148589008E-2</v>
      </c>
      <c r="E27" s="50">
        <v>52627.98</v>
      </c>
      <c r="F27" s="32">
        <f t="shared" ref="F27" si="20">E27/E$34*100</f>
        <v>4.3666861397254647E-2</v>
      </c>
      <c r="G27" s="54">
        <f t="shared" si="2"/>
        <v>16203.640000000007</v>
      </c>
      <c r="H27" s="26">
        <f t="shared" si="3"/>
        <v>0.44485747717048568</v>
      </c>
      <c r="I27" s="27">
        <f t="shared" si="4"/>
        <v>1.080957324866564E-2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99340855.010000005</v>
      </c>
      <c r="D28" s="23">
        <f t="shared" si="0"/>
        <v>89.61236080024436</v>
      </c>
      <c r="E28" s="51">
        <f>SUM(E10:E27)</f>
        <v>107814051.00979997</v>
      </c>
      <c r="F28" s="45">
        <f t="shared" ref="F28" si="21">E28/E$34*100</f>
        <v>89.456240238015553</v>
      </c>
      <c r="G28" s="55">
        <f t="shared" si="2"/>
        <v>8473195.9997999668</v>
      </c>
      <c r="H28" s="59">
        <f t="shared" si="3"/>
        <v>8.5294172261221476E-2</v>
      </c>
      <c r="I28" s="28">
        <f t="shared" si="4"/>
        <v>-0.1561205622288071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10101776.08</v>
      </c>
      <c r="D29" s="32">
        <f t="shared" si="0"/>
        <v>9.1125046458792109</v>
      </c>
      <c r="E29" s="52">
        <v>11307461.049899999</v>
      </c>
      <c r="F29" s="32">
        <f t="shared" ref="F29" si="22">E29/E$34*100</f>
        <v>9.3821069024659263</v>
      </c>
      <c r="G29" s="54">
        <f t="shared" si="2"/>
        <v>1205684.969899999</v>
      </c>
      <c r="H29" s="26">
        <f t="shared" si="3"/>
        <v>0.11935376119522924</v>
      </c>
      <c r="I29" s="27">
        <f>F29-D29</f>
        <v>0.26960225658671533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81040.760000000009</v>
      </c>
      <c r="D30" s="32">
        <f t="shared" si="0"/>
        <v>7.3104402251369466E-2</v>
      </c>
      <c r="E30" s="52">
        <v>2029.57</v>
      </c>
      <c r="F30" s="32">
        <f t="shared" ref="F30" si="23">E30/E$34*100</f>
        <v>1.6839892370185232E-3</v>
      </c>
      <c r="G30" s="54">
        <f t="shared" si="2"/>
        <v>-79011.19</v>
      </c>
      <c r="H30" s="26">
        <f t="shared" si="3"/>
        <v>-0.97495618254320415</v>
      </c>
      <c r="I30" s="27">
        <f t="shared" ref="I30:I33" si="24">F30-D30</f>
        <v>-7.1420413014350939E-2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1226588.8899999999</v>
      </c>
      <c r="D31" s="32">
        <f t="shared" si="0"/>
        <v>1.1064684932819084</v>
      </c>
      <c r="E31" s="52">
        <v>1298049.8999999999</v>
      </c>
      <c r="F31" s="32">
        <f t="shared" ref="F31" si="25">E31/E$34*100</f>
        <v>1.0770271834491889</v>
      </c>
      <c r="G31" s="54">
        <f t="shared" si="2"/>
        <v>71461.010000000009</v>
      </c>
      <c r="H31" s="26">
        <f t="shared" si="3"/>
        <v>5.825995211810537E-2</v>
      </c>
      <c r="I31" s="27">
        <f t="shared" si="24"/>
        <v>-2.9441309832719531E-2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105936.01999999999</v>
      </c>
      <c r="D32" s="32">
        <f t="shared" si="0"/>
        <v>9.5561658343148795E-2</v>
      </c>
      <c r="E32" s="52">
        <v>99962.61</v>
      </c>
      <c r="F32" s="32">
        <f t="shared" ref="F32" si="26">E32/E$34*100</f>
        <v>8.2941686832324196E-2</v>
      </c>
      <c r="G32" s="54">
        <f t="shared" si="2"/>
        <v>-5973.4099999999889</v>
      </c>
      <c r="H32" s="26">
        <f t="shared" si="3"/>
        <v>-5.6386958845537044E-2</v>
      </c>
      <c r="I32" s="27">
        <f t="shared" si="24"/>
        <v>-1.2619971510824599E-2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11515341.75</v>
      </c>
      <c r="D33" s="24">
        <f t="shared" si="0"/>
        <v>10.387639199755638</v>
      </c>
      <c r="E33" s="53">
        <f>SUM(E29:E32)</f>
        <v>12707503.129899999</v>
      </c>
      <c r="F33" s="24">
        <f t="shared" ref="F33" si="27">E33/E$34*100</f>
        <v>10.543759761984459</v>
      </c>
      <c r="G33" s="56">
        <f t="shared" si="2"/>
        <v>1192161.3798999991</v>
      </c>
      <c r="H33" s="59">
        <f t="shared" si="3"/>
        <v>0.1035280937189727</v>
      </c>
      <c r="I33" s="28">
        <f t="shared" si="24"/>
        <v>0.15612056222882131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110856196.76000001</v>
      </c>
      <c r="D34" s="25">
        <f>D28+D33</f>
        <v>100</v>
      </c>
      <c r="E34" s="58">
        <f>E28+E33</f>
        <v>120521554.13969997</v>
      </c>
      <c r="F34" s="25">
        <f>F28+F33</f>
        <v>100.00000000000001</v>
      </c>
      <c r="G34" s="57">
        <f>G28+G33</f>
        <v>9665357.3796999659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7" t="s">
        <v>36</v>
      </c>
      <c r="D7" s="67"/>
      <c r="E7" s="67"/>
      <c r="F7" s="67"/>
      <c r="G7" s="67"/>
      <c r="H7" s="67"/>
      <c r="I7" s="68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69" t="s">
        <v>37</v>
      </c>
      <c r="H8" s="69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2021-09-23T11:48:59Z</dcterms:modified>
</cp:coreProperties>
</file>