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9090" windowHeight="9780" tabRatio="431"/>
  </bookViews>
  <sheets>
    <sheet name="BiH" sheetId="23" r:id="rId1"/>
    <sheet name="FBiH" sheetId="24" r:id="rId2"/>
    <sheet name="RS" sheetId="25" r:id="rId3"/>
  </sheets>
  <calcPr calcId="145621"/>
</workbook>
</file>

<file path=xl/calcChain.xml><?xml version="1.0" encoding="utf-8"?>
<calcChain xmlns="http://schemas.openxmlformats.org/spreadsheetml/2006/main">
  <c r="E34" i="23" l="1"/>
  <c r="C10" i="23" l="1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9" i="23"/>
  <c r="C30" i="23"/>
  <c r="C31" i="23"/>
  <c r="C32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9" i="23"/>
  <c r="J30" i="23"/>
  <c r="J31" i="23"/>
  <c r="J32" i="23"/>
  <c r="C28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9" i="23"/>
  <c r="E30" i="23"/>
  <c r="E31" i="23"/>
  <c r="E32" i="23"/>
  <c r="E28" i="23" l="1"/>
  <c r="G32" i="25"/>
  <c r="O15" i="24"/>
  <c r="O16" i="24"/>
  <c r="O10" i="24"/>
  <c r="N30" i="24"/>
  <c r="N25" i="24"/>
  <c r="N15" i="24"/>
  <c r="N10" i="24"/>
  <c r="H23" i="24"/>
  <c r="H16" i="24"/>
  <c r="H10" i="24"/>
  <c r="H31" i="24"/>
  <c r="G32" i="24"/>
  <c r="G31" i="24"/>
  <c r="G27" i="24"/>
  <c r="G22" i="24"/>
  <c r="G15" i="24"/>
  <c r="G10" i="24"/>
  <c r="H31" i="23"/>
  <c r="H27" i="23"/>
  <c r="H17" i="23"/>
  <c r="H12" i="23"/>
  <c r="H10" i="23"/>
  <c r="G32" i="23"/>
  <c r="G22" i="23"/>
  <c r="G14" i="23"/>
  <c r="G10" i="23"/>
  <c r="J28" i="24"/>
  <c r="E33" i="24"/>
  <c r="E28" i="24"/>
  <c r="H29" i="25"/>
  <c r="P33" i="25" l="1"/>
  <c r="P32" i="25"/>
  <c r="N32" i="25"/>
  <c r="P31" i="25"/>
  <c r="O31" i="25"/>
  <c r="N31" i="25"/>
  <c r="P30" i="25"/>
  <c r="O30" i="25"/>
  <c r="N30" i="25"/>
  <c r="P29" i="25"/>
  <c r="O29" i="25"/>
  <c r="N29" i="25"/>
  <c r="P28" i="25"/>
  <c r="P27" i="25"/>
  <c r="O27" i="25"/>
  <c r="N27" i="25"/>
  <c r="P26" i="25"/>
  <c r="N26" i="25"/>
  <c r="P25" i="25"/>
  <c r="O25" i="25"/>
  <c r="N25" i="25"/>
  <c r="P24" i="25"/>
  <c r="N24" i="25"/>
  <c r="P23" i="25"/>
  <c r="O23" i="25"/>
  <c r="N23" i="25"/>
  <c r="P22" i="25"/>
  <c r="O22" i="25"/>
  <c r="N22" i="25"/>
  <c r="P21" i="25"/>
  <c r="N21" i="25"/>
  <c r="P20" i="25"/>
  <c r="N20" i="25"/>
  <c r="P19" i="25"/>
  <c r="O19" i="25"/>
  <c r="N19" i="25"/>
  <c r="P18" i="25"/>
  <c r="O18" i="25"/>
  <c r="N18" i="25"/>
  <c r="P17" i="25"/>
  <c r="O17" i="25"/>
  <c r="N17" i="25"/>
  <c r="P16" i="25"/>
  <c r="O16" i="25"/>
  <c r="N16" i="25"/>
  <c r="P15" i="25"/>
  <c r="N15" i="25"/>
  <c r="P14" i="25"/>
  <c r="N14" i="25"/>
  <c r="P13" i="25"/>
  <c r="N13" i="25"/>
  <c r="P12" i="25"/>
  <c r="O12" i="25"/>
  <c r="N12" i="25"/>
  <c r="P11" i="25"/>
  <c r="O11" i="25"/>
  <c r="N11" i="25"/>
  <c r="P10" i="25"/>
  <c r="O10" i="25"/>
  <c r="N10" i="25"/>
  <c r="I33" i="25"/>
  <c r="I32" i="25"/>
  <c r="I31" i="25"/>
  <c r="H31" i="25"/>
  <c r="G31" i="25"/>
  <c r="I30" i="25"/>
  <c r="G30" i="25"/>
  <c r="I29" i="25"/>
  <c r="G29" i="25"/>
  <c r="I28" i="25"/>
  <c r="I27" i="25"/>
  <c r="H27" i="25"/>
  <c r="G27" i="25"/>
  <c r="I26" i="25"/>
  <c r="G26" i="25"/>
  <c r="I25" i="25"/>
  <c r="H25" i="25"/>
  <c r="G25" i="25"/>
  <c r="I24" i="25"/>
  <c r="H24" i="25"/>
  <c r="G24" i="25"/>
  <c r="I23" i="25"/>
  <c r="H23" i="25"/>
  <c r="G23" i="25"/>
  <c r="I22" i="25"/>
  <c r="H22" i="25"/>
  <c r="G22" i="25"/>
  <c r="I21" i="25"/>
  <c r="G21" i="25"/>
  <c r="I20" i="25"/>
  <c r="G20" i="25"/>
  <c r="I19" i="25"/>
  <c r="H19" i="25"/>
  <c r="G19" i="25"/>
  <c r="I18" i="25"/>
  <c r="H18" i="25"/>
  <c r="G18" i="25"/>
  <c r="I17" i="25"/>
  <c r="H17" i="25"/>
  <c r="G17" i="25"/>
  <c r="I16" i="25"/>
  <c r="H16" i="25"/>
  <c r="G16" i="25"/>
  <c r="I15" i="25"/>
  <c r="G15" i="25"/>
  <c r="I14" i="25"/>
  <c r="G14" i="25"/>
  <c r="I13" i="25"/>
  <c r="G13" i="25"/>
  <c r="I12" i="25"/>
  <c r="H12" i="25"/>
  <c r="G12" i="25"/>
  <c r="I11" i="25"/>
  <c r="H11" i="25"/>
  <c r="G11" i="25"/>
  <c r="I10" i="25"/>
  <c r="H10" i="25"/>
  <c r="G10" i="25"/>
  <c r="N32" i="24" l="1"/>
  <c r="O31" i="24"/>
  <c r="N31" i="24"/>
  <c r="O30" i="24"/>
  <c r="O29" i="24"/>
  <c r="N29" i="24"/>
  <c r="O27" i="24"/>
  <c r="N27" i="24"/>
  <c r="N26" i="24"/>
  <c r="O25" i="24"/>
  <c r="O24" i="24"/>
  <c r="N24" i="24"/>
  <c r="O23" i="24"/>
  <c r="N23" i="24"/>
  <c r="O22" i="24"/>
  <c r="N22" i="24"/>
  <c r="N21" i="24"/>
  <c r="N20" i="24"/>
  <c r="O19" i="24"/>
  <c r="N19" i="24"/>
  <c r="O18" i="24"/>
  <c r="N18" i="24"/>
  <c r="O17" i="24"/>
  <c r="N17" i="24"/>
  <c r="N16" i="24"/>
  <c r="N14" i="24"/>
  <c r="N13" i="24"/>
  <c r="O12" i="24"/>
  <c r="N12" i="24"/>
  <c r="O11" i="24"/>
  <c r="N11" i="24"/>
  <c r="H30" i="24"/>
  <c r="G30" i="24"/>
  <c r="H29" i="24"/>
  <c r="G29" i="24"/>
  <c r="H27" i="24"/>
  <c r="G26" i="24"/>
  <c r="H25" i="24"/>
  <c r="G25" i="24"/>
  <c r="H24" i="24"/>
  <c r="G24" i="24"/>
  <c r="G23" i="24"/>
  <c r="H22" i="24"/>
  <c r="G21" i="24"/>
  <c r="G20" i="24"/>
  <c r="H19" i="24"/>
  <c r="G19" i="24"/>
  <c r="H18" i="24"/>
  <c r="G18" i="24"/>
  <c r="H17" i="24"/>
  <c r="G17" i="24"/>
  <c r="G16" i="24"/>
  <c r="G14" i="24"/>
  <c r="G13" i="24"/>
  <c r="H12" i="24"/>
  <c r="G12" i="24"/>
  <c r="H11" i="24"/>
  <c r="G11" i="24"/>
  <c r="L28" i="24"/>
  <c r="L33" i="24"/>
  <c r="L30" i="23" l="1"/>
  <c r="L31" i="23"/>
  <c r="L32" i="23"/>
  <c r="L29" i="23"/>
  <c r="L11" i="23"/>
  <c r="L12" i="23"/>
  <c r="L13" i="23"/>
  <c r="L14" i="23"/>
  <c r="L15" i="23"/>
  <c r="N15" i="23" s="1"/>
  <c r="L16" i="23"/>
  <c r="L17" i="23"/>
  <c r="O17" i="23" s="1"/>
  <c r="L18" i="23"/>
  <c r="L19" i="23"/>
  <c r="O19" i="23" s="1"/>
  <c r="L20" i="23"/>
  <c r="L21" i="23"/>
  <c r="L22" i="23"/>
  <c r="L23" i="23"/>
  <c r="L24" i="23"/>
  <c r="L25" i="23"/>
  <c r="O25" i="23" s="1"/>
  <c r="L26" i="23"/>
  <c r="L27" i="23"/>
  <c r="N27" i="23" s="1"/>
  <c r="L10" i="23"/>
  <c r="J33" i="24"/>
  <c r="N33" i="24" s="1"/>
  <c r="C33" i="24"/>
  <c r="C28" i="24"/>
  <c r="O10" i="23" l="1"/>
  <c r="N10" i="23"/>
  <c r="O22" i="23"/>
  <c r="N22" i="23"/>
  <c r="H33" i="24"/>
  <c r="G33" i="24"/>
  <c r="H28" i="24"/>
  <c r="G28" i="24"/>
  <c r="O33" i="24"/>
  <c r="G34" i="24"/>
  <c r="N28" i="24"/>
  <c r="N34" i="24" s="1"/>
  <c r="O28" i="24"/>
  <c r="G26" i="23"/>
  <c r="G20" i="23"/>
  <c r="G21" i="23"/>
  <c r="G15" i="23"/>
  <c r="G13" i="23"/>
  <c r="N26" i="23"/>
  <c r="O27" i="23"/>
  <c r="N25" i="23"/>
  <c r="O23" i="23"/>
  <c r="N23" i="23"/>
  <c r="N21" i="23"/>
  <c r="N19" i="23"/>
  <c r="N17" i="23"/>
  <c r="O15" i="23"/>
  <c r="N13" i="23"/>
  <c r="O11" i="23"/>
  <c r="N11" i="23"/>
  <c r="N32" i="23"/>
  <c r="O30" i="23"/>
  <c r="N30" i="23"/>
  <c r="N24" i="23"/>
  <c r="O24" i="23"/>
  <c r="N20" i="23"/>
  <c r="N18" i="23"/>
  <c r="O18" i="23"/>
  <c r="N16" i="23"/>
  <c r="O16" i="23"/>
  <c r="N14" i="23"/>
  <c r="N12" i="23"/>
  <c r="O12" i="23"/>
  <c r="O29" i="23"/>
  <c r="N29" i="23"/>
  <c r="O31" i="23"/>
  <c r="N31" i="23"/>
  <c r="G30" i="23"/>
  <c r="H30" i="23"/>
  <c r="H29" i="23"/>
  <c r="G29" i="23"/>
  <c r="G31" i="23"/>
  <c r="G27" i="23"/>
  <c r="G25" i="23"/>
  <c r="H25" i="23"/>
  <c r="G23" i="23"/>
  <c r="H23" i="23"/>
  <c r="G19" i="23"/>
  <c r="H19" i="23"/>
  <c r="G17" i="23"/>
  <c r="H11" i="23"/>
  <c r="G11" i="23"/>
  <c r="H24" i="23"/>
  <c r="G24" i="23"/>
  <c r="H22" i="23"/>
  <c r="H18" i="23"/>
  <c r="G18" i="23"/>
  <c r="H16" i="23"/>
  <c r="G16" i="23"/>
  <c r="G12" i="23"/>
  <c r="J33" i="23"/>
  <c r="J28" i="23"/>
  <c r="J34" i="24"/>
  <c r="E33" i="25"/>
  <c r="C33" i="25"/>
  <c r="L33" i="25"/>
  <c r="J33" i="25"/>
  <c r="L28" i="25"/>
  <c r="J28" i="25"/>
  <c r="E28" i="25"/>
  <c r="C28" i="25"/>
  <c r="L33" i="23"/>
  <c r="L28" i="23"/>
  <c r="E33" i="23"/>
  <c r="C33" i="23"/>
  <c r="M34" i="25"/>
  <c r="K34" i="25"/>
  <c r="F34" i="25"/>
  <c r="D34" i="25"/>
  <c r="L34" i="24"/>
  <c r="E34" i="24"/>
  <c r="C34" i="24"/>
  <c r="L34" i="25" l="1"/>
  <c r="N33" i="25"/>
  <c r="O33" i="25"/>
  <c r="J34" i="25"/>
  <c r="O28" i="25"/>
  <c r="N28" i="25"/>
  <c r="N34" i="25" s="1"/>
  <c r="E34" i="25"/>
  <c r="G33" i="25"/>
  <c r="H33" i="25"/>
  <c r="C34" i="25"/>
  <c r="H28" i="25"/>
  <c r="G28" i="25"/>
  <c r="G34" i="25" s="1"/>
  <c r="F32" i="24"/>
  <c r="F27" i="24"/>
  <c r="F15" i="24"/>
  <c r="F33" i="24"/>
  <c r="F29" i="24"/>
  <c r="F21" i="24"/>
  <c r="F10" i="24"/>
  <c r="M33" i="24"/>
  <c r="M25" i="24"/>
  <c r="M17" i="24"/>
  <c r="M10" i="24"/>
  <c r="M22" i="24"/>
  <c r="M13" i="24"/>
  <c r="M28" i="24"/>
  <c r="K31" i="24"/>
  <c r="K22" i="24"/>
  <c r="K27" i="24"/>
  <c r="K10" i="24"/>
  <c r="D33" i="24"/>
  <c r="D27" i="24"/>
  <c r="D10" i="24"/>
  <c r="I10" i="24" s="1"/>
  <c r="D20" i="24"/>
  <c r="D28" i="24"/>
  <c r="N33" i="23"/>
  <c r="O33" i="23"/>
  <c r="O28" i="23"/>
  <c r="N28" i="23"/>
  <c r="H33" i="23"/>
  <c r="G33" i="23"/>
  <c r="H28" i="23"/>
  <c r="G28" i="23"/>
  <c r="G34" i="23" s="1"/>
  <c r="D32" i="24"/>
  <c r="D30" i="24"/>
  <c r="D26" i="24"/>
  <c r="D24" i="24"/>
  <c r="D22" i="24"/>
  <c r="D18" i="24"/>
  <c r="D16" i="24"/>
  <c r="D14" i="24"/>
  <c r="D12" i="24"/>
  <c r="D15" i="24"/>
  <c r="D31" i="24"/>
  <c r="D29" i="24"/>
  <c r="D25" i="24"/>
  <c r="D23" i="24"/>
  <c r="D21" i="24"/>
  <c r="I21" i="24" s="1"/>
  <c r="D19" i="24"/>
  <c r="D17" i="24"/>
  <c r="D13" i="24"/>
  <c r="D11" i="24"/>
  <c r="K11" i="24"/>
  <c r="K13" i="24"/>
  <c r="K15" i="24"/>
  <c r="K17" i="24"/>
  <c r="K19" i="24"/>
  <c r="K21" i="24"/>
  <c r="K23" i="24"/>
  <c r="K25" i="24"/>
  <c r="K30" i="24"/>
  <c r="K32" i="24"/>
  <c r="K14" i="24"/>
  <c r="K18" i="24"/>
  <c r="K26" i="24"/>
  <c r="K29" i="24"/>
  <c r="K12" i="24"/>
  <c r="K16" i="24"/>
  <c r="K20" i="24"/>
  <c r="K24" i="24"/>
  <c r="K28" i="24"/>
  <c r="M32" i="24"/>
  <c r="M30" i="24"/>
  <c r="M26" i="24"/>
  <c r="M24" i="24"/>
  <c r="M20" i="24"/>
  <c r="M18" i="24"/>
  <c r="M16" i="24"/>
  <c r="M14" i="24"/>
  <c r="M12" i="24"/>
  <c r="M29" i="24"/>
  <c r="M23" i="24"/>
  <c r="M19" i="24"/>
  <c r="M15" i="24"/>
  <c r="M11" i="24"/>
  <c r="M31" i="24"/>
  <c r="M27" i="24"/>
  <c r="M21" i="24"/>
  <c r="K33" i="24"/>
  <c r="F30" i="24"/>
  <c r="I30" i="24" s="1"/>
  <c r="F28" i="24"/>
  <c r="F34" i="24" s="1"/>
  <c r="F26" i="24"/>
  <c r="I26" i="24" s="1"/>
  <c r="F24" i="24"/>
  <c r="I24" i="24" s="1"/>
  <c r="F22" i="24"/>
  <c r="I22" i="24" s="1"/>
  <c r="F20" i="24"/>
  <c r="F18" i="24"/>
  <c r="I18" i="24" s="1"/>
  <c r="F16" i="24"/>
  <c r="F14" i="24"/>
  <c r="I14" i="24" s="1"/>
  <c r="F12" i="24"/>
  <c r="F31" i="24"/>
  <c r="I31" i="24" s="1"/>
  <c r="I29" i="24"/>
  <c r="I27" i="24"/>
  <c r="F25" i="24"/>
  <c r="F23" i="24"/>
  <c r="I23" i="24" s="1"/>
  <c r="F19" i="24"/>
  <c r="F17" i="24"/>
  <c r="I15" i="24"/>
  <c r="F13" i="24"/>
  <c r="I13" i="24" s="1"/>
  <c r="F11" i="24"/>
  <c r="J34" i="23"/>
  <c r="L34" i="23"/>
  <c r="M28" i="23" s="1"/>
  <c r="I11" i="24" l="1"/>
  <c r="I17" i="24"/>
  <c r="I25" i="24"/>
  <c r="I12" i="24"/>
  <c r="I16" i="24"/>
  <c r="I20" i="24"/>
  <c r="I33" i="24"/>
  <c r="I32" i="24"/>
  <c r="I19" i="24"/>
  <c r="M32" i="23"/>
  <c r="M33" i="23"/>
  <c r="M34" i="23" s="1"/>
  <c r="M30" i="23"/>
  <c r="M29" i="23"/>
  <c r="M13" i="23"/>
  <c r="M10" i="23"/>
  <c r="M21" i="23"/>
  <c r="N34" i="23"/>
  <c r="K34" i="24"/>
  <c r="I28" i="24"/>
  <c r="D34" i="24"/>
  <c r="F25" i="23"/>
  <c r="F10" i="23"/>
  <c r="F28" i="23"/>
  <c r="F19" i="23"/>
  <c r="K27" i="23"/>
  <c r="K23" i="23"/>
  <c r="K19" i="23"/>
  <c r="K15" i="23"/>
  <c r="K11" i="23"/>
  <c r="K30" i="23"/>
  <c r="P30" i="23" s="1"/>
  <c r="K26" i="23"/>
  <c r="K22" i="23"/>
  <c r="K18" i="23"/>
  <c r="K14" i="23"/>
  <c r="K29" i="23"/>
  <c r="K25" i="23"/>
  <c r="K21" i="23"/>
  <c r="K17" i="23"/>
  <c r="K13" i="23"/>
  <c r="K32" i="23"/>
  <c r="P32" i="23" s="1"/>
  <c r="K10" i="23"/>
  <c r="P10" i="23" s="1"/>
  <c r="K24" i="23"/>
  <c r="K20" i="23"/>
  <c r="K16" i="23"/>
  <c r="K12" i="23"/>
  <c r="K31" i="23"/>
  <c r="K28" i="23"/>
  <c r="P28" i="23" s="1"/>
  <c r="K33" i="23"/>
  <c r="M34" i="24"/>
  <c r="M27" i="23"/>
  <c r="M25" i="23"/>
  <c r="M19" i="23"/>
  <c r="M15" i="23"/>
  <c r="M22" i="23"/>
  <c r="M20" i="23"/>
  <c r="M16" i="23"/>
  <c r="M14" i="23"/>
  <c r="M26" i="23"/>
  <c r="M23" i="23"/>
  <c r="M17" i="23"/>
  <c r="M11" i="23"/>
  <c r="M24" i="23"/>
  <c r="M18" i="23"/>
  <c r="M12" i="23"/>
  <c r="M31" i="23"/>
  <c r="F32" i="23"/>
  <c r="F30" i="23"/>
  <c r="F27" i="23"/>
  <c r="F23" i="23"/>
  <c r="F21" i="23"/>
  <c r="F17" i="23"/>
  <c r="F15" i="23"/>
  <c r="F11" i="23"/>
  <c r="F33" i="23"/>
  <c r="F31" i="23"/>
  <c r="F29" i="23"/>
  <c r="F26" i="23"/>
  <c r="F24" i="23"/>
  <c r="F22" i="23"/>
  <c r="F20" i="23"/>
  <c r="F18" i="23"/>
  <c r="F16" i="23"/>
  <c r="F14" i="23"/>
  <c r="F12" i="23"/>
  <c r="F13" i="23"/>
  <c r="C34" i="23"/>
  <c r="P29" i="23" l="1"/>
  <c r="P12" i="23"/>
  <c r="P33" i="23"/>
  <c r="P16" i="23"/>
  <c r="P13" i="23"/>
  <c r="P21" i="23"/>
  <c r="P18" i="23"/>
  <c r="P11" i="23"/>
  <c r="P26" i="23"/>
  <c r="P20" i="23"/>
  <c r="P19" i="23"/>
  <c r="P27" i="23"/>
  <c r="P31" i="23"/>
  <c r="P17" i="23"/>
  <c r="P23" i="23"/>
  <c r="P22" i="23"/>
  <c r="F34" i="23"/>
  <c r="P24" i="23"/>
  <c r="P14" i="23"/>
  <c r="P15" i="23"/>
  <c r="P25" i="23"/>
  <c r="D18" i="23"/>
  <c r="I18" i="23" s="1"/>
  <c r="D10" i="23"/>
  <c r="I10" i="23" s="1"/>
  <c r="D25" i="23"/>
  <c r="I25" i="23" s="1"/>
  <c r="D21" i="23"/>
  <c r="I21" i="23" s="1"/>
  <c r="D17" i="23"/>
  <c r="I17" i="23" s="1"/>
  <c r="D13" i="23"/>
  <c r="I13" i="23" s="1"/>
  <c r="D30" i="23"/>
  <c r="I30" i="23" s="1"/>
  <c r="D27" i="23"/>
  <c r="I27" i="23" s="1"/>
  <c r="D24" i="23"/>
  <c r="I24" i="23" s="1"/>
  <c r="D20" i="23"/>
  <c r="I20" i="23" s="1"/>
  <c r="D16" i="23"/>
  <c r="D12" i="23"/>
  <c r="I12" i="23" s="1"/>
  <c r="D31" i="23"/>
  <c r="I31" i="23" s="1"/>
  <c r="D23" i="23"/>
  <c r="D19" i="23"/>
  <c r="D15" i="23"/>
  <c r="I15" i="23" s="1"/>
  <c r="D11" i="23"/>
  <c r="D32" i="23"/>
  <c r="I32" i="23" s="1"/>
  <c r="D26" i="23"/>
  <c r="I26" i="23" s="1"/>
  <c r="D22" i="23"/>
  <c r="I22" i="23" s="1"/>
  <c r="D14" i="23"/>
  <c r="I14" i="23" s="1"/>
  <c r="D29" i="23"/>
  <c r="I29" i="23" s="1"/>
  <c r="D28" i="23"/>
  <c r="D33" i="23"/>
  <c r="I33" i="23" s="1"/>
  <c r="I19" i="23"/>
  <c r="I16" i="23"/>
  <c r="I11" i="23"/>
  <c r="I23" i="23"/>
  <c r="K34" i="23"/>
  <c r="I28" i="23" l="1"/>
  <c r="D34" i="23"/>
</calcChain>
</file>

<file path=xl/sharedStrings.xml><?xml version="1.0" encoding="utf-8"?>
<sst xmlns="http://schemas.openxmlformats.org/spreadsheetml/2006/main" count="285" uniqueCount="68">
  <si>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</si>
  <si>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</si>
  <si>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</si>
  <si>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</si>
  <si>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</si>
  <si>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</si>
  <si>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</si>
  <si>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</si>
  <si>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</si>
  <si>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</si>
  <si>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</si>
  <si>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</si>
  <si>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</si>
  <si>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</si>
  <si>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</si>
  <si>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</si>
  <si>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</si>
  <si>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</si>
  <si>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</si>
  <si>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</si>
  <si>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</si>
  <si>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</si>
  <si>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</si>
  <si>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</si>
  <si>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</si>
  <si>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</si>
  <si>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-</t>
  </si>
  <si>
    <t>I-VI-2019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</si>
  <si>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</si>
  <si>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</si>
  <si>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</si>
  <si>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</si>
  <si>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</si>
  <si>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</si>
  <si>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</si>
  <si>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</si>
  <si>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</si>
  <si>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</si>
  <si>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</si>
  <si>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</si>
  <si>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</si>
  <si>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</si>
  <si>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</si>
  <si>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</si>
  <si>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</si>
  <si>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</si>
  <si>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</si>
  <si>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</si>
  <si>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</si>
  <si>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</si>
  <si>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</si>
  <si>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</si>
  <si>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</si>
  <si>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</si>
  <si>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</si>
  <si>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Promjena u broju isplaćenih šteta</t>
  </si>
  <si>
    <t>Promjena iznosa isplaćenih šteta</t>
  </si>
  <si>
    <t>BROJ I VRIJEDNOST ISPLAĆENIH ŠTETA PO VRSTAMA OSIGURANJA U BOSNI I HERCEGOVINI</t>
  </si>
  <si>
    <t>BROJ I VRIJEDNOST ISPLAĆENIH ŠTETA PO VRSTAMA OSIGURANJA U FEDERACIJI BOSNE I HERCEGOVINE</t>
  </si>
  <si>
    <t>BROJ I VRIJEDNOST ISPLAĆENIH ŠTETA PO VRSTAMA OSIGURANJA U REPUBLICI SRPSKOJ</t>
  </si>
  <si>
    <t>Apsolutno (broj)</t>
  </si>
  <si>
    <t>Relativno (%)</t>
  </si>
  <si>
    <t>Promjena udjela</t>
  </si>
  <si>
    <t>I-VI-2020</t>
  </si>
  <si>
    <t>I-VI-2021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</si>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</sst>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\+#,##0.00_ ;\-#,##0.00\ "/>
    <numFmt numFmtId="165" formatCode="\+#,##0.00;\-#,##0.00"/>
    <numFmt numFmtId="166" formatCode="\+#,##0_ ;\-#,##0\ 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4" fillId="0" borderId="0"/>
  </cellStyleXfs>
  <cellXfs count="80">
    <xf numFmtId="0" fontId="0" fillId="0" borderId="0" xfId="0"/>
    <xf numFmtId="0" fontId="0" fillId="0" borderId="0" xfId="0" applyFill="1"/>
    <xf numFmtId="0" fontId="0" fillId="0" borderId="0" xfId="0" applyBorder="1"/>
    <xf numFmtId="165" fontId="4" fillId="0" borderId="0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/>
    </xf>
    <xf numFmtId="164" fontId="4" fillId="2" borderId="2" xfId="6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164" fontId="5" fillId="3" borderId="5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4" fillId="2" borderId="2" xfId="0" applyNumberFormat="1" applyFont="1" applyFill="1" applyBorder="1"/>
    <xf numFmtId="165" fontId="10" fillId="0" borderId="1" xfId="0" applyNumberFormat="1" applyFont="1" applyFill="1" applyBorder="1" applyAlignment="1">
      <alignment horizontal="right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4" fontId="0" fillId="0" borderId="0" xfId="0" applyNumberFormat="1"/>
    <xf numFmtId="1" fontId="5" fillId="3" borderId="5" xfId="0" applyNumberFormat="1" applyFont="1" applyFill="1" applyBorder="1" applyAlignment="1">
      <alignment horizontal="right" vertical="center"/>
    </xf>
    <xf numFmtId="164" fontId="4" fillId="2" borderId="3" xfId="6" applyNumberFormat="1" applyFont="1" applyFill="1" applyBorder="1" applyAlignment="1">
      <alignment horizontal="right" vertical="center"/>
    </xf>
    <xf numFmtId="164" fontId="4" fillId="0" borderId="0" xfId="6" applyNumberFormat="1" applyFont="1" applyFill="1" applyBorder="1" applyAlignment="1">
      <alignment horizontal="right" vertical="center"/>
    </xf>
    <xf numFmtId="0" fontId="11" fillId="0" borderId="0" xfId="0" applyFont="1"/>
    <xf numFmtId="164" fontId="4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/>
    </xf>
    <xf numFmtId="164" fontId="10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3" fontId="4" fillId="2" borderId="2" xfId="0" applyNumberFormat="1" applyFont="1" applyFill="1" applyBorder="1"/>
    <xf numFmtId="165" fontId="4" fillId="0" borderId="1" xfId="0" applyNumberFormat="1" applyFont="1" applyFill="1" applyBorder="1" applyAlignment="1">
      <alignment horizontal="right" vertical="center" wrapText="1"/>
    </xf>
    <xf numFmtId="164" fontId="4" fillId="2" borderId="1" xfId="6" applyNumberFormat="1" applyFont="1" applyFill="1" applyBorder="1" applyAlignment="1">
      <alignment horizontal="right" vertical="center"/>
    </xf>
    <xf numFmtId="164" fontId="5" fillId="3" borderId="5" xfId="0" applyNumberFormat="1" applyFont="1" applyFill="1" applyBorder="1" applyAlignment="1">
      <alignment horizontal="right" vertical="center"/>
    </xf>
    <xf numFmtId="0" fontId="5" fillId="3" borderId="5" xfId="0" applyFont="1" applyFill="1" applyBorder="1"/>
    <xf numFmtId="0" fontId="5" fillId="3" borderId="6" xfId="0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0" fontId="0" fillId="0" borderId="0" xfId="0" applyFont="1" applyFill="1"/>
    <xf numFmtId="3" fontId="12" fillId="0" borderId="0" xfId="0" applyNumberFormat="1" applyFont="1"/>
    <xf numFmtId="4" fontId="12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0" borderId="0" xfId="0" applyFont="1"/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7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center" vertical="center"/>
    </xf>
    <xf numFmtId="49" fontId="4" fillId="0" borderId="18" xfId="2" applyNumberFormat="1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6" fontId="4" fillId="0" borderId="0" xfId="6" applyNumberFormat="1" applyFont="1" applyFill="1" applyBorder="1" applyAlignment="1">
      <alignment horizontal="right" vertical="center"/>
    </xf>
    <xf numFmtId="166" fontId="4" fillId="2" borderId="2" xfId="0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 vertical="center"/>
    </xf>
    <xf numFmtId="166" fontId="5" fillId="3" borderId="5" xfId="6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</cellXfs>
  <cellStyles count="13">
    <cellStyle name="Comma" xfId="6" builtinId="3"/>
    <cellStyle name="Normal" xfId="0" builtinId="0"/>
    <cellStyle name="Normal 2" xfId="10"/>
    <cellStyle name="Normal 2 2" xfId="12"/>
    <cellStyle name="Normal 3" xfId="11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tabSelected="1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35"/>
    </row>
    <row r="3" spans="1:18" x14ac:dyDescent="0.25">
      <c r="E3" s="69" t="s">
        <v>57</v>
      </c>
      <c r="F3" s="13"/>
      <c r="G3" s="13"/>
      <c r="H3" s="13"/>
      <c r="I3" s="14"/>
      <c r="J3" s="13"/>
      <c r="K3" s="13"/>
      <c r="L3" s="13"/>
      <c r="M3" s="13"/>
    </row>
    <row r="4" spans="1:18" x14ac:dyDescent="0.25">
      <c r="D4" s="5"/>
      <c r="E4" s="22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21"/>
      <c r="B7" s="77" t="s">
        <v>28</v>
      </c>
      <c r="C7" s="74" t="s">
        <v>53</v>
      </c>
      <c r="D7" s="74"/>
      <c r="E7" s="74"/>
      <c r="F7" s="74"/>
      <c r="G7" s="74"/>
      <c r="H7" s="74"/>
      <c r="I7" s="74"/>
      <c r="J7" s="74" t="s">
        <v>54</v>
      </c>
      <c r="K7" s="74"/>
      <c r="L7" s="74"/>
      <c r="M7" s="74"/>
      <c r="N7" s="74"/>
      <c r="O7" s="74"/>
      <c r="P7" s="75"/>
    </row>
    <row r="8" spans="1:18" ht="38.25" customHeight="1" x14ac:dyDescent="0.25">
      <c r="A8" s="16" t="s">
        <v>51</v>
      </c>
      <c r="B8" s="78"/>
      <c r="C8" s="56" t="s">
        <v>53</v>
      </c>
      <c r="D8" s="56" t="s">
        <v>52</v>
      </c>
      <c r="E8" s="56" t="s">
        <v>53</v>
      </c>
      <c r="F8" s="56" t="s">
        <v>52</v>
      </c>
      <c r="G8" s="76" t="s">
        <v>55</v>
      </c>
      <c r="H8" s="76"/>
      <c r="I8" s="56" t="s">
        <v>62</v>
      </c>
      <c r="J8" s="56" t="s">
        <v>54</v>
      </c>
      <c r="K8" s="56" t="s">
        <v>52</v>
      </c>
      <c r="L8" s="56" t="s">
        <v>54</v>
      </c>
      <c r="M8" s="56" t="s">
        <v>52</v>
      </c>
      <c r="N8" s="76" t="s">
        <v>56</v>
      </c>
      <c r="O8" s="76"/>
      <c r="P8" s="18" t="s">
        <v>62</v>
      </c>
    </row>
    <row r="9" spans="1:18" ht="31.5" customHeight="1" thickBot="1" x14ac:dyDescent="0.3">
      <c r="A9" s="15"/>
      <c r="B9" s="79"/>
      <c r="C9" s="19" t="s">
        <v>63</v>
      </c>
      <c r="D9" s="19" t="s">
        <v>25</v>
      </c>
      <c r="E9" s="19" t="s">
        <v>64</v>
      </c>
      <c r="F9" s="19" t="s">
        <v>25</v>
      </c>
      <c r="G9" s="19" t="s">
        <v>60</v>
      </c>
      <c r="H9" s="19" t="s">
        <v>61</v>
      </c>
      <c r="I9" s="19" t="s">
        <v>25</v>
      </c>
      <c r="J9" s="19" t="s">
        <v>63</v>
      </c>
      <c r="K9" s="19" t="s">
        <v>25</v>
      </c>
      <c r="L9" s="19" t="s">
        <v>64</v>
      </c>
      <c r="M9" s="19" t="s">
        <v>25</v>
      </c>
      <c r="N9" s="19" t="s">
        <v>60</v>
      </c>
      <c r="O9" s="19" t="s">
        <v>61</v>
      </c>
      <c r="P9" s="17" t="s">
        <v>25</v>
      </c>
    </row>
    <row r="10" spans="1:18" x14ac:dyDescent="0.25">
      <c r="A10" s="63" t="s">
        <v>0</v>
      </c>
      <c r="B10" s="20" t="s">
        <v>29</v>
      </c>
      <c r="C10" s="59">
        <f>FBiH!C10+RS!C10</f>
        <v>7386</v>
      </c>
      <c r="D10" s="36">
        <f>C10/C$34*100</f>
        <v>12.035980836293714</v>
      </c>
      <c r="E10" s="59">
        <f>FBiH!E10+RS!E10</f>
        <v>8201</v>
      </c>
      <c r="F10" s="36">
        <f>E10/E$34*100</f>
        <v>12.243039486452192</v>
      </c>
      <c r="G10" s="34">
        <f>E10-C10</f>
        <v>815</v>
      </c>
      <c r="H10" s="3">
        <f>(E10-C10)/C10</f>
        <v>0.11034389385323586</v>
      </c>
      <c r="I10" s="42">
        <f>F10-D10</f>
        <v>0.20705865015847813</v>
      </c>
      <c r="J10" s="59">
        <f>FBiH!J10+RS!J10</f>
        <v>10380228.59</v>
      </c>
      <c r="K10" s="36">
        <f>J10/J$34*100</f>
        <v>7.1727297553705922</v>
      </c>
      <c r="L10" s="59">
        <f>FBiH!L10+RS!L10</f>
        <v>13004038.620000001</v>
      </c>
      <c r="M10" s="36">
        <f>L10/L$34*100</f>
        <v>8.0372119856734709</v>
      </c>
      <c r="N10" s="34">
        <f>L10-J10</f>
        <v>2623810.0300000012</v>
      </c>
      <c r="O10" s="3">
        <f>(L10-J10)/J10</f>
        <v>0.25276996621516612</v>
      </c>
      <c r="P10" s="42">
        <f>M10-K10</f>
        <v>0.86448223030287874</v>
      </c>
    </row>
    <row r="11" spans="1:18" x14ac:dyDescent="0.25">
      <c r="A11" s="64" t="s">
        <v>1</v>
      </c>
      <c r="B11" s="20" t="s">
        <v>30</v>
      </c>
      <c r="C11" s="59">
        <f>FBiH!C11+RS!C11</f>
        <v>7273</v>
      </c>
      <c r="D11" s="36">
        <f t="shared" ref="D11:F27" si="0">C11/C$34*100</f>
        <v>11.851839780986213</v>
      </c>
      <c r="E11" s="59">
        <f>FBiH!E11+RS!E11</f>
        <v>9087</v>
      </c>
      <c r="F11" s="36">
        <f t="shared" si="0"/>
        <v>13.565723669478242</v>
      </c>
      <c r="G11" s="34">
        <f t="shared" ref="G11:G27" si="1">E11-C11</f>
        <v>1814</v>
      </c>
      <c r="H11" s="3">
        <f t="shared" ref="H11:H25" si="2">(E11-C11)/C11</f>
        <v>0.24941564691324075</v>
      </c>
      <c r="I11" s="42">
        <f t="shared" ref="I11:I32" si="3">F11-D11</f>
        <v>1.7138838884920293</v>
      </c>
      <c r="J11" s="59">
        <f>FBiH!J11+RS!J11</f>
        <v>1627161.99</v>
      </c>
      <c r="K11" s="36">
        <f t="shared" ref="K11:M11" si="4">J11/J$34*100</f>
        <v>1.1243676496416179</v>
      </c>
      <c r="L11" s="59">
        <f>FBiH!L11+RS!L11</f>
        <v>1750647.02</v>
      </c>
      <c r="M11" s="36">
        <f t="shared" si="4"/>
        <v>1.0819962646210244</v>
      </c>
      <c r="N11" s="34">
        <f t="shared" ref="N11:N26" si="5">L11-J11</f>
        <v>123485.03000000003</v>
      </c>
      <c r="O11" s="3">
        <f t="shared" ref="O11:O31" si="6">(L11-J11)/J11</f>
        <v>7.5889819673086167E-2</v>
      </c>
      <c r="P11" s="42">
        <f t="shared" ref="P11:P32" si="7">M11-K11</f>
        <v>-4.2371385020593566E-2</v>
      </c>
      <c r="R11" s="2"/>
    </row>
    <row r="12" spans="1:18" x14ac:dyDescent="0.25">
      <c r="A12" s="64" t="s">
        <v>2</v>
      </c>
      <c r="B12" s="20" t="s">
        <v>31</v>
      </c>
      <c r="C12" s="59">
        <f>FBiH!C12+RS!C12</f>
        <v>13501</v>
      </c>
      <c r="D12" s="36">
        <f t="shared" si="0"/>
        <v>22.00078219209334</v>
      </c>
      <c r="E12" s="59">
        <f>FBiH!E12+RS!E12</f>
        <v>13729</v>
      </c>
      <c r="F12" s="36">
        <f t="shared" si="0"/>
        <v>20.495633350750168</v>
      </c>
      <c r="G12" s="34">
        <f t="shared" si="1"/>
        <v>228</v>
      </c>
      <c r="H12" s="3">
        <f>(E12-C12)/C12</f>
        <v>1.6887637952744242E-2</v>
      </c>
      <c r="I12" s="42">
        <f>F12-D12</f>
        <v>-1.5051488413431713</v>
      </c>
      <c r="J12" s="59">
        <f>FBiH!J12+RS!J12</f>
        <v>26288918.949999999</v>
      </c>
      <c r="K12" s="36">
        <f t="shared" ref="K12:M12" si="8">J12/J$34*100</f>
        <v>18.16562222635897</v>
      </c>
      <c r="L12" s="59">
        <f>FBiH!L12+RS!L12</f>
        <v>28066209.649999999</v>
      </c>
      <c r="M12" s="36">
        <f t="shared" si="8"/>
        <v>17.346463139879877</v>
      </c>
      <c r="N12" s="34">
        <f t="shared" si="5"/>
        <v>1777290.6999999993</v>
      </c>
      <c r="O12" s="3">
        <f t="shared" si="6"/>
        <v>6.7606077807166709E-2</v>
      </c>
      <c r="P12" s="42">
        <f t="shared" si="7"/>
        <v>-0.81915908647909319</v>
      </c>
    </row>
    <row r="13" spans="1:18" x14ac:dyDescent="0.25">
      <c r="A13" s="64" t="s">
        <v>3</v>
      </c>
      <c r="B13" s="20" t="s">
        <v>32</v>
      </c>
      <c r="C13" s="59">
        <f>FBiH!C13+RS!C13</f>
        <v>0</v>
      </c>
      <c r="D13" s="36">
        <f t="shared" si="0"/>
        <v>0</v>
      </c>
      <c r="E13" s="59">
        <f>FBiH!E13+RS!E13</f>
        <v>1</v>
      </c>
      <c r="F13" s="36">
        <f t="shared" si="0"/>
        <v>1.4928715384041203E-3</v>
      </c>
      <c r="G13" s="34">
        <f t="shared" si="1"/>
        <v>1</v>
      </c>
      <c r="H13" s="3" t="s">
        <v>26</v>
      </c>
      <c r="I13" s="42">
        <f t="shared" si="3"/>
        <v>1.4928715384041203E-3</v>
      </c>
      <c r="J13" s="59">
        <f>FBiH!J13+RS!J13</f>
        <v>0</v>
      </c>
      <c r="K13" s="36">
        <f t="shared" ref="K13" si="9">J13/J$34*100</f>
        <v>0</v>
      </c>
      <c r="L13" s="59">
        <f>FBiH!L13+RS!L13</f>
        <v>9128.33</v>
      </c>
      <c r="M13" s="36">
        <f>L13/L$34*100</f>
        <v>5.6418106273805196E-3</v>
      </c>
      <c r="N13" s="34">
        <f t="shared" si="5"/>
        <v>9128.33</v>
      </c>
      <c r="O13" s="3" t="s">
        <v>26</v>
      </c>
      <c r="P13" s="42">
        <f t="shared" si="7"/>
        <v>5.6418106273805196E-3</v>
      </c>
    </row>
    <row r="14" spans="1:18" x14ac:dyDescent="0.25">
      <c r="A14" s="64" t="s">
        <v>4</v>
      </c>
      <c r="B14" s="20" t="s">
        <v>33</v>
      </c>
      <c r="C14" s="59">
        <f>FBiH!C14+RS!C14</f>
        <v>0</v>
      </c>
      <c r="D14" s="36">
        <f t="shared" si="0"/>
        <v>0</v>
      </c>
      <c r="E14" s="59">
        <f>FBiH!E14+RS!E14</f>
        <v>1</v>
      </c>
      <c r="F14" s="36">
        <f t="shared" si="0"/>
        <v>1.4928715384041203E-3</v>
      </c>
      <c r="G14" s="34">
        <f>E14-C14</f>
        <v>1</v>
      </c>
      <c r="H14" s="3" t="s">
        <v>26</v>
      </c>
      <c r="I14" s="42">
        <f t="shared" si="3"/>
        <v>1.4928715384041203E-3</v>
      </c>
      <c r="J14" s="59">
        <f>FBiH!J14+RS!J14</f>
        <v>0</v>
      </c>
      <c r="K14" s="36">
        <f t="shared" ref="K14:M14" si="10">J14/J$34*100</f>
        <v>0</v>
      </c>
      <c r="L14" s="59">
        <f>FBiH!L14+RS!L14</f>
        <v>38262</v>
      </c>
      <c r="M14" s="36">
        <f t="shared" si="10"/>
        <v>2.364802304746141E-2</v>
      </c>
      <c r="N14" s="34">
        <f t="shared" si="5"/>
        <v>38262</v>
      </c>
      <c r="O14" s="3" t="s">
        <v>26</v>
      </c>
      <c r="P14" s="42">
        <f t="shared" si="7"/>
        <v>2.364802304746141E-2</v>
      </c>
    </row>
    <row r="15" spans="1:18" x14ac:dyDescent="0.25">
      <c r="A15" s="64" t="s">
        <v>5</v>
      </c>
      <c r="B15" s="20" t="s">
        <v>34</v>
      </c>
      <c r="C15" s="59">
        <f>FBiH!C15+RS!C15</f>
        <v>2</v>
      </c>
      <c r="D15" s="36">
        <f t="shared" si="0"/>
        <v>3.2591337222566243E-3</v>
      </c>
      <c r="E15" s="59">
        <f>FBiH!E15+RS!E15</f>
        <v>0</v>
      </c>
      <c r="F15" s="36">
        <f t="shared" si="0"/>
        <v>0</v>
      </c>
      <c r="G15" s="34">
        <f t="shared" si="1"/>
        <v>-2</v>
      </c>
      <c r="H15" s="3" t="s">
        <v>26</v>
      </c>
      <c r="I15" s="42">
        <f t="shared" si="3"/>
        <v>-3.2591337222566243E-3</v>
      </c>
      <c r="J15" s="59">
        <f>FBiH!J15+RS!J15</f>
        <v>23380.82</v>
      </c>
      <c r="K15" s="36">
        <f t="shared" ref="K15:M15" si="11">J15/J$34*100</f>
        <v>1.6156128149289999E-2</v>
      </c>
      <c r="L15" s="59">
        <f>FBiH!L15+RS!L15</f>
        <v>0</v>
      </c>
      <c r="M15" s="36">
        <f t="shared" si="11"/>
        <v>0</v>
      </c>
      <c r="N15" s="34">
        <f>L15-J15</f>
        <v>-23380.82</v>
      </c>
      <c r="O15" s="3">
        <f t="shared" si="6"/>
        <v>-1</v>
      </c>
      <c r="P15" s="42">
        <f t="shared" si="7"/>
        <v>-1.6156128149289999E-2</v>
      </c>
    </row>
    <row r="16" spans="1:18" x14ac:dyDescent="0.25">
      <c r="A16" s="64" t="s">
        <v>6</v>
      </c>
      <c r="B16" s="20" t="s">
        <v>65</v>
      </c>
      <c r="C16" s="59">
        <f>FBiH!C16+RS!C16</f>
        <v>114</v>
      </c>
      <c r="D16" s="36">
        <f t="shared" si="0"/>
        <v>0.18577062216862758</v>
      </c>
      <c r="E16" s="59">
        <f>FBiH!E16+RS!E16</f>
        <v>116</v>
      </c>
      <c r="F16" s="36">
        <f t="shared" si="0"/>
        <v>0.17317309845487797</v>
      </c>
      <c r="G16" s="34">
        <f t="shared" si="1"/>
        <v>2</v>
      </c>
      <c r="H16" s="3">
        <f t="shared" si="2"/>
        <v>1.7543859649122806E-2</v>
      </c>
      <c r="I16" s="42">
        <f t="shared" si="3"/>
        <v>-1.2597523713749614E-2</v>
      </c>
      <c r="J16" s="59">
        <f>FBiH!J16+RS!J16</f>
        <v>133959.24</v>
      </c>
      <c r="K16" s="36">
        <f t="shared" ref="K16:M16" si="12">J16/J$34*100</f>
        <v>9.2565729012989914E-2</v>
      </c>
      <c r="L16" s="59">
        <f>FBiH!L16+RS!L16</f>
        <v>177317.66</v>
      </c>
      <c r="M16" s="36">
        <f t="shared" si="12"/>
        <v>0.10959207857409248</v>
      </c>
      <c r="N16" s="34">
        <f t="shared" si="5"/>
        <v>43358.420000000013</v>
      </c>
      <c r="O16" s="3">
        <f t="shared" si="6"/>
        <v>0.32366875177852616</v>
      </c>
      <c r="P16" s="42">
        <f>M16-K16</f>
        <v>1.7026349561102563E-2</v>
      </c>
    </row>
    <row r="17" spans="1:16" x14ac:dyDescent="0.25">
      <c r="A17" s="64" t="s">
        <v>7</v>
      </c>
      <c r="B17" s="20" t="s">
        <v>35</v>
      </c>
      <c r="C17" s="59">
        <f>FBiH!C17+RS!C17</f>
        <v>1289</v>
      </c>
      <c r="D17" s="36">
        <f t="shared" si="0"/>
        <v>2.100511683994394</v>
      </c>
      <c r="E17" s="59">
        <f>FBiH!E17+RS!E17</f>
        <v>989</v>
      </c>
      <c r="F17" s="36">
        <f t="shared" si="0"/>
        <v>1.4764499514816751</v>
      </c>
      <c r="G17" s="34">
        <f t="shared" si="1"/>
        <v>-300</v>
      </c>
      <c r="H17" s="3">
        <f>(E17-C17)/C17</f>
        <v>-0.23273855702094648</v>
      </c>
      <c r="I17" s="42">
        <f>F17-D17</f>
        <v>-0.6240617325127189</v>
      </c>
      <c r="J17" s="59">
        <f>FBiH!J17+RS!J17</f>
        <v>5786515.8900000006</v>
      </c>
      <c r="K17" s="36">
        <f t="shared" ref="K17:M17" si="13">J17/J$34*100</f>
        <v>3.9984779086765516</v>
      </c>
      <c r="L17" s="59">
        <f>FBiH!L17+RS!L17</f>
        <v>3192433.23</v>
      </c>
      <c r="M17" s="36">
        <f t="shared" si="13"/>
        <v>1.9730995400272247</v>
      </c>
      <c r="N17" s="34">
        <f t="shared" si="5"/>
        <v>-2594082.6600000006</v>
      </c>
      <c r="O17" s="3">
        <f>(L17-J17)/J17</f>
        <v>-0.44829785475625822</v>
      </c>
      <c r="P17" s="42">
        <f t="shared" si="7"/>
        <v>-2.025378368649327</v>
      </c>
    </row>
    <row r="18" spans="1:16" x14ac:dyDescent="0.25">
      <c r="A18" s="64" t="s">
        <v>8</v>
      </c>
      <c r="B18" s="20" t="s">
        <v>36</v>
      </c>
      <c r="C18" s="59">
        <f>FBiH!C18+RS!C18</f>
        <v>1506</v>
      </c>
      <c r="D18" s="36">
        <f>C18/C$34*100</f>
        <v>2.4541276928592382</v>
      </c>
      <c r="E18" s="59">
        <f>FBiH!E18+RS!E18</f>
        <v>1389</v>
      </c>
      <c r="F18" s="36">
        <f t="shared" si="0"/>
        <v>2.073598566843323</v>
      </c>
      <c r="G18" s="34">
        <f t="shared" si="1"/>
        <v>-117</v>
      </c>
      <c r="H18" s="3">
        <f t="shared" si="2"/>
        <v>-7.7689243027888447E-2</v>
      </c>
      <c r="I18" s="42">
        <f t="shared" si="3"/>
        <v>-0.38052912601591515</v>
      </c>
      <c r="J18" s="59">
        <f>FBiH!J18+RS!J18</f>
        <v>2684322.91</v>
      </c>
      <c r="K18" s="36">
        <f t="shared" ref="K18:M18" si="14">J18/J$34*100</f>
        <v>1.8548650102107218</v>
      </c>
      <c r="L18" s="59">
        <f>FBiH!L18+RS!L18</f>
        <v>4378171.67</v>
      </c>
      <c r="M18" s="36">
        <f t="shared" si="14"/>
        <v>2.7059511932962894</v>
      </c>
      <c r="N18" s="34">
        <f t="shared" si="5"/>
        <v>1693848.7599999998</v>
      </c>
      <c r="O18" s="3">
        <f t="shared" si="6"/>
        <v>0.63101527528221246</v>
      </c>
      <c r="P18" s="42">
        <f t="shared" si="7"/>
        <v>0.8510861830855676</v>
      </c>
    </row>
    <row r="19" spans="1:16" s="27" customFormat="1" ht="24" customHeight="1" x14ac:dyDescent="0.25">
      <c r="A19" s="64" t="s">
        <v>9</v>
      </c>
      <c r="B19" s="20" t="s">
        <v>37</v>
      </c>
      <c r="C19" s="59">
        <f>FBiH!C19+RS!C19</f>
        <v>22927</v>
      </c>
      <c r="D19" s="36">
        <f t="shared" si="0"/>
        <v>37.361079425088811</v>
      </c>
      <c r="E19" s="59">
        <f>FBiH!E19+RS!E19</f>
        <v>24492</v>
      </c>
      <c r="F19" s="36">
        <f>E19/E$34*100</f>
        <v>36.563409718593718</v>
      </c>
      <c r="G19" s="34">
        <f t="shared" si="1"/>
        <v>1565</v>
      </c>
      <c r="H19" s="3">
        <f t="shared" si="2"/>
        <v>6.826012997775549E-2</v>
      </c>
      <c r="I19" s="42">
        <f t="shared" si="3"/>
        <v>-0.79766970649509261</v>
      </c>
      <c r="J19" s="59">
        <f>FBiH!J19+RS!J19</f>
        <v>61895719.390000001</v>
      </c>
      <c r="K19" s="36">
        <f t="shared" ref="K19:M19" si="15">J19/J$34*100</f>
        <v>42.769893201236478</v>
      </c>
      <c r="L19" s="59">
        <f>FBiH!L19+RS!L19</f>
        <v>64567776.25</v>
      </c>
      <c r="M19" s="36">
        <f t="shared" si="15"/>
        <v>39.906441400954776</v>
      </c>
      <c r="N19" s="34">
        <f t="shared" si="5"/>
        <v>2672056.8599999994</v>
      </c>
      <c r="O19" s="3">
        <f>(L19-J19)/J19</f>
        <v>4.3170301376797671E-2</v>
      </c>
      <c r="P19" s="42">
        <f t="shared" si="7"/>
        <v>-2.8634518002817018</v>
      </c>
    </row>
    <row r="20" spans="1:16" s="27" customFormat="1" ht="25.5" customHeight="1" x14ac:dyDescent="0.25">
      <c r="A20" s="64" t="s">
        <v>10</v>
      </c>
      <c r="B20" s="20" t="s">
        <v>38</v>
      </c>
      <c r="C20" s="59">
        <f>FBiH!C20+RS!C20</f>
        <v>0</v>
      </c>
      <c r="D20" s="36">
        <f t="shared" si="0"/>
        <v>0</v>
      </c>
      <c r="E20" s="59">
        <f>FBiH!E20+RS!E20</f>
        <v>0</v>
      </c>
      <c r="F20" s="36">
        <f t="shared" si="0"/>
        <v>0</v>
      </c>
      <c r="G20" s="34">
        <f t="shared" si="1"/>
        <v>0</v>
      </c>
      <c r="H20" s="3" t="s">
        <v>26</v>
      </c>
      <c r="I20" s="42">
        <f t="shared" si="3"/>
        <v>0</v>
      </c>
      <c r="J20" s="59">
        <f>FBiH!J20+RS!J20</f>
        <v>0</v>
      </c>
      <c r="K20" s="36">
        <f t="shared" ref="K20:M20" si="16">J20/J$34*100</f>
        <v>0</v>
      </c>
      <c r="L20" s="59">
        <f>FBiH!L20+RS!L20</f>
        <v>0</v>
      </c>
      <c r="M20" s="36">
        <f t="shared" si="16"/>
        <v>0</v>
      </c>
      <c r="N20" s="34">
        <f t="shared" si="5"/>
        <v>0</v>
      </c>
      <c r="O20" s="3" t="s">
        <v>26</v>
      </c>
      <c r="P20" s="42">
        <f t="shared" si="7"/>
        <v>0</v>
      </c>
    </row>
    <row r="21" spans="1:16" x14ac:dyDescent="0.25">
      <c r="A21" s="64" t="s">
        <v>11</v>
      </c>
      <c r="B21" s="20" t="s">
        <v>39</v>
      </c>
      <c r="C21" s="59">
        <f>FBiH!C21+RS!C21</f>
        <v>0</v>
      </c>
      <c r="D21" s="36">
        <f t="shared" si="0"/>
        <v>0</v>
      </c>
      <c r="E21" s="59">
        <f>FBiH!E21+RS!E21</f>
        <v>0</v>
      </c>
      <c r="F21" s="36">
        <f t="shared" si="0"/>
        <v>0</v>
      </c>
      <c r="G21" s="34">
        <f t="shared" si="1"/>
        <v>0</v>
      </c>
      <c r="H21" s="3" t="s">
        <v>26</v>
      </c>
      <c r="I21" s="42">
        <f>F21-D21</f>
        <v>0</v>
      </c>
      <c r="J21" s="59">
        <f>FBiH!J21+RS!J21</f>
        <v>0</v>
      </c>
      <c r="K21" s="36">
        <f t="shared" ref="K21" si="17">J21/J$34*100</f>
        <v>0</v>
      </c>
      <c r="L21" s="59">
        <f>FBiH!L21+RS!L21</f>
        <v>0</v>
      </c>
      <c r="M21" s="36">
        <f>L21/L$34*100</f>
        <v>0</v>
      </c>
      <c r="N21" s="34">
        <f t="shared" si="5"/>
        <v>0</v>
      </c>
      <c r="O21" s="3" t="s">
        <v>26</v>
      </c>
      <c r="P21" s="42">
        <f t="shared" si="7"/>
        <v>0</v>
      </c>
    </row>
    <row r="22" spans="1:16" x14ac:dyDescent="0.25">
      <c r="A22" s="64" t="s">
        <v>12</v>
      </c>
      <c r="B22" s="20" t="s">
        <v>40</v>
      </c>
      <c r="C22" s="59">
        <f>FBiH!C22+RS!C22</f>
        <v>365</v>
      </c>
      <c r="D22" s="36">
        <f t="shared" si="0"/>
        <v>0.59479190431183393</v>
      </c>
      <c r="E22" s="59">
        <f>FBiH!E22+RS!E22</f>
        <v>531</v>
      </c>
      <c r="F22" s="36">
        <f t="shared" si="0"/>
        <v>0.79271478689258779</v>
      </c>
      <c r="G22" s="34">
        <f>E22-C22</f>
        <v>166</v>
      </c>
      <c r="H22" s="3">
        <f t="shared" si="2"/>
        <v>0.45479452054794522</v>
      </c>
      <c r="I22" s="42">
        <f t="shared" si="3"/>
        <v>0.19792288258075386</v>
      </c>
      <c r="J22" s="59">
        <f>FBiH!J22+RS!J22</f>
        <v>772434.84</v>
      </c>
      <c r="K22" s="36">
        <f t="shared" ref="K22:M22" si="18">J22/J$34*100</f>
        <v>0.53375186422102883</v>
      </c>
      <c r="L22" s="59">
        <f>FBiH!L22+RS!L22</f>
        <v>1572009.12</v>
      </c>
      <c r="M22" s="36">
        <f t="shared" si="18"/>
        <v>0.9715882050227258</v>
      </c>
      <c r="N22" s="34">
        <f>L22-J22</f>
        <v>799574.28000000014</v>
      </c>
      <c r="O22" s="3">
        <f>(L22-J22)/J22</f>
        <v>1.0351349247788981</v>
      </c>
      <c r="P22" s="42">
        <f t="shared" si="7"/>
        <v>0.43783634080169698</v>
      </c>
    </row>
    <row r="23" spans="1:16" x14ac:dyDescent="0.25">
      <c r="A23" s="64" t="s">
        <v>13</v>
      </c>
      <c r="B23" s="20" t="s">
        <v>41</v>
      </c>
      <c r="C23" s="59">
        <f>FBiH!C23+RS!C23</f>
        <v>379</v>
      </c>
      <c r="D23" s="36">
        <f t="shared" si="0"/>
        <v>0.61760584036763033</v>
      </c>
      <c r="E23" s="59">
        <f>FBiH!E23+RS!E23</f>
        <v>390</v>
      </c>
      <c r="F23" s="36">
        <f t="shared" si="0"/>
        <v>0.58221989997760693</v>
      </c>
      <c r="G23" s="34">
        <f t="shared" si="1"/>
        <v>11</v>
      </c>
      <c r="H23" s="3">
        <f t="shared" si="2"/>
        <v>2.9023746701846966E-2</v>
      </c>
      <c r="I23" s="42">
        <f t="shared" si="3"/>
        <v>-3.5385940390023407E-2</v>
      </c>
      <c r="J23" s="59">
        <f>FBiH!J23+RS!J23</f>
        <v>1322872.21</v>
      </c>
      <c r="K23" s="36">
        <f t="shared" ref="K23:M23" si="19">J23/J$34*100</f>
        <v>0.91410365204875077</v>
      </c>
      <c r="L23" s="59">
        <f>FBiH!L23+RS!L23</f>
        <v>2193508.44</v>
      </c>
      <c r="M23" s="36">
        <f t="shared" si="19"/>
        <v>1.3557090100862768</v>
      </c>
      <c r="N23" s="34">
        <f t="shared" si="5"/>
        <v>870636.23</v>
      </c>
      <c r="O23" s="3">
        <f t="shared" si="6"/>
        <v>0.65814084188827282</v>
      </c>
      <c r="P23" s="42">
        <f t="shared" si="7"/>
        <v>0.44160535803752599</v>
      </c>
    </row>
    <row r="24" spans="1:16" x14ac:dyDescent="0.25">
      <c r="A24" s="64" t="s">
        <v>14</v>
      </c>
      <c r="B24" s="20" t="s">
        <v>66</v>
      </c>
      <c r="C24" s="59">
        <f>FBiH!C24+RS!C24</f>
        <v>83</v>
      </c>
      <c r="D24" s="36">
        <f t="shared" si="0"/>
        <v>0.13525404947364991</v>
      </c>
      <c r="E24" s="59">
        <f>FBiH!E24+RS!E24</f>
        <v>95</v>
      </c>
      <c r="F24" s="36">
        <f t="shared" si="0"/>
        <v>0.14182279614839144</v>
      </c>
      <c r="G24" s="34">
        <f t="shared" si="1"/>
        <v>12</v>
      </c>
      <c r="H24" s="3">
        <f t="shared" si="2"/>
        <v>0.14457831325301204</v>
      </c>
      <c r="I24" s="42">
        <f t="shared" si="3"/>
        <v>6.5687466747415268E-3</v>
      </c>
      <c r="J24" s="59">
        <f>FBiH!J24+RS!J24</f>
        <v>99145</v>
      </c>
      <c r="K24" s="36">
        <f t="shared" ref="K24:M24" si="20">J24/J$34*100</f>
        <v>6.8509116676034335E-2</v>
      </c>
      <c r="L24" s="59">
        <f>FBiH!L24+RS!L24</f>
        <v>127028</v>
      </c>
      <c r="M24" s="36">
        <f t="shared" si="20"/>
        <v>7.8510299296245048E-2</v>
      </c>
      <c r="N24" s="34">
        <f t="shared" si="5"/>
        <v>27883</v>
      </c>
      <c r="O24" s="3">
        <f t="shared" si="6"/>
        <v>0.28123455544908971</v>
      </c>
      <c r="P24" s="42">
        <f t="shared" si="7"/>
        <v>1.0001182620210713E-2</v>
      </c>
    </row>
    <row r="25" spans="1:16" x14ac:dyDescent="0.25">
      <c r="A25" s="64" t="s">
        <v>15</v>
      </c>
      <c r="B25" s="20" t="s">
        <v>67</v>
      </c>
      <c r="C25" s="59">
        <f>FBiH!C25+RS!C25</f>
        <v>384</v>
      </c>
      <c r="D25" s="36">
        <f t="shared" si="0"/>
        <v>0.62575367467327181</v>
      </c>
      <c r="E25" s="59">
        <f>FBiH!E25+RS!E25</f>
        <v>538</v>
      </c>
      <c r="F25" s="36">
        <f>E25/E$34*100</f>
        <v>0.80316488766141669</v>
      </c>
      <c r="G25" s="34">
        <f t="shared" si="1"/>
        <v>154</v>
      </c>
      <c r="H25" s="3">
        <f t="shared" si="2"/>
        <v>0.40104166666666669</v>
      </c>
      <c r="I25" s="42">
        <f>F25-D25</f>
        <v>0.17741121298814488</v>
      </c>
      <c r="J25" s="59">
        <f>FBiH!J25+RS!J25</f>
        <v>200655.35</v>
      </c>
      <c r="K25" s="36">
        <f t="shared" ref="K25:M25" si="21">J25/J$34*100</f>
        <v>0.13865268833345612</v>
      </c>
      <c r="L25" s="59">
        <f>FBiH!L25+RS!L25</f>
        <v>218851.16</v>
      </c>
      <c r="M25" s="36">
        <f t="shared" si="21"/>
        <v>0.13526206877956365</v>
      </c>
      <c r="N25" s="34">
        <f t="shared" si="5"/>
        <v>18195.809999999998</v>
      </c>
      <c r="O25" s="3">
        <f>(L25-J25)/J25</f>
        <v>9.0681908057771682E-2</v>
      </c>
      <c r="P25" s="42">
        <f t="shared" si="7"/>
        <v>-3.390619553892471E-3</v>
      </c>
    </row>
    <row r="26" spans="1:16" x14ac:dyDescent="0.25">
      <c r="A26" s="64" t="s">
        <v>16</v>
      </c>
      <c r="B26" s="20" t="s">
        <v>42</v>
      </c>
      <c r="C26" s="59">
        <f>FBiH!C26+RS!C26</f>
        <v>0</v>
      </c>
      <c r="D26" s="36">
        <f t="shared" si="0"/>
        <v>0</v>
      </c>
      <c r="E26" s="59">
        <f>FBiH!E26+RS!E26</f>
        <v>0</v>
      </c>
      <c r="F26" s="36">
        <f t="shared" si="0"/>
        <v>0</v>
      </c>
      <c r="G26" s="34">
        <f t="shared" si="1"/>
        <v>0</v>
      </c>
      <c r="H26" s="3" t="s">
        <v>26</v>
      </c>
      <c r="I26" s="42">
        <f t="shared" si="3"/>
        <v>0</v>
      </c>
      <c r="J26" s="59">
        <f>FBiH!J26+RS!J26</f>
        <v>0</v>
      </c>
      <c r="K26" s="36">
        <f t="shared" ref="K26:M26" si="22">J26/J$34*100</f>
        <v>0</v>
      </c>
      <c r="L26" s="59">
        <f>FBiH!L26+RS!L26</f>
        <v>0</v>
      </c>
      <c r="M26" s="36">
        <f t="shared" si="22"/>
        <v>0</v>
      </c>
      <c r="N26" s="34">
        <f t="shared" si="5"/>
        <v>0</v>
      </c>
      <c r="O26" s="3" t="s">
        <v>26</v>
      </c>
      <c r="P26" s="42">
        <f t="shared" si="7"/>
        <v>0</v>
      </c>
    </row>
    <row r="27" spans="1:16" x14ac:dyDescent="0.25">
      <c r="A27" s="64" t="s">
        <v>17</v>
      </c>
      <c r="B27" s="20" t="s">
        <v>43</v>
      </c>
      <c r="C27" s="59">
        <f>FBiH!C27+RS!C27</f>
        <v>287</v>
      </c>
      <c r="D27" s="36">
        <f t="shared" si="0"/>
        <v>0.46768568914382558</v>
      </c>
      <c r="E27" s="59">
        <f>FBiH!E27+RS!E27</f>
        <v>189</v>
      </c>
      <c r="F27" s="36">
        <f t="shared" si="0"/>
        <v>0.28215272075837872</v>
      </c>
      <c r="G27" s="34">
        <f t="shared" si="1"/>
        <v>-98</v>
      </c>
      <c r="H27" s="3">
        <f>(E27-C27)/C27</f>
        <v>-0.34146341463414637</v>
      </c>
      <c r="I27" s="42">
        <f t="shared" si="3"/>
        <v>-0.18553296838544686</v>
      </c>
      <c r="J27" s="59">
        <f>FBiH!J27+RS!J27</f>
        <v>95328.26</v>
      </c>
      <c r="K27" s="36">
        <f t="shared" ref="K27:M27" si="23">J27/J$34*100</f>
        <v>6.5871752351236434E-2</v>
      </c>
      <c r="L27" s="59">
        <f>FBiH!L27+RS!L27</f>
        <v>73004.789999999994</v>
      </c>
      <c r="M27" s="36">
        <f t="shared" si="23"/>
        <v>4.5120980515787994E-2</v>
      </c>
      <c r="N27" s="34">
        <f>L27-J27</f>
        <v>-22323.47</v>
      </c>
      <c r="O27" s="3">
        <f t="shared" si="6"/>
        <v>-0.23417473475336698</v>
      </c>
      <c r="P27" s="42">
        <f t="shared" si="7"/>
        <v>-2.0750771835448441E-2</v>
      </c>
    </row>
    <row r="28" spans="1:16" x14ac:dyDescent="0.25">
      <c r="A28" s="65" t="s">
        <v>23</v>
      </c>
      <c r="B28" s="9" t="s">
        <v>44</v>
      </c>
      <c r="C28" s="60">
        <f>SUM(C10:C27)</f>
        <v>55496</v>
      </c>
      <c r="D28" s="10">
        <f>C28/C$34*100</f>
        <v>90.434442525176806</v>
      </c>
      <c r="E28" s="60">
        <f>SUM(E10:E27)</f>
        <v>59748</v>
      </c>
      <c r="F28" s="10">
        <f>E28/E$34*100</f>
        <v>89.196088676569389</v>
      </c>
      <c r="G28" s="41">
        <f>E28-C28</f>
        <v>4252</v>
      </c>
      <c r="H28" s="41">
        <f>(E28-C28)/C28</f>
        <v>7.6618134640334443E-2</v>
      </c>
      <c r="I28" s="33">
        <f>F28-D28</f>
        <v>-1.2383538486074173</v>
      </c>
      <c r="J28" s="44">
        <f>SUM(J10:J27)</f>
        <v>111310643.44</v>
      </c>
      <c r="K28" s="10">
        <f>J28/J$34*100</f>
        <v>76.915566682287718</v>
      </c>
      <c r="L28" s="60">
        <f>SUM(L10:L27)</f>
        <v>119368385.94</v>
      </c>
      <c r="M28" s="10">
        <f>L28/L$34*100</f>
        <v>73.776236000402179</v>
      </c>
      <c r="N28" s="41">
        <f>L28-J28</f>
        <v>8057742.5</v>
      </c>
      <c r="O28" s="41">
        <f>(L28-J28)/J28</f>
        <v>7.2389685756720848E-2</v>
      </c>
      <c r="P28" s="33">
        <f>M28-K28</f>
        <v>-3.1393306818855393</v>
      </c>
    </row>
    <row r="29" spans="1:16" x14ac:dyDescent="0.25">
      <c r="A29" s="66" t="s">
        <v>22</v>
      </c>
      <c r="B29" s="7" t="s">
        <v>45</v>
      </c>
      <c r="C29" s="59">
        <f>FBiH!C29+RS!C29</f>
        <v>4785</v>
      </c>
      <c r="D29" s="36">
        <f>C29/C$34*100</f>
        <v>7.797477430498974</v>
      </c>
      <c r="E29" s="59">
        <f>FBiH!E29+RS!E29</f>
        <v>6044</v>
      </c>
      <c r="F29" s="36">
        <f>E29/E$34*100</f>
        <v>9.0229155781145032</v>
      </c>
      <c r="G29" s="34">
        <f>E29-C29</f>
        <v>1259</v>
      </c>
      <c r="H29" s="3">
        <f t="shared" ref="H29:H30" si="24">(E29-C29)/C29</f>
        <v>0.26311389759665621</v>
      </c>
      <c r="I29" s="42">
        <f t="shared" si="3"/>
        <v>1.2254381476155292</v>
      </c>
      <c r="J29" s="59">
        <f>FBiH!J29+RS!J29</f>
        <v>31638606.09</v>
      </c>
      <c r="K29" s="36">
        <f>J29/J$34*100</f>
        <v>21.862251813877659</v>
      </c>
      <c r="L29" s="59">
        <f>FBiH!L29+RS!L29</f>
        <v>40359632.600000001</v>
      </c>
      <c r="M29" s="36">
        <f>L29/L$34*100</f>
        <v>24.944475508647614</v>
      </c>
      <c r="N29" s="34">
        <f>L29-J29</f>
        <v>8721026.5100000016</v>
      </c>
      <c r="O29" s="3">
        <f t="shared" si="6"/>
        <v>0.275645092744982</v>
      </c>
      <c r="P29" s="42">
        <f t="shared" si="7"/>
        <v>3.0822236947699544</v>
      </c>
    </row>
    <row r="30" spans="1:16" x14ac:dyDescent="0.25">
      <c r="A30" s="66" t="s">
        <v>20</v>
      </c>
      <c r="B30" s="8" t="s">
        <v>46</v>
      </c>
      <c r="C30" s="59">
        <f>FBiH!C30+RS!C30</f>
        <v>22</v>
      </c>
      <c r="D30" s="36">
        <f t="shared" ref="D30:F32" si="25">C30/C$34*100</f>
        <v>3.5850470944822868E-2</v>
      </c>
      <c r="E30" s="59">
        <f>FBiH!E30+RS!E30</f>
        <v>22</v>
      </c>
      <c r="F30" s="36">
        <f t="shared" si="25"/>
        <v>3.2843173844890647E-2</v>
      </c>
      <c r="G30" s="34">
        <f t="shared" ref="G30:G31" si="26">E30-C30</f>
        <v>0</v>
      </c>
      <c r="H30" s="3">
        <f t="shared" si="24"/>
        <v>0</v>
      </c>
      <c r="I30" s="42">
        <f t="shared" si="3"/>
        <v>-3.0072970999322213E-3</v>
      </c>
      <c r="J30" s="59">
        <f>FBiH!J30+RS!J30</f>
        <v>136012.1</v>
      </c>
      <c r="K30" s="36">
        <f t="shared" ref="K30" si="27">J30/J$34*100</f>
        <v>9.3984253651242633E-2</v>
      </c>
      <c r="L30" s="59">
        <f>FBiH!L30+RS!L30</f>
        <v>159231.22</v>
      </c>
      <c r="M30" s="36">
        <f>L30/L$34*100</f>
        <v>9.8413662653164979E-2</v>
      </c>
      <c r="N30" s="34">
        <f t="shared" ref="N30:N32" si="28">L30-J30</f>
        <v>23219.119999999995</v>
      </c>
      <c r="O30" s="3">
        <f t="shared" si="6"/>
        <v>0.17071363503688269</v>
      </c>
      <c r="P30" s="42">
        <f t="shared" si="7"/>
        <v>4.4294090019223464E-3</v>
      </c>
    </row>
    <row r="31" spans="1:16" x14ac:dyDescent="0.25">
      <c r="A31" s="66" t="s">
        <v>21</v>
      </c>
      <c r="B31" s="23" t="s">
        <v>47</v>
      </c>
      <c r="C31" s="59">
        <f>FBiH!C31+RS!C31</f>
        <v>1063</v>
      </c>
      <c r="D31" s="36">
        <f t="shared" si="25"/>
        <v>1.7322295733793958</v>
      </c>
      <c r="E31" s="59">
        <f>FBiH!E31+RS!E31</f>
        <v>1171</v>
      </c>
      <c r="F31" s="36">
        <f t="shared" si="25"/>
        <v>1.7481525714712249</v>
      </c>
      <c r="G31" s="34">
        <f t="shared" si="26"/>
        <v>108</v>
      </c>
      <c r="H31" s="3">
        <f>(E31-C31)/C31</f>
        <v>0.10159924741298212</v>
      </c>
      <c r="I31" s="42">
        <f>F31-D31</f>
        <v>1.5922998091829177E-2</v>
      </c>
      <c r="J31" s="59">
        <f>FBiH!J31+RS!J31</f>
        <v>1632704.11</v>
      </c>
      <c r="K31" s="36">
        <f t="shared" ref="K31:M31" si="29">J31/J$34*100</f>
        <v>1.1281972501833759</v>
      </c>
      <c r="L31" s="59">
        <f>FBiH!L31+RS!L31</f>
        <v>1910630.44</v>
      </c>
      <c r="M31" s="36">
        <f t="shared" si="29"/>
        <v>1.1808748282970398</v>
      </c>
      <c r="N31" s="34">
        <f t="shared" si="28"/>
        <v>277926.32999999984</v>
      </c>
      <c r="O31" s="3">
        <f t="shared" si="6"/>
        <v>0.17022455465001543</v>
      </c>
      <c r="P31" s="42">
        <f t="shared" si="7"/>
        <v>5.2677578113663914E-2</v>
      </c>
    </row>
    <row r="32" spans="1:16" ht="15.75" customHeight="1" x14ac:dyDescent="0.25">
      <c r="A32" s="67" t="s">
        <v>19</v>
      </c>
      <c r="B32" s="23" t="s">
        <v>48</v>
      </c>
      <c r="C32" s="59">
        <f>FBiH!C32+RS!C32</f>
        <v>0</v>
      </c>
      <c r="D32" s="36">
        <f t="shared" si="25"/>
        <v>0</v>
      </c>
      <c r="E32" s="59">
        <f>FBiH!E32+RS!E32</f>
        <v>0</v>
      </c>
      <c r="F32" s="36">
        <f t="shared" si="25"/>
        <v>0</v>
      </c>
      <c r="G32" s="34">
        <f>E32-C32</f>
        <v>0</v>
      </c>
      <c r="H32" s="3" t="s">
        <v>26</v>
      </c>
      <c r="I32" s="42">
        <f t="shared" si="3"/>
        <v>0</v>
      </c>
      <c r="J32" s="59">
        <f>FBiH!J32+RS!J32</f>
        <v>0</v>
      </c>
      <c r="K32" s="36">
        <f t="shared" ref="K32" si="30">J32/J$34*100</f>
        <v>0</v>
      </c>
      <c r="L32" s="59">
        <f>FBiH!L32+RS!L32</f>
        <v>0</v>
      </c>
      <c r="M32" s="36">
        <f>L32/L$34*100</f>
        <v>0</v>
      </c>
      <c r="N32" s="34">
        <f t="shared" si="28"/>
        <v>0</v>
      </c>
      <c r="O32" s="3" t="s">
        <v>26</v>
      </c>
      <c r="P32" s="42">
        <f t="shared" si="7"/>
        <v>0</v>
      </c>
    </row>
    <row r="33" spans="1:16" x14ac:dyDescent="0.25">
      <c r="A33" s="68" t="s">
        <v>18</v>
      </c>
      <c r="B33" s="12" t="s">
        <v>49</v>
      </c>
      <c r="C33" s="61">
        <f>SUM(C29:C32)</f>
        <v>5870</v>
      </c>
      <c r="D33" s="4">
        <f>C33/C$34*100</f>
        <v>9.5655574748231906</v>
      </c>
      <c r="E33" s="61">
        <f>SUM(E29:E32)</f>
        <v>7237</v>
      </c>
      <c r="F33" s="4">
        <f>E33/E$34*100</f>
        <v>10.803911323430619</v>
      </c>
      <c r="G33" s="4">
        <f>E33-C33</f>
        <v>1367</v>
      </c>
      <c r="H33" s="41">
        <f>(E33-C33)/C33</f>
        <v>0.23287904599659284</v>
      </c>
      <c r="I33" s="33">
        <f>F33-D33</f>
        <v>1.2383538486074279</v>
      </c>
      <c r="J33" s="62">
        <f>SUM(J29:J32)</f>
        <v>33407322.300000001</v>
      </c>
      <c r="K33" s="4">
        <f>J33/J$34*100</f>
        <v>23.084433317712278</v>
      </c>
      <c r="L33" s="62">
        <f>SUM(L29:L32)</f>
        <v>42429494.259999998</v>
      </c>
      <c r="M33" s="4">
        <f>L33/L$34*100</f>
        <v>26.223763999597814</v>
      </c>
      <c r="N33" s="38">
        <f>L33-J33</f>
        <v>9022171.9599999972</v>
      </c>
      <c r="O33" s="38">
        <f>(L33-J33)/J33</f>
        <v>0.2700657023325691</v>
      </c>
      <c r="P33" s="33">
        <f>M33-K33</f>
        <v>3.1393306818855358</v>
      </c>
    </row>
    <row r="34" spans="1:16" x14ac:dyDescent="0.25">
      <c r="A34" s="24" t="s">
        <v>24</v>
      </c>
      <c r="B34" s="25" t="s">
        <v>50</v>
      </c>
      <c r="C34" s="30">
        <f>C28+C33</f>
        <v>61366</v>
      </c>
      <c r="D34" s="32">
        <f>D28+D33</f>
        <v>100</v>
      </c>
      <c r="E34" s="30">
        <f>E28+E33</f>
        <v>66985</v>
      </c>
      <c r="F34" s="32">
        <f>F28+F33</f>
        <v>100</v>
      </c>
      <c r="G34" s="26">
        <f>G28+G33</f>
        <v>5619</v>
      </c>
      <c r="H34" s="26"/>
      <c r="I34" s="26"/>
      <c r="J34" s="30">
        <f>J28+J33</f>
        <v>144717965.74000001</v>
      </c>
      <c r="K34" s="30">
        <f>(K28+K33)</f>
        <v>100</v>
      </c>
      <c r="L34" s="30">
        <f>L28+L33</f>
        <v>161797880.19999999</v>
      </c>
      <c r="M34" s="30">
        <f>(M28+M33)</f>
        <v>100</v>
      </c>
      <c r="N34" s="47">
        <f>N28+N33</f>
        <v>17079914.459999997</v>
      </c>
      <c r="O34" s="48"/>
      <c r="P34" s="49"/>
    </row>
    <row r="36" spans="1:16" x14ac:dyDescent="0.25">
      <c r="J36" s="58"/>
    </row>
    <row r="37" spans="1:16" x14ac:dyDescent="0.25">
      <c r="C37" s="51"/>
      <c r="D37" s="52"/>
      <c r="E37" s="51"/>
      <c r="F37" s="52"/>
      <c r="G37" s="52"/>
      <c r="H37" s="52"/>
      <c r="I37" s="53"/>
      <c r="J37" s="50"/>
      <c r="K37" s="52"/>
      <c r="L37" s="50"/>
    </row>
    <row r="38" spans="1:16" x14ac:dyDescent="0.25">
      <c r="C38" s="51"/>
      <c r="D38" s="52"/>
      <c r="E38" s="51"/>
      <c r="F38" s="52"/>
      <c r="G38" s="52"/>
      <c r="H38" s="52"/>
      <c r="I38" s="53"/>
      <c r="J38" s="50"/>
      <c r="K38" s="52"/>
      <c r="L38" s="50"/>
    </row>
    <row r="39" spans="1:16" x14ac:dyDescent="0.25">
      <c r="C39" s="52"/>
      <c r="D39" s="52"/>
      <c r="E39" s="52"/>
      <c r="F39" s="52"/>
      <c r="G39" s="52"/>
      <c r="H39" s="52"/>
      <c r="I39" s="53"/>
      <c r="J39" s="52"/>
      <c r="K39" s="52"/>
      <c r="L39" s="52"/>
    </row>
    <row r="40" spans="1:16" x14ac:dyDescent="0.25">
      <c r="C40" s="52"/>
      <c r="D40" s="52"/>
      <c r="E40" s="52"/>
      <c r="F40" s="52"/>
      <c r="G40" s="52"/>
      <c r="H40" s="54"/>
      <c r="I40" s="53"/>
      <c r="J40" s="50"/>
      <c r="K40" s="50"/>
      <c r="L40" s="50"/>
      <c r="M40" s="43"/>
    </row>
    <row r="41" spans="1:16" x14ac:dyDescent="0.25">
      <c r="C41" s="51"/>
      <c r="D41" s="52"/>
      <c r="E41" s="55"/>
      <c r="F41" s="52"/>
      <c r="G41" s="52"/>
      <c r="H41" s="52"/>
      <c r="I41" s="53"/>
      <c r="J41" s="52"/>
      <c r="K41" s="52"/>
      <c r="L41" s="52"/>
    </row>
    <row r="42" spans="1:16" x14ac:dyDescent="0.25">
      <c r="C42" s="52"/>
      <c r="D42" s="52"/>
      <c r="E42" s="52"/>
      <c r="F42" s="52"/>
      <c r="G42" s="52"/>
      <c r="H42" s="52"/>
      <c r="I42" s="53"/>
      <c r="J42" s="51"/>
      <c r="K42" s="52"/>
      <c r="L42" s="50"/>
    </row>
    <row r="43" spans="1:16" x14ac:dyDescent="0.25">
      <c r="C43" s="52"/>
      <c r="D43" s="52"/>
      <c r="E43" s="51"/>
      <c r="F43" s="52"/>
      <c r="G43" s="52"/>
      <c r="H43" s="52"/>
      <c r="I43" s="53"/>
      <c r="J43" s="50"/>
      <c r="K43" s="52"/>
      <c r="L43" s="52"/>
    </row>
    <row r="44" spans="1:16" x14ac:dyDescent="0.25">
      <c r="B44" s="31"/>
      <c r="C44" s="50"/>
      <c r="D44" s="51"/>
      <c r="E44" s="52"/>
      <c r="F44" s="52"/>
      <c r="G44" s="52"/>
      <c r="H44" s="52"/>
      <c r="I44" s="53"/>
      <c r="J44" s="51"/>
      <c r="K44" s="52"/>
      <c r="L44" s="52"/>
    </row>
    <row r="46" spans="1:16" x14ac:dyDescent="0.25">
      <c r="G46" s="31"/>
    </row>
  </sheetData>
  <mergeCells count="5">
    <mergeCell ref="C7:I7"/>
    <mergeCell ref="J7:P7"/>
    <mergeCell ref="G8:H8"/>
    <mergeCell ref="N8:O8"/>
    <mergeCell ref="B7:B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osiguranja&amp;RPolugodišnje izvješće</oddHeader>
    <oddFooter>&amp;CU izvješće su uključeni podatci zaključno s 30.06.2021.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35"/>
    </row>
    <row r="3" spans="1:18" x14ac:dyDescent="0.25">
      <c r="E3" s="69" t="s">
        <v>58</v>
      </c>
      <c r="F3" s="13"/>
      <c r="G3" s="13"/>
      <c r="H3" s="13"/>
      <c r="I3" s="14"/>
      <c r="J3" s="13"/>
      <c r="K3" s="13"/>
      <c r="L3" s="13"/>
      <c r="M3" s="13"/>
    </row>
    <row r="4" spans="1:18" x14ac:dyDescent="0.25">
      <c r="D4" s="5"/>
      <c r="E4" s="22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21"/>
      <c r="B7" s="77" t="s">
        <v>28</v>
      </c>
      <c r="C7" s="74" t="s">
        <v>53</v>
      </c>
      <c r="D7" s="74"/>
      <c r="E7" s="74"/>
      <c r="F7" s="74"/>
      <c r="G7" s="74"/>
      <c r="H7" s="74"/>
      <c r="I7" s="74"/>
      <c r="J7" s="74" t="s">
        <v>54</v>
      </c>
      <c r="K7" s="74"/>
      <c r="L7" s="74"/>
      <c r="M7" s="74"/>
      <c r="N7" s="74"/>
      <c r="O7" s="74"/>
      <c r="P7" s="75"/>
    </row>
    <row r="8" spans="1:18" ht="38.25" customHeight="1" x14ac:dyDescent="0.25">
      <c r="A8" s="16" t="s">
        <v>51</v>
      </c>
      <c r="B8" s="78"/>
      <c r="C8" s="57" t="s">
        <v>53</v>
      </c>
      <c r="D8" s="57" t="s">
        <v>52</v>
      </c>
      <c r="E8" s="57" t="s">
        <v>53</v>
      </c>
      <c r="F8" s="57" t="s">
        <v>52</v>
      </c>
      <c r="G8" s="76" t="s">
        <v>55</v>
      </c>
      <c r="H8" s="76"/>
      <c r="I8" s="57" t="s">
        <v>62</v>
      </c>
      <c r="J8" s="57" t="s">
        <v>54</v>
      </c>
      <c r="K8" s="57" t="s">
        <v>52</v>
      </c>
      <c r="L8" s="57" t="s">
        <v>54</v>
      </c>
      <c r="M8" s="57" t="s">
        <v>52</v>
      </c>
      <c r="N8" s="76" t="s">
        <v>56</v>
      </c>
      <c r="O8" s="76"/>
      <c r="P8" s="18" t="s">
        <v>62</v>
      </c>
    </row>
    <row r="9" spans="1:18" ht="31.5" customHeight="1" thickBot="1" x14ac:dyDescent="0.3">
      <c r="A9" s="15"/>
      <c r="B9" s="79"/>
      <c r="C9" s="19" t="s">
        <v>27</v>
      </c>
      <c r="D9" s="19" t="s">
        <v>25</v>
      </c>
      <c r="E9" s="19" t="s">
        <v>64</v>
      </c>
      <c r="F9" s="19" t="s">
        <v>25</v>
      </c>
      <c r="G9" s="19" t="s">
        <v>60</v>
      </c>
      <c r="H9" s="19" t="s">
        <v>61</v>
      </c>
      <c r="I9" s="19" t="s">
        <v>25</v>
      </c>
      <c r="J9" s="19" t="s">
        <v>27</v>
      </c>
      <c r="K9" s="19" t="s">
        <v>25</v>
      </c>
      <c r="L9" s="19" t="s">
        <v>64</v>
      </c>
      <c r="M9" s="19" t="s">
        <v>25</v>
      </c>
      <c r="N9" s="19" t="s">
        <v>60</v>
      </c>
      <c r="O9" s="19" t="s">
        <v>61</v>
      </c>
      <c r="P9" s="17" t="s">
        <v>25</v>
      </c>
    </row>
    <row r="10" spans="1:18" x14ac:dyDescent="0.25">
      <c r="A10" s="63" t="s">
        <v>0</v>
      </c>
      <c r="B10" s="20" t="s">
        <v>29</v>
      </c>
      <c r="C10" s="59">
        <v>4852</v>
      </c>
      <c r="D10" s="36">
        <f>C10/C$34*100</f>
        <v>10.213016755072831</v>
      </c>
      <c r="E10" s="59">
        <v>5123</v>
      </c>
      <c r="F10" s="36">
        <f>E10/E$34*100</f>
        <v>9.8194433795905844</v>
      </c>
      <c r="G10" s="34">
        <f>E10-C10</f>
        <v>271</v>
      </c>
      <c r="H10" s="3">
        <f>(E10-C10)/C10</f>
        <v>5.5853256389117888E-2</v>
      </c>
      <c r="I10" s="42">
        <f>F10-D10</f>
        <v>-0.39357337548224613</v>
      </c>
      <c r="J10" s="59">
        <v>7285109</v>
      </c>
      <c r="K10" s="36">
        <f>J10/J$34*100</f>
        <v>6.802195243313311</v>
      </c>
      <c r="L10" s="59">
        <v>9105034</v>
      </c>
      <c r="M10" s="36">
        <f>L10/L$34*100</f>
        <v>7.4876881238637445</v>
      </c>
      <c r="N10" s="34">
        <f>L10-J10</f>
        <v>1819925</v>
      </c>
      <c r="O10" s="3">
        <f>(L10-J10)/J10</f>
        <v>0.24981438163794117</v>
      </c>
      <c r="P10" s="29">
        <v>-0.88429739243785499</v>
      </c>
    </row>
    <row r="11" spans="1:18" x14ac:dyDescent="0.25">
      <c r="A11" s="64" t="s">
        <v>1</v>
      </c>
      <c r="B11" s="20" t="s">
        <v>30</v>
      </c>
      <c r="C11" s="59">
        <v>6883</v>
      </c>
      <c r="D11" s="36">
        <f t="shared" ref="D11:F26" si="0">C11/C$34*100</f>
        <v>14.48808621705818</v>
      </c>
      <c r="E11" s="59">
        <v>8965</v>
      </c>
      <c r="F11" s="36">
        <f t="shared" si="0"/>
        <v>17.183546730046768</v>
      </c>
      <c r="G11" s="34">
        <f t="shared" ref="G11:G26" si="1">E11-C11</f>
        <v>2082</v>
      </c>
      <c r="H11" s="3">
        <f t="shared" ref="H11:H25" si="2">(E11-C11)/C11</f>
        <v>0.30248438181025716</v>
      </c>
      <c r="I11" s="42">
        <f t="shared" ref="I11:I31" si="3">F11-D11</f>
        <v>2.6954605129885874</v>
      </c>
      <c r="J11" s="59">
        <v>1313468</v>
      </c>
      <c r="K11" s="36">
        <f t="shared" ref="K11" si="4">J11/J$34*100</f>
        <v>1.2264011124396694</v>
      </c>
      <c r="L11" s="59">
        <v>1646707</v>
      </c>
      <c r="M11" s="36">
        <f t="shared" ref="M11" si="5">L11/L$34*100</f>
        <v>1.3541990559709383</v>
      </c>
      <c r="N11" s="34">
        <f t="shared" ref="N11:N27" si="6">L11-J11</f>
        <v>333239</v>
      </c>
      <c r="O11" s="3">
        <f t="shared" ref="O11:O12" si="7">(L11-J11)/J11</f>
        <v>0.25370926432924135</v>
      </c>
      <c r="P11" s="29">
        <v>1.1338155205457277</v>
      </c>
      <c r="R11" s="2"/>
    </row>
    <row r="12" spans="1:18" x14ac:dyDescent="0.25">
      <c r="A12" s="64" t="s">
        <v>2</v>
      </c>
      <c r="B12" s="20" t="s">
        <v>31</v>
      </c>
      <c r="C12" s="59">
        <v>11027</v>
      </c>
      <c r="D12" s="36">
        <f t="shared" si="0"/>
        <v>23.210827650079988</v>
      </c>
      <c r="E12" s="59">
        <v>11182</v>
      </c>
      <c r="F12" s="36">
        <f t="shared" si="0"/>
        <v>21.432952541593192</v>
      </c>
      <c r="G12" s="34">
        <f t="shared" si="1"/>
        <v>155</v>
      </c>
      <c r="H12" s="3">
        <f t="shared" si="2"/>
        <v>1.4056407000997551E-2</v>
      </c>
      <c r="I12" s="42">
        <f t="shared" si="3"/>
        <v>-1.7778751084867963</v>
      </c>
      <c r="J12" s="59">
        <v>21136045</v>
      </c>
      <c r="K12" s="36">
        <f t="shared" ref="K12" si="8">J12/J$34*100</f>
        <v>19.734983342247329</v>
      </c>
      <c r="L12" s="59">
        <v>22312092</v>
      </c>
      <c r="M12" s="36">
        <f t="shared" ref="M12" si="9">L12/L$34*100</f>
        <v>18.348749305818657</v>
      </c>
      <c r="N12" s="34">
        <f t="shared" si="6"/>
        <v>1176047</v>
      </c>
      <c r="O12" s="3">
        <f t="shared" si="7"/>
        <v>5.5641772148005933E-2</v>
      </c>
      <c r="P12" s="29">
        <v>0.22520709327400823</v>
      </c>
    </row>
    <row r="13" spans="1:18" x14ac:dyDescent="0.25">
      <c r="A13" s="64" t="s">
        <v>3</v>
      </c>
      <c r="B13" s="20" t="s">
        <v>32</v>
      </c>
      <c r="C13" s="59">
        <v>0</v>
      </c>
      <c r="D13" s="36">
        <f t="shared" si="0"/>
        <v>0</v>
      </c>
      <c r="E13" s="59">
        <v>0</v>
      </c>
      <c r="F13" s="36">
        <f t="shared" si="0"/>
        <v>0</v>
      </c>
      <c r="G13" s="34">
        <f t="shared" si="1"/>
        <v>0</v>
      </c>
      <c r="H13" s="3" t="s">
        <v>26</v>
      </c>
      <c r="I13" s="42">
        <f t="shared" si="3"/>
        <v>0</v>
      </c>
      <c r="J13" s="59">
        <v>0</v>
      </c>
      <c r="K13" s="36">
        <f t="shared" ref="K13" si="10">J13/J$34*100</f>
        <v>0</v>
      </c>
      <c r="L13" s="59">
        <v>0</v>
      </c>
      <c r="M13" s="36">
        <f>L13/L$34*100</f>
        <v>0</v>
      </c>
      <c r="N13" s="34">
        <f t="shared" si="6"/>
        <v>0</v>
      </c>
      <c r="O13" s="3" t="s">
        <v>26</v>
      </c>
      <c r="P13" s="29">
        <v>0</v>
      </c>
    </row>
    <row r="14" spans="1:18" x14ac:dyDescent="0.25">
      <c r="A14" s="64" t="s">
        <v>4</v>
      </c>
      <c r="B14" s="20" t="s">
        <v>33</v>
      </c>
      <c r="C14" s="59">
        <v>0</v>
      </c>
      <c r="D14" s="36">
        <f t="shared" si="0"/>
        <v>0</v>
      </c>
      <c r="E14" s="59">
        <v>1</v>
      </c>
      <c r="F14" s="36">
        <f t="shared" si="0"/>
        <v>1.9167369470213908E-3</v>
      </c>
      <c r="G14" s="34">
        <f t="shared" si="1"/>
        <v>1</v>
      </c>
      <c r="H14" s="3" t="s">
        <v>26</v>
      </c>
      <c r="I14" s="42">
        <f t="shared" si="3"/>
        <v>1.9167369470213908E-3</v>
      </c>
      <c r="J14" s="59">
        <v>0</v>
      </c>
      <c r="K14" s="36">
        <f t="shared" ref="K14" si="11">J14/J$34*100</f>
        <v>0</v>
      </c>
      <c r="L14" s="59">
        <v>38262</v>
      </c>
      <c r="M14" s="36">
        <f t="shared" ref="M14" si="12">L14/L$34*100</f>
        <v>3.1465442412985455E-2</v>
      </c>
      <c r="N14" s="34">
        <f t="shared" si="6"/>
        <v>38262</v>
      </c>
      <c r="O14" s="3" t="s">
        <v>26</v>
      </c>
      <c r="P14" s="29">
        <v>0</v>
      </c>
    </row>
    <row r="15" spans="1:18" x14ac:dyDescent="0.25">
      <c r="A15" s="64" t="s">
        <v>5</v>
      </c>
      <c r="B15" s="20" t="s">
        <v>34</v>
      </c>
      <c r="C15" s="59">
        <v>0</v>
      </c>
      <c r="D15" s="36">
        <f t="shared" si="0"/>
        <v>0</v>
      </c>
      <c r="E15" s="59">
        <v>0</v>
      </c>
      <c r="F15" s="36">
        <f>E15/E$34*100</f>
        <v>0</v>
      </c>
      <c r="G15" s="34">
        <f>E15-C15</f>
        <v>0</v>
      </c>
      <c r="H15" s="3" t="s">
        <v>26</v>
      </c>
      <c r="I15" s="42">
        <f t="shared" si="3"/>
        <v>0</v>
      </c>
      <c r="J15" s="59">
        <v>20949</v>
      </c>
      <c r="K15" s="36">
        <f t="shared" ref="K15" si="13">J15/J$34*100</f>
        <v>1.9560337141444357E-2</v>
      </c>
      <c r="L15" s="59">
        <v>0</v>
      </c>
      <c r="M15" s="36">
        <f t="shared" ref="M15" si="14">L15/L$34*100</f>
        <v>0</v>
      </c>
      <c r="N15" s="34">
        <f>L15-J15</f>
        <v>-20949</v>
      </c>
      <c r="O15" s="3">
        <f>(L15-J15)/J15</f>
        <v>-1</v>
      </c>
      <c r="P15" s="29">
        <v>0</v>
      </c>
    </row>
    <row r="16" spans="1:18" x14ac:dyDescent="0.25">
      <c r="A16" s="64" t="s">
        <v>6</v>
      </c>
      <c r="B16" s="20" t="s">
        <v>65</v>
      </c>
      <c r="C16" s="59">
        <v>110</v>
      </c>
      <c r="D16" s="36">
        <f t="shared" si="0"/>
        <v>0.23153995116611939</v>
      </c>
      <c r="E16" s="59">
        <v>112</v>
      </c>
      <c r="F16" s="36">
        <f t="shared" si="0"/>
        <v>0.21467453806639578</v>
      </c>
      <c r="G16" s="34">
        <f t="shared" si="1"/>
        <v>2</v>
      </c>
      <c r="H16" s="3">
        <f>(E16-C16)/C16</f>
        <v>1.8181818181818181E-2</v>
      </c>
      <c r="I16" s="42">
        <f t="shared" si="3"/>
        <v>-1.6865413099723614E-2</v>
      </c>
      <c r="J16" s="59">
        <v>97578</v>
      </c>
      <c r="K16" s="36">
        <f t="shared" ref="K16" si="15">J16/J$34*100</f>
        <v>9.1109770279624677E-2</v>
      </c>
      <c r="L16" s="59">
        <v>162416</v>
      </c>
      <c r="M16" s="36">
        <f t="shared" ref="M16" si="16">L16/L$34*100</f>
        <v>0.1335657125855273</v>
      </c>
      <c r="N16" s="34">
        <f t="shared" si="6"/>
        <v>64838</v>
      </c>
      <c r="O16" s="3">
        <f>(L16-J16)/J16</f>
        <v>0.66447354936563574</v>
      </c>
      <c r="P16" s="29">
        <v>1.2660454430552151E-2</v>
      </c>
    </row>
    <row r="17" spans="1:16" x14ac:dyDescent="0.25">
      <c r="A17" s="64" t="s">
        <v>7</v>
      </c>
      <c r="B17" s="20" t="s">
        <v>35</v>
      </c>
      <c r="C17" s="59">
        <v>1157</v>
      </c>
      <c r="D17" s="36">
        <f t="shared" si="0"/>
        <v>2.4353793045381829</v>
      </c>
      <c r="E17" s="59">
        <v>850</v>
      </c>
      <c r="F17" s="36">
        <f t="shared" si="0"/>
        <v>1.6292264049681822</v>
      </c>
      <c r="G17" s="34">
        <f t="shared" si="1"/>
        <v>-307</v>
      </c>
      <c r="H17" s="3">
        <f t="shared" si="2"/>
        <v>-0.26534140017286084</v>
      </c>
      <c r="I17" s="42">
        <f t="shared" si="3"/>
        <v>-0.80615289957000069</v>
      </c>
      <c r="J17" s="59">
        <v>3015664</v>
      </c>
      <c r="K17" s="36">
        <f t="shared" ref="K17" si="17">J17/J$34*100</f>
        <v>2.8157623058531032</v>
      </c>
      <c r="L17" s="59">
        <v>2549805</v>
      </c>
      <c r="M17" s="36">
        <f>L17/L$34*100</f>
        <v>2.0968779047577852</v>
      </c>
      <c r="N17" s="34">
        <f t="shared" si="6"/>
        <v>-465859</v>
      </c>
      <c r="O17" s="3">
        <f t="shared" ref="O17:O19" si="18">(L17-J17)/J17</f>
        <v>-0.15447974310135346</v>
      </c>
      <c r="P17" s="29">
        <v>0.25422059710344458</v>
      </c>
    </row>
    <row r="18" spans="1:16" x14ac:dyDescent="0.25">
      <c r="A18" s="64" t="s">
        <v>8</v>
      </c>
      <c r="B18" s="20" t="s">
        <v>36</v>
      </c>
      <c r="C18" s="59">
        <v>1196</v>
      </c>
      <c r="D18" s="36">
        <f t="shared" si="0"/>
        <v>2.5174707417698072</v>
      </c>
      <c r="E18" s="59">
        <v>1074</v>
      </c>
      <c r="F18" s="36">
        <f t="shared" si="0"/>
        <v>2.0585754811009735</v>
      </c>
      <c r="G18" s="34">
        <f t="shared" si="1"/>
        <v>-122</v>
      </c>
      <c r="H18" s="3">
        <f t="shared" si="2"/>
        <v>-0.1020066889632107</v>
      </c>
      <c r="I18" s="42">
        <f t="shared" si="3"/>
        <v>-0.45889526066883368</v>
      </c>
      <c r="J18" s="59">
        <v>1987161</v>
      </c>
      <c r="K18" s="36">
        <f t="shared" ref="K18" si="19">J18/J$34*100</f>
        <v>1.8554364940727344</v>
      </c>
      <c r="L18" s="59">
        <v>2379568</v>
      </c>
      <c r="M18" s="36">
        <f t="shared" ref="M18" si="20">L18/L$34*100</f>
        <v>1.9568804524536867</v>
      </c>
      <c r="N18" s="34">
        <f t="shared" si="6"/>
        <v>392407</v>
      </c>
      <c r="O18" s="3">
        <f t="shared" si="18"/>
        <v>0.19747116615110702</v>
      </c>
      <c r="P18" s="29">
        <v>-0.14663491487759561</v>
      </c>
    </row>
    <row r="19" spans="1:16" s="27" customFormat="1" ht="26.25" customHeight="1" x14ac:dyDescent="0.25">
      <c r="A19" s="64" t="s">
        <v>9</v>
      </c>
      <c r="B19" s="20" t="s">
        <v>37</v>
      </c>
      <c r="C19" s="59">
        <v>15932</v>
      </c>
      <c r="D19" s="36">
        <f t="shared" si="0"/>
        <v>33.535404563441944</v>
      </c>
      <c r="E19" s="59">
        <v>17166</v>
      </c>
      <c r="F19" s="36">
        <f t="shared" si="0"/>
        <v>32.902706432569197</v>
      </c>
      <c r="G19" s="34">
        <f t="shared" si="1"/>
        <v>1234</v>
      </c>
      <c r="H19" s="3">
        <f t="shared" si="2"/>
        <v>7.7454180266131059E-2</v>
      </c>
      <c r="I19" s="42">
        <f>F19-D19</f>
        <v>-0.63269813087274684</v>
      </c>
      <c r="J19" s="59">
        <v>40946523</v>
      </c>
      <c r="K19" s="36">
        <f t="shared" ref="K19" si="21">J19/J$34*100</f>
        <v>38.232268587994923</v>
      </c>
      <c r="L19" s="59">
        <v>43382570</v>
      </c>
      <c r="M19" s="36">
        <f t="shared" ref="M19" si="22">L19/L$34*100</f>
        <v>35.676435054683772</v>
      </c>
      <c r="N19" s="34">
        <f t="shared" si="6"/>
        <v>2436047</v>
      </c>
      <c r="O19" s="3">
        <f t="shared" si="18"/>
        <v>5.9493378717406606E-2</v>
      </c>
      <c r="P19" s="29">
        <v>-0.97217131207666796</v>
      </c>
    </row>
    <row r="20" spans="1:16" s="27" customFormat="1" ht="23.25" customHeight="1" x14ac:dyDescent="0.25">
      <c r="A20" s="64" t="s">
        <v>10</v>
      </c>
      <c r="B20" s="20" t="s">
        <v>38</v>
      </c>
      <c r="C20" s="59">
        <v>0</v>
      </c>
      <c r="D20" s="36">
        <f>C20/C$34*100</f>
        <v>0</v>
      </c>
      <c r="E20" s="59">
        <v>0</v>
      </c>
      <c r="F20" s="36">
        <f t="shared" si="0"/>
        <v>0</v>
      </c>
      <c r="G20" s="34">
        <f t="shared" si="1"/>
        <v>0</v>
      </c>
      <c r="H20" s="3" t="s">
        <v>26</v>
      </c>
      <c r="I20" s="42">
        <f t="shared" si="3"/>
        <v>0</v>
      </c>
      <c r="J20" s="59">
        <v>0</v>
      </c>
      <c r="K20" s="36">
        <f t="shared" ref="K20" si="23">J20/J$34*100</f>
        <v>0</v>
      </c>
      <c r="L20" s="59">
        <v>0</v>
      </c>
      <c r="M20" s="36">
        <f t="shared" ref="M20" si="24">L20/L$34*100</f>
        <v>0</v>
      </c>
      <c r="N20" s="34">
        <f t="shared" si="6"/>
        <v>0</v>
      </c>
      <c r="O20" s="3" t="s">
        <v>26</v>
      </c>
      <c r="P20" s="29">
        <v>0</v>
      </c>
    </row>
    <row r="21" spans="1:16" x14ac:dyDescent="0.25">
      <c r="A21" s="64" t="s">
        <v>11</v>
      </c>
      <c r="B21" s="20" t="s">
        <v>39</v>
      </c>
      <c r="C21" s="59">
        <v>0</v>
      </c>
      <c r="D21" s="36">
        <f t="shared" si="0"/>
        <v>0</v>
      </c>
      <c r="E21" s="59">
        <v>0</v>
      </c>
      <c r="F21" s="36">
        <f>E21/E$34*100</f>
        <v>0</v>
      </c>
      <c r="G21" s="34">
        <f t="shared" si="1"/>
        <v>0</v>
      </c>
      <c r="H21" s="3" t="s">
        <v>26</v>
      </c>
      <c r="I21" s="42">
        <f t="shared" si="3"/>
        <v>0</v>
      </c>
      <c r="J21" s="59">
        <v>0</v>
      </c>
      <c r="K21" s="36">
        <f t="shared" ref="K21" si="25">J21/J$34*100</f>
        <v>0</v>
      </c>
      <c r="L21" s="59">
        <v>0</v>
      </c>
      <c r="M21" s="36">
        <f t="shared" ref="M21" si="26">L21/L$34*100</f>
        <v>0</v>
      </c>
      <c r="N21" s="34">
        <f t="shared" si="6"/>
        <v>0</v>
      </c>
      <c r="O21" s="3" t="s">
        <v>26</v>
      </c>
      <c r="P21" s="29">
        <v>0</v>
      </c>
    </row>
    <row r="22" spans="1:16" x14ac:dyDescent="0.25">
      <c r="A22" s="64" t="s">
        <v>12</v>
      </c>
      <c r="B22" s="20" t="s">
        <v>40</v>
      </c>
      <c r="C22" s="59">
        <v>260</v>
      </c>
      <c r="D22" s="36">
        <f t="shared" si="0"/>
        <v>0.54727624821082765</v>
      </c>
      <c r="E22" s="59">
        <v>427</v>
      </c>
      <c r="F22" s="36">
        <f t="shared" si="0"/>
        <v>0.81844667637813384</v>
      </c>
      <c r="G22" s="34">
        <f>E22-C22</f>
        <v>167</v>
      </c>
      <c r="H22" s="3">
        <f t="shared" si="2"/>
        <v>0.64230769230769236</v>
      </c>
      <c r="I22" s="42">
        <f t="shared" si="3"/>
        <v>0.27117042816730619</v>
      </c>
      <c r="J22" s="59">
        <v>655092</v>
      </c>
      <c r="K22" s="36">
        <f>J22/J$34*100</f>
        <v>0.61166740076677006</v>
      </c>
      <c r="L22" s="59">
        <v>1194426</v>
      </c>
      <c r="M22" s="36">
        <f>L22/L$34*100</f>
        <v>0.98225765823983491</v>
      </c>
      <c r="N22" s="34">
        <f t="shared" si="6"/>
        <v>539334</v>
      </c>
      <c r="O22" s="3">
        <f t="shared" ref="O22:O25" si="27">(L22-J22)/J22</f>
        <v>0.82329504863439029</v>
      </c>
      <c r="P22" s="29">
        <v>-1.7333897579263735E-2</v>
      </c>
    </row>
    <row r="23" spans="1:16" x14ac:dyDescent="0.25">
      <c r="A23" s="64" t="s">
        <v>13</v>
      </c>
      <c r="B23" s="20" t="s">
        <v>41</v>
      </c>
      <c r="C23" s="59">
        <v>347</v>
      </c>
      <c r="D23" s="36">
        <f t="shared" si="0"/>
        <v>0.73040330049675839</v>
      </c>
      <c r="E23" s="59">
        <v>339</v>
      </c>
      <c r="F23" s="36">
        <f t="shared" si="0"/>
        <v>0.6497738250402515</v>
      </c>
      <c r="G23" s="34">
        <f t="shared" si="1"/>
        <v>-8</v>
      </c>
      <c r="H23" s="3">
        <f>(E23-C23)/C23</f>
        <v>-2.3054755043227664E-2</v>
      </c>
      <c r="I23" s="42">
        <f t="shared" si="3"/>
        <v>-8.0629475456506894E-2</v>
      </c>
      <c r="J23" s="59">
        <v>1214455</v>
      </c>
      <c r="K23" s="36">
        <f t="shared" ref="K23" si="28">J23/J$34*100</f>
        <v>1.1339514651349853</v>
      </c>
      <c r="L23" s="59">
        <v>1723657</v>
      </c>
      <c r="M23" s="36">
        <f t="shared" ref="M23" si="29">L23/L$34*100</f>
        <v>1.4174802695426081</v>
      </c>
      <c r="N23" s="34">
        <f t="shared" si="6"/>
        <v>509202</v>
      </c>
      <c r="O23" s="3">
        <f t="shared" si="27"/>
        <v>0.41928437035542693</v>
      </c>
      <c r="P23" s="29">
        <v>0.15895889492804854</v>
      </c>
    </row>
    <row r="24" spans="1:16" x14ac:dyDescent="0.25">
      <c r="A24" s="64" t="s">
        <v>14</v>
      </c>
      <c r="B24" s="20" t="s">
        <v>66</v>
      </c>
      <c r="C24" s="59">
        <v>83</v>
      </c>
      <c r="D24" s="36">
        <f t="shared" si="0"/>
        <v>0.17470741769807191</v>
      </c>
      <c r="E24" s="59">
        <v>95</v>
      </c>
      <c r="F24" s="36">
        <f t="shared" si="0"/>
        <v>0.18209000996703215</v>
      </c>
      <c r="G24" s="34">
        <f t="shared" si="1"/>
        <v>12</v>
      </c>
      <c r="H24" s="3">
        <f t="shared" si="2"/>
        <v>0.14457831325301204</v>
      </c>
      <c r="I24" s="42">
        <f t="shared" si="3"/>
        <v>7.3825922689602363E-3</v>
      </c>
      <c r="J24" s="59">
        <v>99145</v>
      </c>
      <c r="K24" s="36">
        <f t="shared" ref="K24" si="30">J24/J$34*100</f>
        <v>9.2572897316745464E-2</v>
      </c>
      <c r="L24" s="59">
        <v>127028</v>
      </c>
      <c r="M24" s="36">
        <f t="shared" ref="M24" si="31">L24/L$34*100</f>
        <v>0.10446375565408801</v>
      </c>
      <c r="N24" s="34">
        <f t="shared" si="6"/>
        <v>27883</v>
      </c>
      <c r="O24" s="3">
        <f t="shared" si="27"/>
        <v>0.28123455544908971</v>
      </c>
      <c r="P24" s="29">
        <v>5.9058862424510722E-3</v>
      </c>
    </row>
    <row r="25" spans="1:16" x14ac:dyDescent="0.25">
      <c r="A25" s="64" t="s">
        <v>15</v>
      </c>
      <c r="B25" s="20" t="s">
        <v>67</v>
      </c>
      <c r="C25" s="59">
        <v>356</v>
      </c>
      <c r="D25" s="36">
        <f t="shared" si="0"/>
        <v>0.74934747831944093</v>
      </c>
      <c r="E25" s="59">
        <v>477</v>
      </c>
      <c r="F25" s="36">
        <f t="shared" si="0"/>
        <v>0.9142835237292033</v>
      </c>
      <c r="G25" s="34">
        <f t="shared" si="1"/>
        <v>121</v>
      </c>
      <c r="H25" s="3">
        <f t="shared" si="2"/>
        <v>0.3398876404494382</v>
      </c>
      <c r="I25" s="42">
        <f t="shared" si="3"/>
        <v>0.16493604540976237</v>
      </c>
      <c r="J25" s="59">
        <v>172547</v>
      </c>
      <c r="K25" s="36">
        <f t="shared" ref="K25" si="32">J25/J$34*100</f>
        <v>0.16110924114491382</v>
      </c>
      <c r="L25" s="59">
        <v>148369</v>
      </c>
      <c r="M25" s="36">
        <f>L25/L$34*100</f>
        <v>0.12201391002488733</v>
      </c>
      <c r="N25" s="34">
        <f>L25-J25</f>
        <v>-24178</v>
      </c>
      <c r="O25" s="3">
        <f t="shared" si="27"/>
        <v>-0.14012414008936697</v>
      </c>
      <c r="P25" s="29">
        <v>3.2331242666774784E-2</v>
      </c>
    </row>
    <row r="26" spans="1:16" x14ac:dyDescent="0.25">
      <c r="A26" s="64" t="s">
        <v>16</v>
      </c>
      <c r="B26" s="20" t="s">
        <v>42</v>
      </c>
      <c r="C26" s="59">
        <v>0</v>
      </c>
      <c r="D26" s="36">
        <f t="shared" si="0"/>
        <v>0</v>
      </c>
      <c r="E26" s="59">
        <v>0</v>
      </c>
      <c r="F26" s="36">
        <f t="shared" si="0"/>
        <v>0</v>
      </c>
      <c r="G26" s="34">
        <f t="shared" si="1"/>
        <v>0</v>
      </c>
      <c r="H26" s="3" t="s">
        <v>26</v>
      </c>
      <c r="I26" s="42">
        <f t="shared" si="3"/>
        <v>0</v>
      </c>
      <c r="J26" s="59">
        <v>0</v>
      </c>
      <c r="K26" s="36">
        <f t="shared" ref="K26" si="33">J26/J$34*100</f>
        <v>0</v>
      </c>
      <c r="L26" s="59">
        <v>0</v>
      </c>
      <c r="M26" s="36">
        <f t="shared" ref="M26" si="34">L26/L$34*100</f>
        <v>0</v>
      </c>
      <c r="N26" s="34">
        <f t="shared" si="6"/>
        <v>0</v>
      </c>
      <c r="O26" s="3" t="s">
        <v>26</v>
      </c>
      <c r="P26" s="29">
        <v>0</v>
      </c>
    </row>
    <row r="27" spans="1:16" x14ac:dyDescent="0.25">
      <c r="A27" s="64" t="s">
        <v>17</v>
      </c>
      <c r="B27" s="20" t="s">
        <v>43</v>
      </c>
      <c r="C27" s="59">
        <v>273</v>
      </c>
      <c r="D27" s="36">
        <f>C27/C$34*100</f>
        <v>0.57464006062136896</v>
      </c>
      <c r="E27" s="59">
        <v>182</v>
      </c>
      <c r="F27" s="36">
        <f>E27/E$34*100</f>
        <v>0.34884612435789314</v>
      </c>
      <c r="G27" s="34">
        <f>E27-C27</f>
        <v>-91</v>
      </c>
      <c r="H27" s="3">
        <f>(E27-C27)/C27</f>
        <v>-0.33333333333333331</v>
      </c>
      <c r="I27" s="42">
        <f t="shared" si="3"/>
        <v>-0.22579393626347583</v>
      </c>
      <c r="J27" s="59">
        <v>91612</v>
      </c>
      <c r="K27" s="36">
        <f>J27/J$34*100</f>
        <v>8.5539243219342226E-2</v>
      </c>
      <c r="L27" s="59">
        <v>70183</v>
      </c>
      <c r="M27" s="36">
        <f t="shared" ref="M27" si="35">L27/L$34*100</f>
        <v>5.7716249669922066E-2</v>
      </c>
      <c r="N27" s="34">
        <f t="shared" si="6"/>
        <v>-21429</v>
      </c>
      <c r="O27" s="3">
        <f>(L27-J27)/J27</f>
        <v>-0.23391040475046937</v>
      </c>
      <c r="P27" s="29">
        <v>0.18171042455297987</v>
      </c>
    </row>
    <row r="28" spans="1:16" x14ac:dyDescent="0.25">
      <c r="A28" s="65" t="s">
        <v>23</v>
      </c>
      <c r="B28" s="9" t="s">
        <v>44</v>
      </c>
      <c r="C28" s="60">
        <f>SUM(C10:C27)</f>
        <v>42476</v>
      </c>
      <c r="D28" s="10">
        <f>C28/C$34*100</f>
        <v>89.408099688473513</v>
      </c>
      <c r="E28" s="60">
        <f>SUM(E10:E27)</f>
        <v>45993</v>
      </c>
      <c r="F28" s="10">
        <f>E28/E$34*100</f>
        <v>88.156482404354833</v>
      </c>
      <c r="G28" s="41">
        <f>E28-C28</f>
        <v>3517</v>
      </c>
      <c r="H28" s="41">
        <f>(E28-C28)/C28</f>
        <v>8.2799698653357193E-2</v>
      </c>
      <c r="I28" s="33">
        <f>F28-D28</f>
        <v>-1.2516172841186801</v>
      </c>
      <c r="J28" s="44">
        <f>SUM(J10:J27)</f>
        <v>78035348</v>
      </c>
      <c r="K28" s="10">
        <f>J28/J$34*100</f>
        <v>72.862557440924888</v>
      </c>
      <c r="L28" s="44">
        <f>SUM(L10:L27)</f>
        <v>84840117</v>
      </c>
      <c r="M28" s="10">
        <f>L28/L$34*100</f>
        <v>69.769792895678435</v>
      </c>
      <c r="N28" s="41">
        <f>L28-J28</f>
        <v>6804769</v>
      </c>
      <c r="O28" s="41">
        <f t="shared" ref="O28:O31" si="36">(L28-J28)/J28</f>
        <v>8.7201110450612712E-2</v>
      </c>
      <c r="P28" s="33">
        <v>-1.5627403227412628E-2</v>
      </c>
    </row>
    <row r="29" spans="1:16" x14ac:dyDescent="0.25">
      <c r="A29" s="66" t="s">
        <v>22</v>
      </c>
      <c r="B29" s="7" t="s">
        <v>45</v>
      </c>
      <c r="C29" s="59">
        <v>4132</v>
      </c>
      <c r="D29" s="36">
        <f>C29/C$34*100</f>
        <v>8.6974825292582292</v>
      </c>
      <c r="E29" s="59">
        <v>5221</v>
      </c>
      <c r="F29" s="36">
        <f>E29/E$34*100</f>
        <v>10.007283600398681</v>
      </c>
      <c r="G29" s="34">
        <f>E29-C29</f>
        <v>1089</v>
      </c>
      <c r="H29" s="3">
        <f t="shared" ref="H29:H30" si="37">(E29-C29)/C29</f>
        <v>0.26355275895450148</v>
      </c>
      <c r="I29" s="42">
        <f t="shared" si="3"/>
        <v>1.309801071140452</v>
      </c>
      <c r="J29" s="59">
        <v>27779589</v>
      </c>
      <c r="K29" s="36">
        <f>J29/J$34*100</f>
        <v>25.938141509893509</v>
      </c>
      <c r="L29" s="59">
        <v>35293866</v>
      </c>
      <c r="M29" s="36">
        <f>L29/L$34*100</f>
        <v>29.024544147055181</v>
      </c>
      <c r="N29" s="34">
        <f>L29-J29</f>
        <v>7514277</v>
      </c>
      <c r="O29" s="3">
        <f t="shared" si="36"/>
        <v>0.27049633455700156</v>
      </c>
      <c r="P29" s="45">
        <v>-3.6061148529515918E-2</v>
      </c>
    </row>
    <row r="30" spans="1:16" x14ac:dyDescent="0.25">
      <c r="A30" s="66" t="s">
        <v>20</v>
      </c>
      <c r="B30" s="8" t="s">
        <v>46</v>
      </c>
      <c r="C30" s="59">
        <v>22</v>
      </c>
      <c r="D30" s="36">
        <f t="shared" ref="D30:F32" si="38">C30/C$34*100</f>
        <v>4.6307990233223878E-2</v>
      </c>
      <c r="E30" s="59">
        <v>21</v>
      </c>
      <c r="F30" s="36">
        <f t="shared" si="38"/>
        <v>4.0251475887449206E-2</v>
      </c>
      <c r="G30" s="34">
        <f t="shared" ref="G30" si="39">E30-C30</f>
        <v>-1</v>
      </c>
      <c r="H30" s="3">
        <f t="shared" si="37"/>
        <v>-4.5454545454545456E-2</v>
      </c>
      <c r="I30" s="42">
        <f t="shared" si="3"/>
        <v>-6.0565143457746717E-3</v>
      </c>
      <c r="J30" s="59">
        <v>132016</v>
      </c>
      <c r="K30" s="36">
        <f t="shared" ref="K30" si="40">J30/J$34*100</f>
        <v>0.12326495145662886</v>
      </c>
      <c r="L30" s="59">
        <v>145569</v>
      </c>
      <c r="M30" s="36">
        <f t="shared" ref="M30" si="41">L30/L$34*100</f>
        <v>0.11971127977146723</v>
      </c>
      <c r="N30" s="34">
        <f>L30-J30</f>
        <v>13553</v>
      </c>
      <c r="O30" s="3">
        <f t="shared" si="36"/>
        <v>0.10266179856987032</v>
      </c>
      <c r="P30" s="45">
        <v>8.6263126040286298E-3</v>
      </c>
    </row>
    <row r="31" spans="1:16" x14ac:dyDescent="0.25">
      <c r="A31" s="66" t="s">
        <v>21</v>
      </c>
      <c r="B31" s="23" t="s">
        <v>47</v>
      </c>
      <c r="C31" s="59">
        <v>878</v>
      </c>
      <c r="D31" s="36">
        <f t="shared" si="38"/>
        <v>1.8481097920350256</v>
      </c>
      <c r="E31" s="59">
        <v>937</v>
      </c>
      <c r="F31" s="36">
        <f t="shared" si="38"/>
        <v>1.7959825193590431</v>
      </c>
      <c r="G31" s="34">
        <f>E31-C31</f>
        <v>59</v>
      </c>
      <c r="H31" s="3">
        <f>(E31-C31)/C31</f>
        <v>6.7198177676537588E-2</v>
      </c>
      <c r="I31" s="42">
        <f t="shared" si="3"/>
        <v>-5.2127272675982494E-2</v>
      </c>
      <c r="J31" s="59">
        <v>1152428</v>
      </c>
      <c r="K31" s="36">
        <f>J31/J$34*100</f>
        <v>1.0760360977249719</v>
      </c>
      <c r="L31" s="59">
        <v>1320518</v>
      </c>
      <c r="M31" s="36">
        <f t="shared" ref="M31" si="42">L31/L$34*100</f>
        <v>1.0859516774949225</v>
      </c>
      <c r="N31" s="34">
        <f t="shared" ref="N31:N32" si="43">L31-J31</f>
        <v>168090</v>
      </c>
      <c r="O31" s="3">
        <f t="shared" si="36"/>
        <v>0.14585726830656665</v>
      </c>
      <c r="P31" s="45">
        <v>4.3062239152886317E-2</v>
      </c>
    </row>
    <row r="32" spans="1:16" ht="15.75" customHeight="1" x14ac:dyDescent="0.25">
      <c r="A32" s="67" t="s">
        <v>19</v>
      </c>
      <c r="B32" s="23" t="s">
        <v>48</v>
      </c>
      <c r="C32" s="59">
        <v>0</v>
      </c>
      <c r="D32" s="36">
        <f t="shared" si="38"/>
        <v>0</v>
      </c>
      <c r="E32" s="59">
        <v>0</v>
      </c>
      <c r="F32" s="36">
        <f>E32/E$34*100</f>
        <v>0</v>
      </c>
      <c r="G32" s="34">
        <f>E32-C32</f>
        <v>0</v>
      </c>
      <c r="H32" s="3" t="s">
        <v>26</v>
      </c>
      <c r="I32" s="42">
        <f>F32-D32</f>
        <v>0</v>
      </c>
      <c r="J32" s="59">
        <v>0</v>
      </c>
      <c r="K32" s="36">
        <f t="shared" ref="K32" si="44">J32/J$34*100</f>
        <v>0</v>
      </c>
      <c r="L32" s="59">
        <v>0</v>
      </c>
      <c r="M32" s="36">
        <f t="shared" ref="M32" si="45">L32/L$34*100</f>
        <v>0</v>
      </c>
      <c r="N32" s="34">
        <f t="shared" si="43"/>
        <v>0</v>
      </c>
      <c r="O32" s="3" t="s">
        <v>26</v>
      </c>
      <c r="P32" s="45">
        <v>0</v>
      </c>
    </row>
    <row r="33" spans="1:16" x14ac:dyDescent="0.25">
      <c r="A33" s="68" t="s">
        <v>18</v>
      </c>
      <c r="B33" s="12" t="s">
        <v>49</v>
      </c>
      <c r="C33" s="61">
        <f>SUM(C29:C32)</f>
        <v>5032</v>
      </c>
      <c r="D33" s="4">
        <f>C33/C$34*100</f>
        <v>10.59190031152648</v>
      </c>
      <c r="E33" s="61">
        <f>SUM(E29:E32)</f>
        <v>6179</v>
      </c>
      <c r="F33" s="4">
        <f>E33/E$34*100</f>
        <v>11.843517595645174</v>
      </c>
      <c r="G33" s="4">
        <f>E33-C33</f>
        <v>1147</v>
      </c>
      <c r="H33" s="41">
        <f>(E33-C33)/C33</f>
        <v>0.22794117647058823</v>
      </c>
      <c r="I33" s="33">
        <f>F33-D33</f>
        <v>1.2516172841186943</v>
      </c>
      <c r="J33" s="62">
        <f>SUM(J29:J32)</f>
        <v>29064033</v>
      </c>
      <c r="K33" s="4">
        <f>J33/J$34*100</f>
        <v>27.137442559075108</v>
      </c>
      <c r="L33" s="62">
        <f>SUM(L29:L32)</f>
        <v>36759953</v>
      </c>
      <c r="M33" s="4">
        <f>L33/L$34*100</f>
        <v>30.230207104321565</v>
      </c>
      <c r="N33" s="4">
        <f>L33-J33</f>
        <v>7695920</v>
      </c>
      <c r="O33" s="41">
        <f t="shared" ref="O33" si="46">(L33-J33)/J33</f>
        <v>0.26479188211766758</v>
      </c>
      <c r="P33" s="46">
        <v>1.5627403227400194E-2</v>
      </c>
    </row>
    <row r="34" spans="1:16" x14ac:dyDescent="0.25">
      <c r="A34" s="24" t="s">
        <v>24</v>
      </c>
      <c r="B34" s="25" t="s">
        <v>50</v>
      </c>
      <c r="C34" s="30">
        <f>C28+C33</f>
        <v>47508</v>
      </c>
      <c r="D34" s="32">
        <f>D28+D33</f>
        <v>100</v>
      </c>
      <c r="E34" s="30">
        <f>E28+E33</f>
        <v>52172</v>
      </c>
      <c r="F34" s="32">
        <f>F28+F33</f>
        <v>100</v>
      </c>
      <c r="G34" s="26">
        <f>G28+G33</f>
        <v>4664</v>
      </c>
      <c r="H34" s="26"/>
      <c r="I34" s="26"/>
      <c r="J34" s="30">
        <f>J28+J33</f>
        <v>107099381</v>
      </c>
      <c r="K34" s="32">
        <f>K28+K33</f>
        <v>100</v>
      </c>
      <c r="L34" s="30">
        <f>L28+L33</f>
        <v>121600070</v>
      </c>
      <c r="M34" s="32">
        <f>M28+M33</f>
        <v>100</v>
      </c>
      <c r="N34" s="26">
        <f>N28+N33</f>
        <v>14500689</v>
      </c>
      <c r="O34" s="26"/>
      <c r="P34" s="26"/>
    </row>
    <row r="37" spans="1:16" x14ac:dyDescent="0.25">
      <c r="C37" s="51"/>
      <c r="D37" s="52"/>
      <c r="E37" s="51"/>
      <c r="F37" s="52"/>
      <c r="G37" s="52"/>
      <c r="H37" s="52"/>
      <c r="I37" s="53"/>
      <c r="J37" s="50"/>
      <c r="K37" s="52"/>
      <c r="L37" s="50"/>
    </row>
    <row r="38" spans="1:16" x14ac:dyDescent="0.25">
      <c r="C38" s="51"/>
      <c r="D38" s="52"/>
      <c r="E38" s="51"/>
      <c r="F38" s="52"/>
      <c r="G38" s="52"/>
      <c r="H38" s="52"/>
      <c r="I38" s="53"/>
      <c r="J38" s="50"/>
      <c r="K38" s="52"/>
      <c r="L38" s="50"/>
    </row>
    <row r="39" spans="1:16" x14ac:dyDescent="0.25">
      <c r="C39" s="52"/>
      <c r="D39" s="52"/>
      <c r="E39" s="52"/>
      <c r="F39" s="52"/>
      <c r="G39" s="52"/>
      <c r="H39" s="52"/>
      <c r="I39" s="53"/>
      <c r="J39" s="52"/>
      <c r="K39" s="52"/>
      <c r="L39" s="52"/>
    </row>
    <row r="40" spans="1:16" x14ac:dyDescent="0.25">
      <c r="C40" s="52"/>
      <c r="D40" s="52"/>
      <c r="E40" s="52"/>
      <c r="F40" s="52"/>
      <c r="G40" s="52"/>
      <c r="H40" s="54"/>
      <c r="I40" s="53"/>
      <c r="J40" s="50"/>
      <c r="K40" s="50"/>
      <c r="L40" s="50"/>
      <c r="M40" s="43"/>
    </row>
    <row r="41" spans="1:16" x14ac:dyDescent="0.25">
      <c r="C41" s="51"/>
      <c r="D41" s="52"/>
      <c r="E41" s="52"/>
      <c r="F41" s="52"/>
      <c r="G41" s="52"/>
      <c r="H41" s="52"/>
      <c r="I41" s="53"/>
      <c r="J41" s="52"/>
      <c r="K41" s="52"/>
      <c r="L41" s="52"/>
    </row>
    <row r="42" spans="1:16" x14ac:dyDescent="0.25">
      <c r="C42" s="52"/>
      <c r="D42" s="52"/>
      <c r="E42" s="52"/>
      <c r="F42" s="52"/>
      <c r="G42" s="52"/>
      <c r="H42" s="52"/>
      <c r="I42" s="53"/>
      <c r="J42" s="51"/>
      <c r="K42" s="52"/>
      <c r="L42" s="50"/>
    </row>
    <row r="43" spans="1:16" x14ac:dyDescent="0.25">
      <c r="C43" s="52"/>
      <c r="D43" s="52"/>
      <c r="E43" s="52"/>
      <c r="F43" s="52"/>
      <c r="G43" s="52"/>
      <c r="H43" s="52"/>
      <c r="I43" s="53"/>
      <c r="J43" s="50"/>
      <c r="K43" s="52"/>
      <c r="L43" s="52"/>
    </row>
    <row r="44" spans="1:16" x14ac:dyDescent="0.25">
      <c r="B44" s="31"/>
      <c r="C44" s="50"/>
      <c r="D44" s="51"/>
      <c r="E44" s="52"/>
      <c r="F44" s="52"/>
      <c r="G44" s="52"/>
      <c r="H44" s="52"/>
      <c r="I44" s="53"/>
      <c r="J44" s="51"/>
      <c r="K44" s="52"/>
      <c r="L44" s="52"/>
    </row>
    <row r="46" spans="1:16" x14ac:dyDescent="0.25">
      <c r="G46" s="31"/>
    </row>
  </sheetData>
  <mergeCells count="5">
    <mergeCell ref="B7:B9"/>
    <mergeCell ref="C7:I7"/>
    <mergeCell ref="J7:P7"/>
    <mergeCell ref="G8:H8"/>
    <mergeCell ref="N8:O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osiguranja&amp;RPolugodišnje izvješće</oddHeader>
    <oddFooter>&amp;CU izvješće su uključeni podatci zaključno s 30.06.2021.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35"/>
    </row>
    <row r="3" spans="1:18" x14ac:dyDescent="0.25">
      <c r="E3" s="69" t="s">
        <v>59</v>
      </c>
      <c r="F3" s="13"/>
      <c r="G3" s="13"/>
      <c r="H3" s="13"/>
      <c r="I3" s="14"/>
      <c r="J3" s="13"/>
      <c r="K3" s="13"/>
      <c r="L3" s="13"/>
      <c r="M3" s="13"/>
    </row>
    <row r="4" spans="1:18" x14ac:dyDescent="0.25">
      <c r="D4" s="5"/>
      <c r="E4" s="22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21"/>
      <c r="B7" s="77" t="s">
        <v>28</v>
      </c>
      <c r="C7" s="74" t="s">
        <v>53</v>
      </c>
      <c r="D7" s="74"/>
      <c r="E7" s="74"/>
      <c r="F7" s="74"/>
      <c r="G7" s="74"/>
      <c r="H7" s="74"/>
      <c r="I7" s="74"/>
      <c r="J7" s="74" t="s">
        <v>54</v>
      </c>
      <c r="K7" s="74"/>
      <c r="L7" s="74"/>
      <c r="M7" s="74"/>
      <c r="N7" s="74"/>
      <c r="O7" s="74"/>
      <c r="P7" s="75"/>
    </row>
    <row r="8" spans="1:18" ht="38.25" customHeight="1" x14ac:dyDescent="0.25">
      <c r="A8" s="16" t="s">
        <v>51</v>
      </c>
      <c r="B8" s="78"/>
      <c r="C8" s="57" t="s">
        <v>53</v>
      </c>
      <c r="D8" s="57" t="s">
        <v>52</v>
      </c>
      <c r="E8" s="57" t="s">
        <v>53</v>
      </c>
      <c r="F8" s="57" t="s">
        <v>52</v>
      </c>
      <c r="G8" s="76" t="s">
        <v>55</v>
      </c>
      <c r="H8" s="76"/>
      <c r="I8" s="57" t="s">
        <v>62</v>
      </c>
      <c r="J8" s="57" t="s">
        <v>54</v>
      </c>
      <c r="K8" s="57" t="s">
        <v>52</v>
      </c>
      <c r="L8" s="57" t="s">
        <v>54</v>
      </c>
      <c r="M8" s="57" t="s">
        <v>52</v>
      </c>
      <c r="N8" s="76" t="s">
        <v>56</v>
      </c>
      <c r="O8" s="76"/>
      <c r="P8" s="18" t="s">
        <v>62</v>
      </c>
    </row>
    <row r="9" spans="1:18" ht="31.5" customHeight="1" thickBot="1" x14ac:dyDescent="0.3">
      <c r="A9" s="15"/>
      <c r="B9" s="79"/>
      <c r="C9" s="19" t="s">
        <v>27</v>
      </c>
      <c r="D9" s="19" t="s">
        <v>25</v>
      </c>
      <c r="E9" s="19" t="s">
        <v>64</v>
      </c>
      <c r="F9" s="19" t="s">
        <v>25</v>
      </c>
      <c r="G9" s="19" t="s">
        <v>60</v>
      </c>
      <c r="H9" s="19" t="s">
        <v>61</v>
      </c>
      <c r="I9" s="19" t="s">
        <v>25</v>
      </c>
      <c r="J9" s="19" t="s">
        <v>27</v>
      </c>
      <c r="K9" s="19" t="s">
        <v>25</v>
      </c>
      <c r="L9" s="19" t="s">
        <v>64</v>
      </c>
      <c r="M9" s="19" t="s">
        <v>25</v>
      </c>
      <c r="N9" s="19" t="s">
        <v>60</v>
      </c>
      <c r="O9" s="19" t="s">
        <v>61</v>
      </c>
      <c r="P9" s="17" t="s">
        <v>25</v>
      </c>
    </row>
    <row r="10" spans="1:18" x14ac:dyDescent="0.25">
      <c r="A10" s="63" t="s">
        <v>0</v>
      </c>
      <c r="B10" s="20" t="s">
        <v>29</v>
      </c>
      <c r="C10" s="59">
        <v>2534</v>
      </c>
      <c r="D10" s="36">
        <v>14.658900669642858</v>
      </c>
      <c r="E10" s="59">
        <v>3078</v>
      </c>
      <c r="F10" s="36">
        <v>13.774603277204999</v>
      </c>
      <c r="G10" s="34">
        <f>E10-C10</f>
        <v>544</v>
      </c>
      <c r="H10" s="3">
        <f>(E10-C10)/C10</f>
        <v>0.21468034727703236</v>
      </c>
      <c r="I10" s="42">
        <f>F10-D10</f>
        <v>-0.88429739243785832</v>
      </c>
      <c r="J10" s="59">
        <v>3095119.59</v>
      </c>
      <c r="K10" s="39">
        <v>8.1846125591984134</v>
      </c>
      <c r="L10" s="59">
        <v>3899004.62</v>
      </c>
      <c r="M10" s="40">
        <v>7.9081934309401802</v>
      </c>
      <c r="N10" s="70">
        <f>L10-J10</f>
        <v>803885.03000000026</v>
      </c>
      <c r="O10" s="3">
        <f>(L10-J10)/J10</f>
        <v>0.25972664597428374</v>
      </c>
      <c r="P10" s="42">
        <f>M10-K10</f>
        <v>-0.27641912825823312</v>
      </c>
    </row>
    <row r="11" spans="1:18" x14ac:dyDescent="0.25">
      <c r="A11" s="64" t="s">
        <v>1</v>
      </c>
      <c r="B11" s="20" t="s">
        <v>30</v>
      </c>
      <c r="C11" s="59">
        <v>390</v>
      </c>
      <c r="D11" s="36">
        <v>12.656947544642858</v>
      </c>
      <c r="E11" s="59">
        <v>122</v>
      </c>
      <c r="F11" s="36">
        <v>13.790763065188585</v>
      </c>
      <c r="G11" s="34">
        <f t="shared" ref="G11:G27" si="0">E11-C11</f>
        <v>-268</v>
      </c>
      <c r="H11" s="3">
        <f t="shared" ref="H11:H25" si="1">(E11-C11)/C11</f>
        <v>-0.68717948717948718</v>
      </c>
      <c r="I11" s="42">
        <f t="shared" ref="I11:I33" si="2">F11-D11</f>
        <v>1.1338155205457277</v>
      </c>
      <c r="J11" s="59">
        <v>313693.99</v>
      </c>
      <c r="K11" s="39">
        <v>1.2415453211093492</v>
      </c>
      <c r="L11" s="59">
        <v>103940.02</v>
      </c>
      <c r="M11" s="40">
        <v>1.4174295579016636</v>
      </c>
      <c r="N11" s="70">
        <f t="shared" ref="N11:N27" si="3">L11-J11</f>
        <v>-209753.96999999997</v>
      </c>
      <c r="O11" s="3">
        <f t="shared" ref="O11:O12" si="4">(L11-J11)/J11</f>
        <v>-0.6686579172269127</v>
      </c>
      <c r="P11" s="42">
        <f t="shared" ref="P11:P33" si="5">M11-K11</f>
        <v>0.17588423679231435</v>
      </c>
      <c r="R11" s="2"/>
    </row>
    <row r="12" spans="1:18" x14ac:dyDescent="0.25">
      <c r="A12" s="64" t="s">
        <v>2</v>
      </c>
      <c r="B12" s="20" t="s">
        <v>31</v>
      </c>
      <c r="C12" s="59">
        <v>2474</v>
      </c>
      <c r="D12" s="36">
        <v>20.441545758928573</v>
      </c>
      <c r="E12" s="59">
        <v>2547</v>
      </c>
      <c r="F12" s="36">
        <v>20.666752852202581</v>
      </c>
      <c r="G12" s="34">
        <f t="shared" si="0"/>
        <v>73</v>
      </c>
      <c r="H12" s="3">
        <f t="shared" si="1"/>
        <v>2.9506871463217461E-2</v>
      </c>
      <c r="I12" s="42">
        <f t="shared" si="2"/>
        <v>0.22520709327400823</v>
      </c>
      <c r="J12" s="59">
        <v>5152873.9499999993</v>
      </c>
      <c r="K12" s="39">
        <v>17.502308752188135</v>
      </c>
      <c r="L12" s="59">
        <v>5754117.6500000004</v>
      </c>
      <c r="M12" s="40">
        <v>16.852525929262388</v>
      </c>
      <c r="N12" s="70">
        <f t="shared" si="3"/>
        <v>601243.70000000112</v>
      </c>
      <c r="O12" s="3">
        <f t="shared" si="4"/>
        <v>0.11668123572089342</v>
      </c>
      <c r="P12" s="42">
        <f t="shared" si="5"/>
        <v>-0.64978282292574718</v>
      </c>
    </row>
    <row r="13" spans="1:18" x14ac:dyDescent="0.25">
      <c r="A13" s="64" t="s">
        <v>3</v>
      </c>
      <c r="B13" s="20" t="s">
        <v>32</v>
      </c>
      <c r="C13" s="59">
        <v>0</v>
      </c>
      <c r="D13" s="36">
        <v>0</v>
      </c>
      <c r="E13" s="59">
        <v>1</v>
      </c>
      <c r="F13" s="36">
        <v>0</v>
      </c>
      <c r="G13" s="34">
        <f t="shared" si="0"/>
        <v>1</v>
      </c>
      <c r="H13" s="3" t="s">
        <v>26</v>
      </c>
      <c r="I13" s="42">
        <f t="shared" si="2"/>
        <v>0</v>
      </c>
      <c r="J13" s="59">
        <v>0</v>
      </c>
      <c r="K13" s="39">
        <v>0</v>
      </c>
      <c r="L13" s="59">
        <v>9128.33</v>
      </c>
      <c r="M13" s="40">
        <v>0</v>
      </c>
      <c r="N13" s="70">
        <f t="shared" si="3"/>
        <v>9128.33</v>
      </c>
      <c r="O13" s="3" t="s">
        <v>26</v>
      </c>
      <c r="P13" s="42">
        <f t="shared" si="5"/>
        <v>0</v>
      </c>
    </row>
    <row r="14" spans="1:18" x14ac:dyDescent="0.25">
      <c r="A14" s="64" t="s">
        <v>4</v>
      </c>
      <c r="B14" s="20" t="s">
        <v>33</v>
      </c>
      <c r="C14" s="59">
        <v>0</v>
      </c>
      <c r="D14" s="36">
        <v>0</v>
      </c>
      <c r="E14" s="59">
        <v>0</v>
      </c>
      <c r="F14" s="36">
        <v>0</v>
      </c>
      <c r="G14" s="34">
        <f t="shared" si="0"/>
        <v>0</v>
      </c>
      <c r="H14" s="3" t="s">
        <v>26</v>
      </c>
      <c r="I14" s="42">
        <f t="shared" si="2"/>
        <v>0</v>
      </c>
      <c r="J14" s="59">
        <v>0</v>
      </c>
      <c r="K14" s="39">
        <v>0</v>
      </c>
      <c r="L14" s="59">
        <v>0</v>
      </c>
      <c r="M14" s="40">
        <v>0</v>
      </c>
      <c r="N14" s="70">
        <f t="shared" si="3"/>
        <v>0</v>
      </c>
      <c r="O14" s="3" t="s">
        <v>26</v>
      </c>
      <c r="P14" s="42">
        <f t="shared" si="5"/>
        <v>0</v>
      </c>
    </row>
    <row r="15" spans="1:18" x14ac:dyDescent="0.25">
      <c r="A15" s="64" t="s">
        <v>5</v>
      </c>
      <c r="B15" s="20" t="s">
        <v>34</v>
      </c>
      <c r="C15" s="59">
        <v>2</v>
      </c>
      <c r="D15" s="36">
        <v>0</v>
      </c>
      <c r="E15" s="59">
        <v>0</v>
      </c>
      <c r="F15" s="36">
        <v>0</v>
      </c>
      <c r="G15" s="34">
        <f t="shared" si="0"/>
        <v>-2</v>
      </c>
      <c r="H15" s="3" t="s">
        <v>26</v>
      </c>
      <c r="I15" s="42">
        <f t="shared" si="2"/>
        <v>0</v>
      </c>
      <c r="J15" s="59">
        <v>2431.8200000000002</v>
      </c>
      <c r="K15" s="39">
        <v>1.6299438680175143E-4</v>
      </c>
      <c r="L15" s="59">
        <v>0</v>
      </c>
      <c r="M15" s="40">
        <v>3.1132200060753033E-3</v>
      </c>
      <c r="N15" s="70">
        <f t="shared" si="3"/>
        <v>-2431.8200000000002</v>
      </c>
      <c r="O15" s="3" t="s">
        <v>26</v>
      </c>
      <c r="P15" s="42">
        <f t="shared" si="5"/>
        <v>2.950225619273552E-3</v>
      </c>
    </row>
    <row r="16" spans="1:18" x14ac:dyDescent="0.25">
      <c r="A16" s="64" t="s">
        <v>6</v>
      </c>
      <c r="B16" s="20" t="s">
        <v>65</v>
      </c>
      <c r="C16" s="59">
        <v>4</v>
      </c>
      <c r="D16" s="36">
        <v>6.9754464285714288E-2</v>
      </c>
      <c r="E16" s="59">
        <v>4</v>
      </c>
      <c r="F16" s="36">
        <v>8.2414918716266439E-2</v>
      </c>
      <c r="G16" s="34">
        <f t="shared" si="0"/>
        <v>0</v>
      </c>
      <c r="H16" s="3">
        <f t="shared" si="1"/>
        <v>0</v>
      </c>
      <c r="I16" s="42">
        <f t="shared" si="2"/>
        <v>1.2660454430552151E-2</v>
      </c>
      <c r="J16" s="59">
        <v>36381.240000000005</v>
      </c>
      <c r="K16" s="39">
        <v>6.3384417881367464E-2</v>
      </c>
      <c r="L16" s="59">
        <v>14901.66</v>
      </c>
      <c r="M16" s="40">
        <v>0.10600971262627933</v>
      </c>
      <c r="N16" s="70">
        <f t="shared" si="3"/>
        <v>-21479.580000000005</v>
      </c>
      <c r="O16" s="3">
        <f t="shared" ref="O16:O19" si="6">(L16-J16)/J16</f>
        <v>-0.59040263608387189</v>
      </c>
      <c r="P16" s="42">
        <f t="shared" si="5"/>
        <v>4.2625294744911862E-2</v>
      </c>
    </row>
    <row r="17" spans="1:16" x14ac:dyDescent="0.25">
      <c r="A17" s="64" t="s">
        <v>7</v>
      </c>
      <c r="B17" s="20" t="s">
        <v>35</v>
      </c>
      <c r="C17" s="59">
        <v>132</v>
      </c>
      <c r="D17" s="36">
        <v>1.6898018973214284</v>
      </c>
      <c r="E17" s="59">
        <v>139</v>
      </c>
      <c r="F17" s="36">
        <v>1.944022494424873</v>
      </c>
      <c r="G17" s="34">
        <f t="shared" si="0"/>
        <v>7</v>
      </c>
      <c r="H17" s="3">
        <f t="shared" si="1"/>
        <v>5.3030303030303032E-2</v>
      </c>
      <c r="I17" s="42">
        <f t="shared" si="2"/>
        <v>0.25422059710344458</v>
      </c>
      <c r="J17" s="59">
        <v>2770851.89</v>
      </c>
      <c r="K17" s="39">
        <v>3.7829558739813378</v>
      </c>
      <c r="L17" s="59">
        <v>642628.23</v>
      </c>
      <c r="M17" s="40">
        <v>2.2327950820575726</v>
      </c>
      <c r="N17" s="70">
        <f t="shared" si="3"/>
        <v>-2128223.66</v>
      </c>
      <c r="O17" s="3">
        <f t="shared" si="6"/>
        <v>-0.76807557548664218</v>
      </c>
      <c r="P17" s="42">
        <f t="shared" si="5"/>
        <v>-1.5501607919237652</v>
      </c>
    </row>
    <row r="18" spans="1:16" x14ac:dyDescent="0.25">
      <c r="A18" s="64" t="s">
        <v>8</v>
      </c>
      <c r="B18" s="20" t="s">
        <v>36</v>
      </c>
      <c r="C18" s="59">
        <v>310</v>
      </c>
      <c r="D18" s="36">
        <v>2.7047293526785716</v>
      </c>
      <c r="E18" s="59">
        <v>315</v>
      </c>
      <c r="F18" s="36">
        <v>2.558094437800976</v>
      </c>
      <c r="G18" s="34">
        <f t="shared" si="0"/>
        <v>5</v>
      </c>
      <c r="H18" s="3">
        <f t="shared" si="1"/>
        <v>1.6129032258064516E-2</v>
      </c>
      <c r="I18" s="42">
        <f t="shared" si="2"/>
        <v>-0.14663491487759561</v>
      </c>
      <c r="J18" s="59">
        <v>697161.90999999992</v>
      </c>
      <c r="K18" s="39">
        <v>2.0021293089118823</v>
      </c>
      <c r="L18" s="59">
        <v>1998603.67</v>
      </c>
      <c r="M18" s="40">
        <v>2.5576314081972851</v>
      </c>
      <c r="N18" s="70">
        <f t="shared" si="3"/>
        <v>1301441.76</v>
      </c>
      <c r="O18" s="3">
        <f t="shared" si="6"/>
        <v>1.8667711780180305</v>
      </c>
      <c r="P18" s="42">
        <f t="shared" si="5"/>
        <v>0.55550209928540273</v>
      </c>
    </row>
    <row r="19" spans="1:16" s="27" customFormat="1" ht="26.25" customHeight="1" x14ac:dyDescent="0.25">
      <c r="A19" s="64" t="s">
        <v>9</v>
      </c>
      <c r="B19" s="20" t="s">
        <v>37</v>
      </c>
      <c r="C19" s="59">
        <v>6995</v>
      </c>
      <c r="D19" s="36">
        <v>36.593191964285715</v>
      </c>
      <c r="E19" s="59">
        <v>7326</v>
      </c>
      <c r="F19" s="36">
        <v>35.621020652209047</v>
      </c>
      <c r="G19" s="34">
        <f t="shared" si="0"/>
        <v>331</v>
      </c>
      <c r="H19" s="3">
        <f t="shared" si="1"/>
        <v>4.731951393852752E-2</v>
      </c>
      <c r="I19" s="42">
        <f t="shared" si="2"/>
        <v>-0.97217131207666796</v>
      </c>
      <c r="J19" s="59">
        <v>20949196.389999997</v>
      </c>
      <c r="K19" s="39">
        <v>42.889970556012628</v>
      </c>
      <c r="L19" s="59">
        <v>21185206.25</v>
      </c>
      <c r="M19" s="40">
        <v>45.596658039985314</v>
      </c>
      <c r="N19" s="70">
        <f t="shared" si="3"/>
        <v>236009.86000000313</v>
      </c>
      <c r="O19" s="3">
        <f t="shared" si="6"/>
        <v>1.1265819251790554E-2</v>
      </c>
      <c r="P19" s="42">
        <f t="shared" si="5"/>
        <v>2.7066874839726864</v>
      </c>
    </row>
    <row r="20" spans="1:16" s="27" customFormat="1" ht="26.25" customHeight="1" x14ac:dyDescent="0.25">
      <c r="A20" s="64" t="s">
        <v>10</v>
      </c>
      <c r="B20" s="20" t="s">
        <v>38</v>
      </c>
      <c r="C20" s="59">
        <v>0</v>
      </c>
      <c r="D20" s="36">
        <v>0</v>
      </c>
      <c r="E20" s="59">
        <v>0</v>
      </c>
      <c r="F20" s="36">
        <v>0</v>
      </c>
      <c r="G20" s="34">
        <f t="shared" si="0"/>
        <v>0</v>
      </c>
      <c r="H20" s="3" t="s">
        <v>26</v>
      </c>
      <c r="I20" s="42">
        <f t="shared" si="2"/>
        <v>0</v>
      </c>
      <c r="J20" s="59">
        <v>0</v>
      </c>
      <c r="K20" s="39">
        <v>0</v>
      </c>
      <c r="L20" s="59">
        <v>0</v>
      </c>
      <c r="M20" s="40">
        <v>0</v>
      </c>
      <c r="N20" s="70">
        <f t="shared" si="3"/>
        <v>0</v>
      </c>
      <c r="O20" s="3" t="s">
        <v>26</v>
      </c>
      <c r="P20" s="42">
        <f t="shared" si="5"/>
        <v>0</v>
      </c>
    </row>
    <row r="21" spans="1:16" x14ac:dyDescent="0.25">
      <c r="A21" s="64" t="s">
        <v>11</v>
      </c>
      <c r="B21" s="20" t="s">
        <v>39</v>
      </c>
      <c r="C21" s="59">
        <v>0</v>
      </c>
      <c r="D21" s="36">
        <v>0</v>
      </c>
      <c r="E21" s="59">
        <v>0</v>
      </c>
      <c r="F21" s="36">
        <v>0</v>
      </c>
      <c r="G21" s="34">
        <f t="shared" si="0"/>
        <v>0</v>
      </c>
      <c r="H21" s="3" t="s">
        <v>26</v>
      </c>
      <c r="I21" s="42">
        <f t="shared" si="2"/>
        <v>0</v>
      </c>
      <c r="J21" s="59">
        <v>0</v>
      </c>
      <c r="K21" s="39">
        <v>0</v>
      </c>
      <c r="L21" s="59">
        <v>0</v>
      </c>
      <c r="M21" s="40">
        <v>0</v>
      </c>
      <c r="N21" s="70">
        <f t="shared" si="3"/>
        <v>0</v>
      </c>
      <c r="O21" s="3" t="s">
        <v>26</v>
      </c>
      <c r="P21" s="42">
        <f t="shared" si="5"/>
        <v>0</v>
      </c>
    </row>
    <row r="22" spans="1:16" x14ac:dyDescent="0.25">
      <c r="A22" s="64" t="s">
        <v>12</v>
      </c>
      <c r="B22" s="20" t="s">
        <v>40</v>
      </c>
      <c r="C22" s="59">
        <v>105</v>
      </c>
      <c r="D22" s="36">
        <v>0.390625</v>
      </c>
      <c r="E22" s="59">
        <v>104</v>
      </c>
      <c r="F22" s="36">
        <v>0.37329110242073626</v>
      </c>
      <c r="G22" s="34">
        <f t="shared" si="0"/>
        <v>-1</v>
      </c>
      <c r="H22" s="3">
        <f t="shared" si="1"/>
        <v>-9.5238095238095247E-3</v>
      </c>
      <c r="I22" s="42">
        <f t="shared" si="2"/>
        <v>-1.7333897579263735E-2</v>
      </c>
      <c r="J22" s="59">
        <v>117342.84</v>
      </c>
      <c r="K22" s="39">
        <v>0.56699154860355117</v>
      </c>
      <c r="L22" s="59">
        <v>377583.12000000005</v>
      </c>
      <c r="M22" s="40">
        <v>0.61263641218328191</v>
      </c>
      <c r="N22" s="70">
        <f t="shared" si="3"/>
        <v>260240.28000000006</v>
      </c>
      <c r="O22" s="3">
        <f t="shared" ref="O22:O25" si="7">(L22-J22)/J22</f>
        <v>2.217777241457596</v>
      </c>
      <c r="P22" s="42">
        <f t="shared" si="5"/>
        <v>4.5644863579730743E-2</v>
      </c>
    </row>
    <row r="23" spans="1:16" x14ac:dyDescent="0.25">
      <c r="A23" s="64" t="s">
        <v>13</v>
      </c>
      <c r="B23" s="20" t="s">
        <v>41</v>
      </c>
      <c r="C23" s="59">
        <v>32</v>
      </c>
      <c r="D23" s="36">
        <v>0.25634765625</v>
      </c>
      <c r="E23" s="59">
        <v>51</v>
      </c>
      <c r="F23" s="36">
        <v>0.41530655117804854</v>
      </c>
      <c r="G23" s="34">
        <f t="shared" si="0"/>
        <v>19</v>
      </c>
      <c r="H23" s="3">
        <f t="shared" si="1"/>
        <v>0.59375</v>
      </c>
      <c r="I23" s="42">
        <f t="shared" si="2"/>
        <v>0.15895889492804854</v>
      </c>
      <c r="J23" s="59">
        <v>108417.20999999999</v>
      </c>
      <c r="K23" s="39">
        <v>0.24706043693637744</v>
      </c>
      <c r="L23" s="59">
        <v>469851.44</v>
      </c>
      <c r="M23" s="40">
        <v>0.46934931249137901</v>
      </c>
      <c r="N23" s="70">
        <f t="shared" si="3"/>
        <v>361434.23</v>
      </c>
      <c r="O23" s="3">
        <f t="shared" si="7"/>
        <v>3.3337348378546174</v>
      </c>
      <c r="P23" s="42">
        <f t="shared" si="5"/>
        <v>0.22228887555500157</v>
      </c>
    </row>
    <row r="24" spans="1:16" x14ac:dyDescent="0.25">
      <c r="A24" s="64" t="s">
        <v>14</v>
      </c>
      <c r="B24" s="20" t="s">
        <v>66</v>
      </c>
      <c r="C24" s="59">
        <v>0</v>
      </c>
      <c r="D24" s="36">
        <v>2.9645647321428568E-2</v>
      </c>
      <c r="E24" s="59">
        <v>0</v>
      </c>
      <c r="F24" s="36">
        <v>3.5551533563879641E-2</v>
      </c>
      <c r="G24" s="34">
        <f t="shared" si="0"/>
        <v>0</v>
      </c>
      <c r="H24" s="3" t="e">
        <f t="shared" si="1"/>
        <v>#DIV/0!</v>
      </c>
      <c r="I24" s="42">
        <f t="shared" si="2"/>
        <v>5.9058862424510722E-3</v>
      </c>
      <c r="J24" s="59">
        <v>0</v>
      </c>
      <c r="K24" s="39">
        <v>7.8588889772992443E-2</v>
      </c>
      <c r="L24" s="59">
        <v>0</v>
      </c>
      <c r="M24" s="40">
        <v>4.9063256441631745E-2</v>
      </c>
      <c r="N24" s="70">
        <f t="shared" si="3"/>
        <v>0</v>
      </c>
      <c r="O24" s="3" t="s">
        <v>26</v>
      </c>
      <c r="P24" s="42">
        <f t="shared" si="5"/>
        <v>-2.9525633331360698E-2</v>
      </c>
    </row>
    <row r="25" spans="1:16" x14ac:dyDescent="0.25">
      <c r="A25" s="64" t="s">
        <v>15</v>
      </c>
      <c r="B25" s="20" t="s">
        <v>67</v>
      </c>
      <c r="C25" s="59">
        <v>28</v>
      </c>
      <c r="D25" s="36">
        <v>0.17613002232142858</v>
      </c>
      <c r="E25" s="59">
        <v>61</v>
      </c>
      <c r="F25" s="36">
        <v>0.20846126498820336</v>
      </c>
      <c r="G25" s="34">
        <f t="shared" si="0"/>
        <v>33</v>
      </c>
      <c r="H25" s="3">
        <f t="shared" si="1"/>
        <v>1.1785714285714286</v>
      </c>
      <c r="I25" s="42">
        <f t="shared" si="2"/>
        <v>3.2331242666774784E-2</v>
      </c>
      <c r="J25" s="59">
        <v>28108.35</v>
      </c>
      <c r="K25" s="39">
        <v>5.3644191002154666E-2</v>
      </c>
      <c r="L25" s="59">
        <v>70482.16</v>
      </c>
      <c r="M25" s="40">
        <v>6.6249159587873918E-2</v>
      </c>
      <c r="N25" s="70">
        <f t="shared" si="3"/>
        <v>42373.810000000005</v>
      </c>
      <c r="O25" s="3">
        <f t="shared" si="7"/>
        <v>1.5075168055044144</v>
      </c>
      <c r="P25" s="42">
        <f t="shared" si="5"/>
        <v>1.2604968585719252E-2</v>
      </c>
    </row>
    <row r="26" spans="1:16" x14ac:dyDescent="0.25">
      <c r="A26" s="64" t="s">
        <v>16</v>
      </c>
      <c r="B26" s="20" t="s">
        <v>42</v>
      </c>
      <c r="C26" s="59">
        <v>0</v>
      </c>
      <c r="D26" s="36">
        <v>0</v>
      </c>
      <c r="E26" s="59">
        <v>0</v>
      </c>
      <c r="F26" s="36">
        <v>0</v>
      </c>
      <c r="G26" s="34">
        <f t="shared" si="0"/>
        <v>0</v>
      </c>
      <c r="H26" s="3" t="s">
        <v>26</v>
      </c>
      <c r="I26" s="42">
        <f t="shared" si="2"/>
        <v>0</v>
      </c>
      <c r="J26" s="59">
        <v>0</v>
      </c>
      <c r="K26" s="39">
        <v>0</v>
      </c>
      <c r="L26" s="59">
        <v>0</v>
      </c>
      <c r="M26" s="40">
        <v>0</v>
      </c>
      <c r="N26" s="70">
        <f t="shared" si="3"/>
        <v>0</v>
      </c>
      <c r="O26" s="3" t="s">
        <v>26</v>
      </c>
      <c r="P26" s="42">
        <f t="shared" si="5"/>
        <v>0</v>
      </c>
    </row>
    <row r="27" spans="1:16" x14ac:dyDescent="0.25">
      <c r="A27" s="64" t="s">
        <v>17</v>
      </c>
      <c r="B27" s="20" t="s">
        <v>43</v>
      </c>
      <c r="C27" s="59">
        <v>14</v>
      </c>
      <c r="D27" s="36">
        <v>1.220703125E-2</v>
      </c>
      <c r="E27" s="59">
        <v>7</v>
      </c>
      <c r="F27" s="36">
        <v>0.19391745580297987</v>
      </c>
      <c r="G27" s="34">
        <f t="shared" si="0"/>
        <v>-7</v>
      </c>
      <c r="H27" s="3">
        <f>(E27-C27)/C27</f>
        <v>-0.5</v>
      </c>
      <c r="I27" s="42">
        <f t="shared" si="2"/>
        <v>0.18171042455297987</v>
      </c>
      <c r="J27" s="59">
        <v>3716.26</v>
      </c>
      <c r="K27" s="39">
        <v>3.7805977538312436E-3</v>
      </c>
      <c r="L27" s="59">
        <v>2821.79</v>
      </c>
      <c r="M27" s="40">
        <v>4.5796131072236304E-2</v>
      </c>
      <c r="N27" s="70">
        <f t="shared" si="3"/>
        <v>-894.47000000000025</v>
      </c>
      <c r="O27" s="3">
        <f>(L27-J27)/J27</f>
        <v>-0.24069090967800966</v>
      </c>
      <c r="P27" s="42">
        <f t="shared" si="5"/>
        <v>4.201553331840506E-2</v>
      </c>
    </row>
    <row r="28" spans="1:16" x14ac:dyDescent="0.25">
      <c r="A28" s="65" t="s">
        <v>23</v>
      </c>
      <c r="B28" s="9" t="s">
        <v>44</v>
      </c>
      <c r="C28" s="60">
        <f>SUM(C10:C27)</f>
        <v>13020</v>
      </c>
      <c r="D28" s="11">
        <v>89.679827008928584</v>
      </c>
      <c r="E28" s="60">
        <f>SUM(E10:E27)</f>
        <v>13755</v>
      </c>
      <c r="F28" s="11">
        <v>89.664199605701171</v>
      </c>
      <c r="G28" s="41">
        <f>E28-C28</f>
        <v>735</v>
      </c>
      <c r="H28" s="41">
        <f t="shared" ref="H28:H33" si="8">(E28-C28)/C28</f>
        <v>5.6451612903225805E-2</v>
      </c>
      <c r="I28" s="33">
        <f t="shared" si="2"/>
        <v>-1.5627403227412628E-2</v>
      </c>
      <c r="J28" s="44">
        <f>SUM(J10:J27)</f>
        <v>33275295.440000001</v>
      </c>
      <c r="K28" s="28">
        <v>76.617135447738818</v>
      </c>
      <c r="L28" s="44">
        <f>SUM(L10:L27)</f>
        <v>34528268.93999999</v>
      </c>
      <c r="M28" s="41">
        <v>77.917450652753146</v>
      </c>
      <c r="N28" s="71">
        <f>L28-J28</f>
        <v>1252973.4999999888</v>
      </c>
      <c r="O28" s="41">
        <f t="shared" ref="O28:O31" si="9">(L28-J28)/J28</f>
        <v>3.7654767100694111E-2</v>
      </c>
      <c r="P28" s="33">
        <f t="shared" si="5"/>
        <v>1.3003152050143285</v>
      </c>
    </row>
    <row r="29" spans="1:16" x14ac:dyDescent="0.25">
      <c r="A29" s="66" t="s">
        <v>22</v>
      </c>
      <c r="B29" s="7" t="s">
        <v>45</v>
      </c>
      <c r="C29" s="59">
        <v>653</v>
      </c>
      <c r="D29" s="36">
        <v>8.2484654017857135</v>
      </c>
      <c r="E29" s="59">
        <v>823</v>
      </c>
      <c r="F29" s="36">
        <v>8.2124042532561976</v>
      </c>
      <c r="G29" s="34">
        <f>E29-C29</f>
        <v>170</v>
      </c>
      <c r="H29" s="3">
        <f>(E29-C29)/C29</f>
        <v>0.26033690658499237</v>
      </c>
      <c r="I29" s="42">
        <f t="shared" si="2"/>
        <v>-3.6061148529515918E-2</v>
      </c>
      <c r="J29" s="59">
        <v>3859017.0900000003</v>
      </c>
      <c r="K29" s="37">
        <v>22.332882388931178</v>
      </c>
      <c r="L29" s="59">
        <v>5065766.6000000006</v>
      </c>
      <c r="M29" s="36">
        <v>20.927219008132418</v>
      </c>
      <c r="N29" s="70">
        <f>L29-J29</f>
        <v>1206749.5100000002</v>
      </c>
      <c r="O29" s="3">
        <f t="shared" si="9"/>
        <v>0.31270903493200136</v>
      </c>
      <c r="P29" s="42">
        <f t="shared" si="5"/>
        <v>-1.4056633807987602</v>
      </c>
    </row>
    <row r="30" spans="1:16" x14ac:dyDescent="0.25">
      <c r="A30" s="66" t="s">
        <v>20</v>
      </c>
      <c r="B30" s="8" t="s">
        <v>46</v>
      </c>
      <c r="C30" s="59">
        <v>0</v>
      </c>
      <c r="D30" s="36">
        <v>3.662109375E-2</v>
      </c>
      <c r="E30" s="59">
        <v>1</v>
      </c>
      <c r="F30" s="36">
        <v>4.524740635402863E-2</v>
      </c>
      <c r="G30" s="34">
        <f t="shared" ref="G30:G31" si="10">E30-C30</f>
        <v>1</v>
      </c>
      <c r="H30" s="3" t="s">
        <v>26</v>
      </c>
      <c r="I30" s="42">
        <f t="shared" si="2"/>
        <v>8.6263126040286298E-3</v>
      </c>
      <c r="J30" s="59">
        <v>3996.1</v>
      </c>
      <c r="K30" s="37">
        <v>7.6170512391036463E-2</v>
      </c>
      <c r="L30" s="59">
        <v>13662.22</v>
      </c>
      <c r="M30" s="36">
        <v>9.6873031807577475E-2</v>
      </c>
      <c r="N30" s="70">
        <f t="shared" ref="N30:N33" si="11">L30-J30</f>
        <v>9666.119999999999</v>
      </c>
      <c r="O30" s="3">
        <f t="shared" si="9"/>
        <v>2.4188884162058004</v>
      </c>
      <c r="P30" s="42">
        <f t="shared" si="5"/>
        <v>2.0702519416541013E-2</v>
      </c>
    </row>
    <row r="31" spans="1:16" x14ac:dyDescent="0.25">
      <c r="A31" s="66" t="s">
        <v>21</v>
      </c>
      <c r="B31" s="23" t="s">
        <v>47</v>
      </c>
      <c r="C31" s="59">
        <v>185</v>
      </c>
      <c r="D31" s="36">
        <v>2.0350864955357144</v>
      </c>
      <c r="E31" s="59">
        <v>234</v>
      </c>
      <c r="F31" s="36">
        <v>2.0781487346886007</v>
      </c>
      <c r="G31" s="34">
        <f t="shared" si="10"/>
        <v>49</v>
      </c>
      <c r="H31" s="3">
        <f t="shared" si="8"/>
        <v>0.26486486486486488</v>
      </c>
      <c r="I31" s="42">
        <f t="shared" si="2"/>
        <v>4.3062239152886317E-2</v>
      </c>
      <c r="J31" s="59">
        <v>480276.11000000004</v>
      </c>
      <c r="K31" s="37">
        <v>0.97381165093896704</v>
      </c>
      <c r="L31" s="59">
        <v>590112.44000000006</v>
      </c>
      <c r="M31" s="36">
        <v>1.058457307306828</v>
      </c>
      <c r="N31" s="70">
        <f t="shared" si="11"/>
        <v>109836.33000000002</v>
      </c>
      <c r="O31" s="3">
        <f t="shared" si="9"/>
        <v>0.2286941359627486</v>
      </c>
      <c r="P31" s="42">
        <f t="shared" si="5"/>
        <v>8.4645656367860922E-2</v>
      </c>
    </row>
    <row r="32" spans="1:16" ht="15.75" customHeight="1" x14ac:dyDescent="0.25">
      <c r="A32" s="67" t="s">
        <v>19</v>
      </c>
      <c r="B32" s="23" t="s">
        <v>48</v>
      </c>
      <c r="C32" s="59">
        <v>0</v>
      </c>
      <c r="D32" s="36">
        <v>0</v>
      </c>
      <c r="E32" s="59">
        <v>0</v>
      </c>
      <c r="F32" s="36">
        <v>0</v>
      </c>
      <c r="G32" s="34">
        <f>E32-C32</f>
        <v>0</v>
      </c>
      <c r="H32" s="3" t="s">
        <v>26</v>
      </c>
      <c r="I32" s="42">
        <f t="shared" si="2"/>
        <v>0</v>
      </c>
      <c r="J32" s="59">
        <v>0</v>
      </c>
      <c r="K32" s="37">
        <v>0</v>
      </c>
      <c r="L32" s="59">
        <v>0</v>
      </c>
      <c r="M32" s="36">
        <v>0</v>
      </c>
      <c r="N32" s="70">
        <f t="shared" si="11"/>
        <v>0</v>
      </c>
      <c r="O32" s="3" t="s">
        <v>26</v>
      </c>
      <c r="P32" s="42">
        <f t="shared" si="5"/>
        <v>0</v>
      </c>
    </row>
    <row r="33" spans="1:16" x14ac:dyDescent="0.25">
      <c r="A33" s="68" t="s">
        <v>18</v>
      </c>
      <c r="B33" s="12" t="s">
        <v>49</v>
      </c>
      <c r="C33" s="61">
        <f>SUM(C29:C32)</f>
        <v>838</v>
      </c>
      <c r="D33" s="38">
        <v>10.320172991071427</v>
      </c>
      <c r="E33" s="61">
        <f>SUM(E29:E32)</f>
        <v>1058</v>
      </c>
      <c r="F33" s="38">
        <v>10.335800394298827</v>
      </c>
      <c r="G33" s="38">
        <f>E33-C33</f>
        <v>220</v>
      </c>
      <c r="H33" s="41">
        <f t="shared" si="8"/>
        <v>0.26252983293556087</v>
      </c>
      <c r="I33" s="33">
        <f t="shared" si="2"/>
        <v>1.5627403227400194E-2</v>
      </c>
      <c r="J33" s="62">
        <f>SUM(J29:J32)</f>
        <v>4343289.3000000007</v>
      </c>
      <c r="K33" s="28">
        <v>23.382864552261182</v>
      </c>
      <c r="L33" s="62">
        <f>SUM(L29:L32)</f>
        <v>5669541.2600000007</v>
      </c>
      <c r="M33" s="38">
        <v>22.082549347246825</v>
      </c>
      <c r="N33" s="72">
        <f t="shared" si="11"/>
        <v>1326251.96</v>
      </c>
      <c r="O33" s="41">
        <f t="shared" ref="O33" si="12">(L33-J33)/J33</f>
        <v>0.30535657848073805</v>
      </c>
      <c r="P33" s="33">
        <f t="shared" si="5"/>
        <v>-1.3003152050143569</v>
      </c>
    </row>
    <row r="34" spans="1:16" x14ac:dyDescent="0.25">
      <c r="A34" s="24" t="s">
        <v>24</v>
      </c>
      <c r="B34" s="25" t="s">
        <v>50</v>
      </c>
      <c r="C34" s="30">
        <f>C28+C33</f>
        <v>13858</v>
      </c>
      <c r="D34" s="32">
        <f>D28+D33</f>
        <v>100.00000000000001</v>
      </c>
      <c r="E34" s="30">
        <f>E28+E33</f>
        <v>14813</v>
      </c>
      <c r="F34" s="32">
        <f>F28+F33</f>
        <v>100</v>
      </c>
      <c r="G34" s="26">
        <f>G28+G33</f>
        <v>955</v>
      </c>
      <c r="H34" s="26"/>
      <c r="I34" s="26"/>
      <c r="J34" s="30">
        <f>J28+J33</f>
        <v>37618584.740000002</v>
      </c>
      <c r="K34" s="30">
        <f>(K28+K33)</f>
        <v>100</v>
      </c>
      <c r="L34" s="30">
        <f>L28+L33</f>
        <v>40197810.199999988</v>
      </c>
      <c r="M34" s="30">
        <f>(M28+M33)</f>
        <v>99.999999999999972</v>
      </c>
      <c r="N34" s="73">
        <f>N28+N33</f>
        <v>2579225.4599999888</v>
      </c>
      <c r="O34" s="26"/>
      <c r="P34" s="26"/>
    </row>
    <row r="37" spans="1:16" x14ac:dyDescent="0.25">
      <c r="C37" s="51"/>
      <c r="D37" s="52"/>
      <c r="E37" s="51"/>
      <c r="F37" s="52"/>
      <c r="G37" s="52"/>
      <c r="H37" s="52"/>
      <c r="I37" s="53"/>
      <c r="J37" s="50"/>
      <c r="K37" s="52"/>
      <c r="L37" s="50"/>
    </row>
    <row r="38" spans="1:16" x14ac:dyDescent="0.25">
      <c r="C38" s="51"/>
      <c r="D38" s="52"/>
      <c r="E38" s="51"/>
      <c r="F38" s="52"/>
      <c r="G38" s="52"/>
      <c r="H38" s="52"/>
      <c r="I38" s="53"/>
      <c r="J38" s="50"/>
      <c r="K38" s="52"/>
      <c r="L38" s="50"/>
    </row>
    <row r="39" spans="1:16" x14ac:dyDescent="0.25">
      <c r="C39" s="52"/>
      <c r="D39" s="52"/>
      <c r="E39" s="52"/>
      <c r="F39" s="52"/>
      <c r="G39" s="52"/>
      <c r="H39" s="52"/>
      <c r="I39" s="53"/>
      <c r="J39" s="52"/>
      <c r="K39" s="52"/>
      <c r="L39" s="52"/>
    </row>
    <row r="40" spans="1:16" x14ac:dyDescent="0.25">
      <c r="C40" s="52"/>
      <c r="D40" s="52"/>
      <c r="E40" s="52"/>
      <c r="F40" s="52"/>
      <c r="G40" s="52"/>
      <c r="H40" s="54"/>
      <c r="I40" s="53"/>
      <c r="J40" s="50"/>
      <c r="K40" s="50"/>
      <c r="L40" s="50"/>
      <c r="M40" s="43"/>
    </row>
    <row r="41" spans="1:16" x14ac:dyDescent="0.25">
      <c r="C41" s="51"/>
      <c r="D41" s="52"/>
      <c r="E41" s="55"/>
      <c r="F41" s="52"/>
      <c r="G41" s="52"/>
      <c r="H41" s="52"/>
      <c r="I41" s="53"/>
      <c r="J41" s="52"/>
      <c r="K41" s="52"/>
      <c r="L41" s="52"/>
    </row>
    <row r="42" spans="1:16" x14ac:dyDescent="0.25">
      <c r="C42" s="52"/>
      <c r="D42" s="52"/>
      <c r="E42" s="52"/>
      <c r="F42" s="52"/>
      <c r="G42" s="52"/>
      <c r="H42" s="52"/>
      <c r="I42" s="53"/>
      <c r="J42" s="51"/>
      <c r="K42" s="52"/>
      <c r="L42" s="50"/>
    </row>
    <row r="43" spans="1:16" x14ac:dyDescent="0.25">
      <c r="C43" s="52"/>
      <c r="D43" s="52"/>
      <c r="E43" s="51"/>
      <c r="F43" s="52"/>
      <c r="G43" s="52"/>
      <c r="H43" s="52"/>
      <c r="I43" s="53"/>
      <c r="J43" s="50"/>
      <c r="K43" s="52"/>
      <c r="L43" s="52"/>
    </row>
    <row r="44" spans="1:16" x14ac:dyDescent="0.25">
      <c r="B44" s="31"/>
      <c r="C44" s="50"/>
      <c r="D44" s="51"/>
      <c r="E44" s="52"/>
      <c r="F44" s="52"/>
      <c r="G44" s="52"/>
      <c r="H44" s="52"/>
      <c r="I44" s="53"/>
      <c r="J44" s="51"/>
      <c r="K44" s="52"/>
      <c r="L44" s="52"/>
    </row>
    <row r="46" spans="1:16" x14ac:dyDescent="0.25">
      <c r="G46" s="31"/>
    </row>
  </sheetData>
  <mergeCells count="5">
    <mergeCell ref="B7:B9"/>
    <mergeCell ref="C7:I7"/>
    <mergeCell ref="J7:P7"/>
    <mergeCell ref="G8:H8"/>
    <mergeCell ref="N8:O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osiguranja&amp;RPolugodišnje izvješće</oddHeader>
    <oddFooter>&amp;CU izvješće su uključeni podatci zaključno s 30.06.2021.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2018-05-11T14:51:34Z</cp:lastPrinted>
  <dcterms:created xsi:type="dcterms:W3CDTF">2018-01-08T12:56:16Z</dcterms:created>
  <dcterms:modified xsi:type="dcterms:W3CDTF">2021-09-23T11:49:59Z</dcterms:modified>
</cp:coreProperties>
</file>