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E35" i="27" l="1"/>
  <c r="E34" i="27"/>
  <c r="E29" i="27"/>
  <c r="E34" i="21"/>
  <c r="E29" i="21"/>
  <c r="E35" i="21" s="1"/>
  <c r="G12" i="21" l="1"/>
  <c r="G13" i="21"/>
  <c r="G16" i="21"/>
  <c r="G17" i="21"/>
  <c r="G18" i="21"/>
  <c r="G19" i="21"/>
  <c r="G20" i="21"/>
  <c r="G23" i="21"/>
  <c r="G24" i="21"/>
  <c r="G25" i="21"/>
  <c r="G26" i="21"/>
  <c r="G28" i="21"/>
  <c r="G25" i="26" l="1"/>
  <c r="E34" i="26" l="1"/>
  <c r="C34" i="26" l="1"/>
  <c r="C29" i="26"/>
  <c r="C34" i="21"/>
  <c r="C29" i="21"/>
  <c r="C35" i="21" s="1"/>
  <c r="C35" i="26" l="1"/>
  <c r="G30" i="26"/>
  <c r="G31" i="26"/>
  <c r="G32" i="26"/>
  <c r="E33" i="27" l="1"/>
  <c r="E32" i="27"/>
  <c r="E31" i="27"/>
  <c r="E30" i="27"/>
  <c r="C31" i="27"/>
  <c r="C32" i="27"/>
  <c r="C33" i="27"/>
  <c r="C30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C12" i="27"/>
  <c r="C13" i="27"/>
  <c r="C14" i="27"/>
  <c r="C15" i="27"/>
  <c r="C16" i="27"/>
  <c r="C17" i="27"/>
  <c r="C18" i="27"/>
  <c r="C19" i="27"/>
  <c r="G19" i="27" s="1"/>
  <c r="C20" i="27"/>
  <c r="G20" i="27" s="1"/>
  <c r="C21" i="27"/>
  <c r="C22" i="27"/>
  <c r="C23" i="27"/>
  <c r="G23" i="27" s="1"/>
  <c r="C24" i="27"/>
  <c r="G24" i="27" s="1"/>
  <c r="C25" i="27"/>
  <c r="G25" i="27" s="1"/>
  <c r="C26" i="27"/>
  <c r="C27" i="27"/>
  <c r="C28" i="27"/>
  <c r="G28" i="27" s="1"/>
  <c r="C11" i="27"/>
  <c r="G11" i="27" s="1"/>
  <c r="E29" i="26"/>
  <c r="G28" i="26"/>
  <c r="G26" i="26"/>
  <c r="G24" i="26"/>
  <c r="G23" i="26"/>
  <c r="G20" i="26"/>
  <c r="G19" i="26"/>
  <c r="G18" i="26"/>
  <c r="G17" i="26"/>
  <c r="G13" i="26"/>
  <c r="G12" i="26"/>
  <c r="G11" i="26"/>
  <c r="G32" i="21"/>
  <c r="G31" i="21"/>
  <c r="G30" i="21"/>
  <c r="G11" i="21"/>
  <c r="G31" i="27" l="1"/>
  <c r="G13" i="27"/>
  <c r="G26" i="27"/>
  <c r="G18" i="27"/>
  <c r="G17" i="27"/>
  <c r="G12" i="27"/>
  <c r="G16" i="27"/>
  <c r="C34" i="27"/>
  <c r="G32" i="27"/>
  <c r="G30" i="27"/>
  <c r="C29" i="27"/>
  <c r="C35" i="27" s="1"/>
  <c r="D20" i="26"/>
  <c r="E35" i="26"/>
  <c r="G34" i="26"/>
  <c r="G29" i="26"/>
  <c r="F33" i="26" l="1"/>
  <c r="G35" i="26"/>
  <c r="F33" i="27"/>
  <c r="D32" i="27"/>
  <c r="G34" i="27"/>
  <c r="G29" i="27"/>
  <c r="D23" i="26"/>
  <c r="D15" i="26"/>
  <c r="D31" i="26"/>
  <c r="D33" i="26"/>
  <c r="D32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F12" i="27" l="1"/>
  <c r="F19" i="27"/>
  <c r="F25" i="27"/>
  <c r="F26" i="27"/>
  <c r="F24" i="27"/>
  <c r="F27" i="27"/>
  <c r="F11" i="27"/>
  <c r="F18" i="27"/>
  <c r="F17" i="27"/>
  <c r="F13" i="27"/>
  <c r="F23" i="27"/>
  <c r="F15" i="27"/>
  <c r="F30" i="27"/>
  <c r="F22" i="27"/>
  <c r="F14" i="27"/>
  <c r="F21" i="27"/>
  <c r="F32" i="27"/>
  <c r="F16" i="27"/>
  <c r="F20" i="27"/>
  <c r="F28" i="27"/>
  <c r="F31" i="27"/>
  <c r="F34" i="27" s="1"/>
  <c r="D30" i="27"/>
  <c r="D28" i="27"/>
  <c r="D21" i="27"/>
  <c r="D33" i="27"/>
  <c r="D16" i="27"/>
  <c r="D19" i="27"/>
  <c r="D24" i="27"/>
  <c r="D31" i="27"/>
  <c r="D13" i="27"/>
  <c r="D15" i="27"/>
  <c r="D26" i="27"/>
  <c r="D14" i="27"/>
  <c r="G35" i="27"/>
  <c r="D20" i="27"/>
  <c r="D12" i="27"/>
  <c r="D25" i="27"/>
  <c r="D17" i="27"/>
  <c r="D23" i="27"/>
  <c r="D18" i="27"/>
  <c r="D11" i="27"/>
  <c r="D27" i="27"/>
  <c r="D22" i="27"/>
  <c r="D29" i="26"/>
  <c r="D34" i="26"/>
  <c r="F34" i="26"/>
  <c r="F29" i="26"/>
  <c r="F29" i="27" l="1"/>
  <c r="F35" i="27" s="1"/>
  <c r="D34" i="27"/>
  <c r="D29" i="27"/>
  <c r="D35" i="26"/>
  <c r="F35" i="26"/>
  <c r="D35" i="27" l="1"/>
  <c r="D32" i="21" l="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/>
  <c r="F33" i="21" l="1"/>
  <c r="F24" i="21" l="1"/>
  <c r="F32" i="21"/>
  <c r="F26" i="21"/>
  <c r="F27" i="21"/>
  <c r="G35" i="21"/>
  <c r="F13" i="21"/>
  <c r="F11" i="2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<sst xmlns="http://schemas.openxmlformats.org/spreadsheetml/2006/main" count="223" uniqueCount="70">
  <si>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</si>
  <si>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</si>
  <si>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</si>
  <si>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</si>
  <si>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</si>
  <si>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</si>
  <si>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</si>
  <si>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</si>
  <si>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</si>
  <si>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</si>
  <si>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</si>
  <si>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</si>
  <si>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</si>
  <si>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</si>
  <si>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</si>
  <si>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</si>
  <si>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</si>
  <si>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</si>
  <si>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</si>
  <si>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</si>
  <si>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</si>
  <si>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</si>
  <si>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</si>
  <si>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</si>
  <si>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</si>
  <si>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</si>
  <si>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</si>
  <si>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</si>
  <si>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</si>
  <si>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</si>
  <si>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</si>
  <si>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</si>
  <si>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</si>
  <si>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</si>
  <si>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</si>
  <si>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</si>
  <si>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</si>
  <si>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</si>
  <si>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</si>
  <si>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</si>
  <si>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</si>
  <si>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</si>
  <si>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</si>
  <si>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</si>
  <si>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</si>
  <si>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</si>
  <si>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</si>
  <si>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</si>
  <si>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</si>
  <si>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>(%)</t>
  </si>
  <si>
    <t>STATISTIKA TRŽIŠTA OSIGURANJA U BOSNI I HERCEGOVINI</t>
  </si>
  <si>
    <t>Indeks rasta</t>
  </si>
  <si>
    <t>-</t>
  </si>
  <si>
    <t>I-XII-2019</t>
  </si>
  <si>
    <t>Isplaćene štete po vrstama osiguranja u Bosni i Hercegovini za 2019. i 2020. godinu (u KM)</t>
  </si>
  <si>
    <t>Isplaćene štete po vrstama osiguranja u Federaciji Bosne i Hercegovine za 2019. i 2020. godinu (u KM)</t>
  </si>
  <si>
    <t>Isplaćene štete po vrstama osiguranja u Republici Srpskoj za 2019. i 2020. godinu (u KM)</t>
  </si>
  <si>
    <t>2020.**</t>
  </si>
  <si>
    <t>2019.*</t>
  </si>
  <si>
    <t>I-XII-2020</t>
  </si>
  <si>
    <t>20/19</t>
  </si>
  <si>
    <t>Isplaćene štete u BiH</t>
  </si>
  <si>
    <t>Isplaćene štete u FBiH</t>
  </si>
  <si>
    <t>Isplaćene štete u RS</t>
  </si>
  <si>
    <t xml:space="preserve">Osiguranje robe u prijevozu </t>
  </si>
  <si>
    <t>Osiguranje jamstva</t>
  </si>
  <si>
    <t>Osiguranje raznih financijskih gubitaka</t>
  </si>
  <si>
    <t>*Podatci se odnose na razdoblje od 01.01. do 31.12.2019. godine.</t>
  </si>
  <si>
    <t xml:space="preserve">Udjel </t>
  </si>
  <si>
    <t>**Podatci se odnose na razdoblje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</si>
</sst>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9" fillId="0" borderId="0">
      <protection locked="0"/>
    </xf>
    <xf numFmtId="169" fontId="39" fillId="0" borderId="0">
      <protection locked="0"/>
    </xf>
    <xf numFmtId="170" fontId="40" fillId="0" borderId="0">
      <protection locked="0"/>
    </xf>
    <xf numFmtId="170" fontId="40" fillId="0" borderId="0">
      <protection locked="0"/>
    </xf>
    <xf numFmtId="0" fontId="1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>
      <alignment wrapText="1"/>
    </xf>
    <xf numFmtId="0" fontId="37" fillId="0" borderId="0"/>
    <xf numFmtId="9" fontId="37" fillId="0" borderId="0" applyFont="0" applyFill="0" applyBorder="0" applyAlignment="0" applyProtection="0"/>
    <xf numFmtId="0" fontId="38" fillId="0" borderId="0">
      <alignment vertical="top"/>
    </xf>
  </cellStyleXfs>
  <cellXfs count="55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5" fillId="3" borderId="40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2" xfId="0" applyNumberFormat="1" applyFont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center" vertical="center"/>
    </xf>
    <xf numFmtId="49" fontId="2" fillId="3" borderId="43" xfId="0" applyNumberFormat="1" applyFont="1" applyFill="1" applyBorder="1" applyAlignment="1">
      <alignment horizontal="center" vertical="center"/>
    </xf>
    <xf numFmtId="49" fontId="5" fillId="0" borderId="42" xfId="2" applyNumberFormat="1" applyFont="1" applyFill="1" applyBorder="1" applyAlignment="1">
      <alignment horizontal="center" vertical="center" shrinkToFit="1"/>
    </xf>
    <xf numFmtId="49" fontId="2" fillId="4" borderId="44" xfId="0" applyNumberFormat="1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5" xfId="0" applyNumberFormat="1" applyFont="1" applyFill="1" applyBorder="1" applyAlignment="1">
      <alignment horizontal="right" vertical="center"/>
    </xf>
    <xf numFmtId="0" fontId="0" fillId="0" borderId="0" xfId="0" applyFont="1"/>
    <xf numFmtId="0" fontId="41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0" fontId="42" fillId="0" borderId="0" xfId="0" applyFont="1"/>
    <xf numFmtId="0" fontId="43" fillId="0" borderId="0" xfId="0" applyFont="1"/>
    <xf numFmtId="164" fontId="5" fillId="0" borderId="40" xfId="0" applyNumberFormat="1" applyFont="1" applyFill="1" applyBorder="1" applyAlignment="1">
      <alignment horizontal="right" vertical="center"/>
    </xf>
    <xf numFmtId="164" fontId="44" fillId="4" borderId="46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95">
    <cellStyle name="20% - Accent1 2" xfId="11"/>
    <cellStyle name="20% - Accent1 2 2" xfId="275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6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7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 2" xfId="38"/>
    <cellStyle name="Comma 2 2" xfId="279"/>
    <cellStyle name="Comma 3" xfId="280"/>
    <cellStyle name="Comma 4" xfId="281"/>
    <cellStyle name="Comma 5" xfId="278"/>
    <cellStyle name="Date" xfId="282"/>
    <cellStyle name="Euro" xfId="39"/>
    <cellStyle name="Explanatory Text 2" xfId="40"/>
    <cellStyle name="Fixed" xfId="283"/>
    <cellStyle name="Good 2" xfId="41"/>
    <cellStyle name="Heading 1 2" xfId="42"/>
    <cellStyle name="Heading 2 2" xfId="43"/>
    <cellStyle name="Heading 3 2" xfId="44"/>
    <cellStyle name="Heading 4 2" xfId="45"/>
    <cellStyle name="Heading1" xfId="284"/>
    <cellStyle name="Heading2" xfId="285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7"/>
    <cellStyle name="Normal 2 3" xfId="286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89"/>
    <cellStyle name="Normal 3 3" xfId="288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0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1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2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3"/>
    <cellStyle name="Standard_0103_s Versicherung" xfId="210"/>
    <cellStyle name="Style 1" xfId="294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45" t="s">
        <v>50</v>
      </c>
      <c r="B5" s="45"/>
      <c r="C5" s="45"/>
      <c r="D5" s="45"/>
      <c r="E5" s="45"/>
      <c r="F5" s="45"/>
      <c r="G5" s="45"/>
      <c r="H5" s="15"/>
    </row>
    <row r="6" spans="1:8" ht="17.45" x14ac:dyDescent="0.35">
      <c r="A6" s="3"/>
    </row>
    <row r="7" spans="1:8" s="1" customFormat="1" ht="19.5" thickBot="1" x14ac:dyDescent="0.35">
      <c r="A7" s="16" t="s">
        <v>54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58</v>
      </c>
      <c r="D8" s="52"/>
      <c r="E8" s="52" t="s">
        <v>57</v>
      </c>
      <c r="F8" s="52"/>
      <c r="G8" s="29" t="s">
        <v>51</v>
      </c>
    </row>
    <row r="9" spans="1:8" s="1" customFormat="1" ht="15" customHeight="1" x14ac:dyDescent="0.2">
      <c r="A9" s="47"/>
      <c r="B9" s="50"/>
      <c r="C9" s="4" t="s">
        <v>61</v>
      </c>
      <c r="D9" s="4" t="s">
        <v>68</v>
      </c>
      <c r="E9" s="4" t="s">
        <v>61</v>
      </c>
      <c r="F9" s="4" t="s">
        <v>68</v>
      </c>
      <c r="G9" s="53" t="s">
        <v>60</v>
      </c>
    </row>
    <row r="10" spans="1:8" s="1" customFormat="1" ht="21" customHeight="1" thickBot="1" x14ac:dyDescent="0.25">
      <c r="A10" s="48"/>
      <c r="B10" s="51"/>
      <c r="C10" s="5" t="s">
        <v>53</v>
      </c>
      <c r="D10" s="28" t="s">
        <v>49</v>
      </c>
      <c r="E10" s="5" t="s">
        <v>59</v>
      </c>
      <c r="F10" s="28" t="s">
        <v>49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7">
        <f>FBiH!C11+RS!C11</f>
        <v>23746747.640000001</v>
      </c>
      <c r="D11" s="30">
        <f>C11/C$35*100</f>
        <v>7.8828467560406272</v>
      </c>
      <c r="E11" s="37">
        <f>FBiH!E11+RS!E11</f>
        <v>23182449</v>
      </c>
      <c r="F11" s="30">
        <f>E11/E$35*100</f>
        <v>7.4836212432083187</v>
      </c>
      <c r="G11" s="43">
        <f>E11/C11*100</f>
        <v>97.623680309595443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7">
        <f>FBiH!C12+RS!C12</f>
        <v>4307092.8600000003</v>
      </c>
      <c r="D12" s="31">
        <f t="shared" ref="D12:D28" si="0">C12/C$35*100</f>
        <v>1.4297601294345816</v>
      </c>
      <c r="E12" s="37">
        <f>FBiH!E12+RS!E12</f>
        <v>3413311.7800000003</v>
      </c>
      <c r="F12" s="31">
        <f t="shared" ref="F12:F28" si="1">E12/E$35*100</f>
        <v>1.1018651457618303</v>
      </c>
      <c r="G12" s="43">
        <f t="shared" ref="G12:G32" si="2">E12/C12*100</f>
        <v>79.248622933102951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7">
        <f>FBiH!C13+RS!C13</f>
        <v>52808142.100000001</v>
      </c>
      <c r="D13" s="31">
        <f t="shared" si="0"/>
        <v>17.529916010238001</v>
      </c>
      <c r="E13" s="37">
        <f>FBiH!E13+RS!E13</f>
        <v>54520952.780000001</v>
      </c>
      <c r="F13" s="31">
        <f t="shared" si="1"/>
        <v>17.60013191118702</v>
      </c>
      <c r="G13" s="43">
        <f t="shared" si="2"/>
        <v>103.24345945887765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7">
        <f>FBiH!C14+RS!C14</f>
        <v>0</v>
      </c>
      <c r="D14" s="31">
        <f t="shared" si="0"/>
        <v>0</v>
      </c>
      <c r="E14" s="37">
        <f>FBiH!E14+RS!E14</f>
        <v>0</v>
      </c>
      <c r="F14" s="31">
        <f t="shared" si="1"/>
        <v>0</v>
      </c>
      <c r="G14" s="43" t="s">
        <v>52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7">
        <f>FBiH!C15+RS!C15</f>
        <v>0</v>
      </c>
      <c r="D15" s="31">
        <f t="shared" si="0"/>
        <v>0</v>
      </c>
      <c r="E15" s="37">
        <f>FBiH!E15+RS!E15</f>
        <v>0</v>
      </c>
      <c r="F15" s="31">
        <f t="shared" si="1"/>
        <v>0</v>
      </c>
      <c r="G15" s="43" t="s">
        <v>52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7">
        <f>FBiH!C16+RS!C16</f>
        <v>19684</v>
      </c>
      <c r="D16" s="31">
        <f t="shared" si="0"/>
        <v>6.5341981941365208E-3</v>
      </c>
      <c r="E16" s="37">
        <f>FBiH!E16+RS!E16</f>
        <v>33855.82</v>
      </c>
      <c r="F16" s="31">
        <f t="shared" si="1"/>
        <v>1.092913581987119E-2</v>
      </c>
      <c r="G16" s="43">
        <f t="shared" si="2"/>
        <v>171.9966470229628</v>
      </c>
    </row>
    <row r="17" spans="1:7" s="1" customFormat="1" ht="17.100000000000001" customHeight="1" x14ac:dyDescent="0.2">
      <c r="A17" s="22" t="s">
        <v>7</v>
      </c>
      <c r="B17" s="7" t="s">
        <v>64</v>
      </c>
      <c r="C17" s="37">
        <f>FBiH!C17+RS!C17</f>
        <v>261147.95</v>
      </c>
      <c r="D17" s="31">
        <f t="shared" si="0"/>
        <v>8.6689314331053383E-2</v>
      </c>
      <c r="E17" s="37">
        <f>FBiH!E17+RS!E17</f>
        <v>247149.79</v>
      </c>
      <c r="F17" s="31">
        <f t="shared" si="1"/>
        <v>7.9783435248729537E-2</v>
      </c>
      <c r="G17" s="43">
        <f t="shared" si="2"/>
        <v>94.639758803390947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37">
        <f>FBiH!C18+RS!C18</f>
        <v>13331073</v>
      </c>
      <c r="D18" s="31">
        <f t="shared" si="0"/>
        <v>4.425313611181779</v>
      </c>
      <c r="E18" s="37">
        <f>FBiH!E18+RS!E18</f>
        <v>11220681.73</v>
      </c>
      <c r="F18" s="31">
        <f t="shared" si="1"/>
        <v>3.6221941934567599</v>
      </c>
      <c r="G18" s="43">
        <f t="shared" si="2"/>
        <v>84.169381789447868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37">
        <f>FBiH!C19+RS!C19</f>
        <v>9068876.1500000004</v>
      </c>
      <c r="D19" s="31">
        <f t="shared" si="0"/>
        <v>3.0104569275644062</v>
      </c>
      <c r="E19" s="37">
        <f>FBiH!E19+RS!E19</f>
        <v>10124518.949999999</v>
      </c>
      <c r="F19" s="31">
        <f t="shared" si="1"/>
        <v>3.2683374000514429</v>
      </c>
      <c r="G19" s="43">
        <f t="shared" si="2"/>
        <v>111.64028246212183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37">
        <f>FBiH!C20+RS!C20</f>
        <v>131603969.23</v>
      </c>
      <c r="D20" s="31">
        <f t="shared" si="0"/>
        <v>43.686568689487117</v>
      </c>
      <c r="E20" s="37">
        <f>FBiH!E20+RS!E20</f>
        <v>129071277.71000001</v>
      </c>
      <c r="F20" s="31">
        <f t="shared" si="1"/>
        <v>41.666027422667739</v>
      </c>
      <c r="G20" s="43">
        <f t="shared" si="2"/>
        <v>98.075520415669459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37">
        <f>FBiH!C21+RS!C21</f>
        <v>0</v>
      </c>
      <c r="D21" s="31">
        <f t="shared" si="0"/>
        <v>0</v>
      </c>
      <c r="E21" s="37">
        <f>FBiH!E21+RS!E21</f>
        <v>0</v>
      </c>
      <c r="F21" s="31">
        <f t="shared" si="1"/>
        <v>0</v>
      </c>
      <c r="G21" s="43" t="s">
        <v>52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37">
        <f>FBiH!C22+RS!C22</f>
        <v>0</v>
      </c>
      <c r="D22" s="31">
        <f t="shared" si="0"/>
        <v>0</v>
      </c>
      <c r="E22" s="37">
        <f>FBiH!E22+RS!E22</f>
        <v>0</v>
      </c>
      <c r="F22" s="31">
        <f t="shared" si="1"/>
        <v>0</v>
      </c>
      <c r="G22" s="43" t="s">
        <v>52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37">
        <f>FBiH!C23+RS!C23</f>
        <v>1962300.0899999999</v>
      </c>
      <c r="D23" s="31">
        <f t="shared" si="0"/>
        <v>0.6513949250371841</v>
      </c>
      <c r="E23" s="37">
        <f>FBiH!E23+RS!E23</f>
        <v>1808771.97</v>
      </c>
      <c r="F23" s="31">
        <f t="shared" si="1"/>
        <v>0.58389708260813</v>
      </c>
      <c r="G23" s="43">
        <f t="shared" si="2"/>
        <v>92.176114102914823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37">
        <f>FBiH!C24+RS!C24</f>
        <v>1807187.64</v>
      </c>
      <c r="D24" s="31">
        <f t="shared" si="0"/>
        <v>0.59990460342175578</v>
      </c>
      <c r="E24" s="37">
        <f>FBiH!E24+RS!E24</f>
        <v>2932223.16</v>
      </c>
      <c r="F24" s="31">
        <f t="shared" si="1"/>
        <v>0.94656295933201129</v>
      </c>
      <c r="G24" s="43">
        <f t="shared" si="2"/>
        <v>162.25338725756225</v>
      </c>
    </row>
    <row r="25" spans="1:7" s="1" customFormat="1" ht="17.100000000000001" customHeight="1" x14ac:dyDescent="0.2">
      <c r="A25" s="22" t="s">
        <v>15</v>
      </c>
      <c r="B25" s="7" t="s">
        <v>65</v>
      </c>
      <c r="C25" s="37">
        <f>FBiH!C25+RS!C25</f>
        <v>145867.81</v>
      </c>
      <c r="D25" s="31">
        <f t="shared" si="0"/>
        <v>4.8421519034985226E-2</v>
      </c>
      <c r="E25" s="37">
        <f>FBiH!E25+RS!E25</f>
        <v>203631</v>
      </c>
      <c r="F25" s="31">
        <f t="shared" si="1"/>
        <v>6.5734956534391736E-2</v>
      </c>
      <c r="G25" s="43">
        <f t="shared" si="2"/>
        <v>139.59968275385776</v>
      </c>
    </row>
    <row r="26" spans="1:7" s="1" customFormat="1" ht="17.100000000000001" customHeight="1" x14ac:dyDescent="0.2">
      <c r="A26" s="22" t="s">
        <v>16</v>
      </c>
      <c r="B26" s="7" t="s">
        <v>66</v>
      </c>
      <c r="C26" s="37">
        <f>FBiH!C26+RS!C26</f>
        <v>514517.94</v>
      </c>
      <c r="D26" s="31">
        <f t="shared" si="0"/>
        <v>0.17079669754109139</v>
      </c>
      <c r="E26" s="37">
        <f>FBiH!E26+RS!E26</f>
        <v>692873.07000000007</v>
      </c>
      <c r="F26" s="31">
        <f t="shared" si="1"/>
        <v>0.2236691915292886</v>
      </c>
      <c r="G26" s="43">
        <f t="shared" si="2"/>
        <v>134.66451140654107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37">
        <f>FBiH!C27+RS!C27</f>
        <v>0</v>
      </c>
      <c r="D27" s="31">
        <f t="shared" si="0"/>
        <v>0</v>
      </c>
      <c r="E27" s="37">
        <f>FBiH!E27+RS!E27</f>
        <v>0</v>
      </c>
      <c r="F27" s="31">
        <f t="shared" si="1"/>
        <v>0</v>
      </c>
      <c r="G27" s="43" t="s">
        <v>52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7">
        <f>FBiH!C28+RS!C28</f>
        <v>193074.29</v>
      </c>
      <c r="D28" s="31">
        <f t="shared" si="0"/>
        <v>6.4091936448495784E-2</v>
      </c>
      <c r="E28" s="37">
        <f>FBiH!E28+RS!E28</f>
        <v>201377.5</v>
      </c>
      <c r="F28" s="31">
        <f t="shared" si="1"/>
        <v>6.5007494976228916E-2</v>
      </c>
      <c r="G28" s="43">
        <f t="shared" si="2"/>
        <v>104.30052597888616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9">
        <f>SUM(C11:C28)</f>
        <v>239769680.69999999</v>
      </c>
      <c r="D29" s="32">
        <f>SUM(D11:D28)</f>
        <v>79.592695317955219</v>
      </c>
      <c r="E29" s="39">
        <f>SUM(E11:E28)+1.9</f>
        <v>237653076.16</v>
      </c>
      <c r="F29" s="32">
        <f>SUM(F11:F28)</f>
        <v>76.717761572381747</v>
      </c>
      <c r="G29" s="9">
        <f>E29/C29*100</f>
        <v>99.11723428340872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7">
        <f>FBiH!C30+RS!C30</f>
        <v>57910481.350000001</v>
      </c>
      <c r="D30" s="31">
        <f>C30/C$35*100</f>
        <v>19.223661992417533</v>
      </c>
      <c r="E30" s="37">
        <f>FBiH!E30+RS!E30</f>
        <v>68218941.810000002</v>
      </c>
      <c r="F30" s="31">
        <f>E30/E$35*100</f>
        <v>22.022035813321885</v>
      </c>
      <c r="G30" s="43">
        <f t="shared" si="2"/>
        <v>117.80068170681852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7">
        <f>FBiH!C31+RS!C31</f>
        <v>247216.15</v>
      </c>
      <c r="D31" s="31">
        <f>C32/C$35*100</f>
        <v>1.1015781031158089</v>
      </c>
      <c r="E31" s="37">
        <f>FBiH!E31+RS!E31</f>
        <v>274598.99</v>
      </c>
      <c r="F31" s="31">
        <f>E31/E$35*100</f>
        <v>8.864442384527832E-2</v>
      </c>
      <c r="G31" s="43">
        <f t="shared" si="2"/>
        <v>111.07647700200816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7">
        <f>FBiH!C32+RS!C32</f>
        <v>3318458.17</v>
      </c>
      <c r="D32" s="31">
        <f>C33/C$35*100</f>
        <v>0</v>
      </c>
      <c r="E32" s="37">
        <f>FBiH!E32+RS!E32</f>
        <v>3629199.58</v>
      </c>
      <c r="F32" s="31">
        <f>E32/E$35*100</f>
        <v>1.1715567700690599</v>
      </c>
      <c r="G32" s="43">
        <f t="shared" si="2"/>
        <v>109.36402974155916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7">
        <f>FBiH!C33+RS!C33</f>
        <v>0</v>
      </c>
      <c r="D33" s="31">
        <f>C33/C$35*100</f>
        <v>0</v>
      </c>
      <c r="E33" s="37">
        <f>FBiH!E33+RS!E33</f>
        <v>0</v>
      </c>
      <c r="F33" s="31">
        <f>E33/E$35*100</f>
        <v>0</v>
      </c>
      <c r="G33" s="43" t="s">
        <v>52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40">
        <f>SUM(C30:C33)</f>
        <v>61476155.670000002</v>
      </c>
      <c r="D34" s="33">
        <f>SUM(D30:D33)</f>
        <v>20.325240095533342</v>
      </c>
      <c r="E34" s="40">
        <f>SUM(E30:E33)+1.9</f>
        <v>72122742.280000001</v>
      </c>
      <c r="F34" s="33">
        <f>SUM(F30:F33)</f>
        <v>23.282237007236223</v>
      </c>
      <c r="G34" s="14">
        <f>E34/C34*100</f>
        <v>117.31823744339218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4">
        <f>C29+C34</f>
        <v>301245836.37</v>
      </c>
      <c r="D35" s="34">
        <f>D29+D34</f>
        <v>99.917935413488564</v>
      </c>
      <c r="E35" s="34">
        <f>E29+E34+0.6</f>
        <v>309775819.04000002</v>
      </c>
      <c r="F35" s="34">
        <f>F29+F34</f>
        <v>99.999998579617966</v>
      </c>
      <c r="G35" s="44">
        <f>E35/C35*100</f>
        <v>102.83156865262801</v>
      </c>
    </row>
    <row r="37" spans="1:7" ht="14.45" x14ac:dyDescent="0.3">
      <c r="A37" s="41" t="s">
        <v>67</v>
      </c>
      <c r="C37" s="20"/>
      <c r="E37" s="20"/>
    </row>
    <row r="38" spans="1:7" x14ac:dyDescent="0.25">
      <c r="A38" s="27" t="s">
        <v>69</v>
      </c>
      <c r="C38" s="20"/>
      <c r="E38" s="20"/>
    </row>
    <row r="43" spans="1:7" ht="14.45" x14ac:dyDescent="0.3">
      <c r="C43" s="18"/>
      <c r="D43" s="18"/>
      <c r="E43" s="18"/>
      <c r="F43" s="18"/>
    </row>
    <row r="44" spans="1:7" ht="14.45" x14ac:dyDescent="0.3">
      <c r="C44" s="18"/>
      <c r="D44" s="18"/>
      <c r="E44" s="18"/>
      <c r="F44" s="18"/>
    </row>
    <row r="45" spans="1:7" ht="14.45" x14ac:dyDescent="0.3">
      <c r="C45" s="18"/>
      <c r="D45" s="18"/>
      <c r="E45" s="18"/>
      <c r="F45" s="18"/>
    </row>
    <row r="46" spans="1:7" ht="14.45" x14ac:dyDescent="0.3">
      <c r="C46" s="18"/>
      <c r="D46" s="18"/>
      <c r="E46" s="18"/>
      <c r="F46" s="18"/>
    </row>
    <row r="47" spans="1:7" ht="14.45" x14ac:dyDescent="0.3">
      <c r="C47" s="18"/>
      <c r="D47" s="18"/>
      <c r="E47" s="18"/>
      <c r="F47" s="18"/>
    </row>
    <row r="48" spans="1:7" ht="14.45" x14ac:dyDescent="0.3">
      <c r="C48" s="18"/>
      <c r="D48" s="18"/>
      <c r="E48" s="18"/>
      <c r="F48" s="18"/>
    </row>
    <row r="49" spans="3:6" ht="14.45" x14ac:dyDescent="0.3">
      <c r="C49" s="18"/>
      <c r="D49" s="18"/>
      <c r="E49" s="18"/>
      <c r="F49" s="18"/>
    </row>
    <row r="50" spans="3:6" ht="14.45" x14ac:dyDescent="0.3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1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9" customWidth="1"/>
    <col min="4" max="4" width="21.28515625" style="19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5" t="s">
        <v>50</v>
      </c>
      <c r="B5" s="45"/>
      <c r="C5" s="45"/>
      <c r="D5" s="45"/>
      <c r="E5" s="45"/>
      <c r="F5" s="45"/>
      <c r="G5" s="45"/>
      <c r="H5" s="15"/>
    </row>
    <row r="6" spans="1:8" ht="17.45" x14ac:dyDescent="0.35">
      <c r="A6" s="3"/>
    </row>
    <row r="7" spans="1:8" s="1" customFormat="1" ht="19.5" thickBot="1" x14ac:dyDescent="0.35">
      <c r="A7" s="16" t="s">
        <v>55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58</v>
      </c>
      <c r="D8" s="52"/>
      <c r="E8" s="52" t="s">
        <v>57</v>
      </c>
      <c r="F8" s="52"/>
      <c r="G8" s="29" t="s">
        <v>51</v>
      </c>
    </row>
    <row r="9" spans="1:8" s="1" customFormat="1" ht="15" customHeight="1" x14ac:dyDescent="0.2">
      <c r="A9" s="47"/>
      <c r="B9" s="50"/>
      <c r="C9" s="4" t="s">
        <v>62</v>
      </c>
      <c r="D9" s="4" t="s">
        <v>68</v>
      </c>
      <c r="E9" s="4" t="s">
        <v>62</v>
      </c>
      <c r="F9" s="4" t="s">
        <v>68</v>
      </c>
      <c r="G9" s="53" t="s">
        <v>60</v>
      </c>
    </row>
    <row r="10" spans="1:8" s="1" customFormat="1" ht="21" customHeight="1" thickBot="1" x14ac:dyDescent="0.25">
      <c r="A10" s="48"/>
      <c r="B10" s="51"/>
      <c r="C10" s="5" t="s">
        <v>53</v>
      </c>
      <c r="D10" s="28" t="s">
        <v>49</v>
      </c>
      <c r="E10" s="5" t="s">
        <v>59</v>
      </c>
      <c r="F10" s="28" t="s">
        <v>49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7">
        <v>17538552</v>
      </c>
      <c r="D11" s="30">
        <f>C11/C$35*100</f>
        <v>7.69164375169417</v>
      </c>
      <c r="E11" s="37">
        <v>16439486</v>
      </c>
      <c r="F11" s="30">
        <f>E11/E$35*100</f>
        <v>7.0999708950396254</v>
      </c>
      <c r="G11" s="43">
        <f>E11/C11*100</f>
        <v>93.733427936354147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7">
        <v>3713457</v>
      </c>
      <c r="D12" s="31">
        <f t="shared" ref="D12:D28" si="0">C12/C$35*100</f>
        <v>1.6285602329790385</v>
      </c>
      <c r="E12" s="37">
        <v>2869422</v>
      </c>
      <c r="F12" s="31">
        <f t="shared" ref="F12:F28" si="1">E12/E$35*100</f>
        <v>1.2392609285707834</v>
      </c>
      <c r="G12" s="43">
        <f t="shared" ref="G12:G28" si="2">E12/C12*100</f>
        <v>77.270909559475172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7">
        <v>42499417</v>
      </c>
      <c r="D13" s="31">
        <f t="shared" si="0"/>
        <v>18.638390171474533</v>
      </c>
      <c r="E13" s="37">
        <v>43596161</v>
      </c>
      <c r="F13" s="31">
        <f t="shared" si="1"/>
        <v>18.828537232579027</v>
      </c>
      <c r="G13" s="43">
        <f t="shared" si="2"/>
        <v>102.58060951753762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7">
        <v>0</v>
      </c>
      <c r="D14" s="31">
        <f t="shared" si="0"/>
        <v>0</v>
      </c>
      <c r="E14" s="37">
        <v>0</v>
      </c>
      <c r="F14" s="31">
        <f t="shared" si="1"/>
        <v>0</v>
      </c>
      <c r="G14" s="43" t="s">
        <v>52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7">
        <v>0</v>
      </c>
      <c r="D15" s="31">
        <f t="shared" si="0"/>
        <v>0</v>
      </c>
      <c r="E15" s="37">
        <v>0</v>
      </c>
      <c r="F15" s="31">
        <f t="shared" si="1"/>
        <v>0</v>
      </c>
      <c r="G15" s="43" t="s">
        <v>52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7">
        <v>19684</v>
      </c>
      <c r="D16" s="31">
        <f t="shared" si="0"/>
        <v>8.632543644899994E-3</v>
      </c>
      <c r="E16" s="37">
        <v>31424</v>
      </c>
      <c r="F16" s="31">
        <f t="shared" si="1"/>
        <v>1.3571560899515058E-2</v>
      </c>
      <c r="G16" s="43">
        <f t="shared" si="2"/>
        <v>159.64234911603333</v>
      </c>
    </row>
    <row r="17" spans="1:7" s="1" customFormat="1" ht="17.100000000000001" customHeight="1" x14ac:dyDescent="0.2">
      <c r="A17" s="22" t="s">
        <v>7</v>
      </c>
      <c r="B17" s="7" t="s">
        <v>64</v>
      </c>
      <c r="C17" s="37">
        <v>219678</v>
      </c>
      <c r="D17" s="31">
        <f t="shared" si="0"/>
        <v>9.6341186894144518E-2</v>
      </c>
      <c r="E17" s="37">
        <v>205085</v>
      </c>
      <c r="F17" s="31">
        <f t="shared" si="1"/>
        <v>8.8573178687533269E-2</v>
      </c>
      <c r="G17" s="43">
        <f t="shared" si="2"/>
        <v>93.357095385063587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37">
        <v>10961492</v>
      </c>
      <c r="D18" s="31">
        <f t="shared" si="0"/>
        <v>4.8072321735024435</v>
      </c>
      <c r="E18" s="37">
        <v>6168595</v>
      </c>
      <c r="F18" s="31">
        <f t="shared" si="1"/>
        <v>2.6641249588513269</v>
      </c>
      <c r="G18" s="43">
        <f t="shared" si="2"/>
        <v>56.275140281998105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37">
        <v>6763038</v>
      </c>
      <c r="D19" s="31">
        <f t="shared" si="0"/>
        <v>2.9659734153178805</v>
      </c>
      <c r="E19" s="37">
        <v>8530086</v>
      </c>
      <c r="F19" s="31">
        <f t="shared" si="1"/>
        <v>3.6840179998440936</v>
      </c>
      <c r="G19" s="43">
        <f t="shared" si="2"/>
        <v>126.128021164453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37">
        <v>88707354</v>
      </c>
      <c r="D20" s="31">
        <f t="shared" si="0"/>
        <v>38.903175423114909</v>
      </c>
      <c r="E20" s="37">
        <v>86443279</v>
      </c>
      <c r="F20" s="31">
        <f t="shared" si="1"/>
        <v>37.3335738703625</v>
      </c>
      <c r="G20" s="43">
        <f t="shared" si="2"/>
        <v>97.447703152097176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37">
        <v>0</v>
      </c>
      <c r="D21" s="31">
        <f t="shared" si="0"/>
        <v>0</v>
      </c>
      <c r="E21" s="37">
        <v>0</v>
      </c>
      <c r="F21" s="31">
        <f t="shared" si="1"/>
        <v>0</v>
      </c>
      <c r="G21" s="43" t="s">
        <v>52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37">
        <v>0</v>
      </c>
      <c r="D22" s="31">
        <f t="shared" si="0"/>
        <v>0</v>
      </c>
      <c r="E22" s="37">
        <v>0</v>
      </c>
      <c r="F22" s="31">
        <f t="shared" si="1"/>
        <v>0</v>
      </c>
      <c r="G22" s="43" t="s">
        <v>52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37">
        <v>1606787</v>
      </c>
      <c r="D23" s="31">
        <f t="shared" si="0"/>
        <v>0.70466667880298328</v>
      </c>
      <c r="E23" s="37">
        <v>1599846</v>
      </c>
      <c r="F23" s="31">
        <f t="shared" si="1"/>
        <v>0.69094982875654176</v>
      </c>
      <c r="G23" s="43">
        <f t="shared" si="2"/>
        <v>99.568019905563091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37">
        <v>1757478</v>
      </c>
      <c r="D24" s="31">
        <f t="shared" si="0"/>
        <v>0.77075317719729475</v>
      </c>
      <c r="E24" s="37">
        <v>2717030</v>
      </c>
      <c r="F24" s="31">
        <f t="shared" si="1"/>
        <v>1.173445077355187</v>
      </c>
      <c r="G24" s="43">
        <f t="shared" si="2"/>
        <v>154.5982367915843</v>
      </c>
    </row>
    <row r="25" spans="1:7" s="1" customFormat="1" ht="17.100000000000001" customHeight="1" x14ac:dyDescent="0.2">
      <c r="A25" s="22" t="s">
        <v>15</v>
      </c>
      <c r="B25" s="7" t="s">
        <v>65</v>
      </c>
      <c r="C25" s="37">
        <v>145007</v>
      </c>
      <c r="D25" s="31">
        <f t="shared" si="0"/>
        <v>6.3593743970535119E-2</v>
      </c>
      <c r="E25" s="37">
        <v>203631</v>
      </c>
      <c r="F25" s="31">
        <f t="shared" si="1"/>
        <v>8.794521758939508E-2</v>
      </c>
      <c r="G25" s="43">
        <f t="shared" si="2"/>
        <v>140.42839311205665</v>
      </c>
    </row>
    <row r="26" spans="1:7" s="1" customFormat="1" ht="17.100000000000001" customHeight="1" x14ac:dyDescent="0.2">
      <c r="A26" s="22" t="s">
        <v>16</v>
      </c>
      <c r="B26" s="7" t="s">
        <v>66</v>
      </c>
      <c r="C26" s="37">
        <v>363638</v>
      </c>
      <c r="D26" s="31">
        <f t="shared" si="0"/>
        <v>0.15947576234221417</v>
      </c>
      <c r="E26" s="37">
        <v>384414</v>
      </c>
      <c r="F26" s="31">
        <f t="shared" si="1"/>
        <v>0.1660227218567395</v>
      </c>
      <c r="G26" s="43">
        <f t="shared" si="2"/>
        <v>105.71337428981569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37">
        <v>0</v>
      </c>
      <c r="D27" s="31">
        <f t="shared" si="0"/>
        <v>0</v>
      </c>
      <c r="E27" s="37">
        <v>0</v>
      </c>
      <c r="F27" s="31">
        <f t="shared" si="1"/>
        <v>0</v>
      </c>
      <c r="G27" s="43" t="s">
        <v>52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7">
        <v>188957</v>
      </c>
      <c r="D28" s="31">
        <f t="shared" si="0"/>
        <v>8.2868296561134314E-2</v>
      </c>
      <c r="E28" s="37">
        <v>195209</v>
      </c>
      <c r="F28" s="31">
        <f t="shared" si="1"/>
        <v>8.4307880334567056E-2</v>
      </c>
      <c r="G28" s="43">
        <f t="shared" si="2"/>
        <v>103.30868927851311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9">
        <f>SUM(C11:C28)</f>
        <v>174484539</v>
      </c>
      <c r="D29" s="32">
        <f>SUM(D11:D28)</f>
        <v>76.52130655749616</v>
      </c>
      <c r="E29" s="39">
        <f>SUM(E11:E28)+1.7</f>
        <v>169383669.69999999</v>
      </c>
      <c r="F29" s="32">
        <f>SUM(F11:F28)</f>
        <v>73.154301350726811</v>
      </c>
      <c r="G29" s="9">
        <f>E29/C29*100</f>
        <v>97.076606712987896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8">
        <v>51245275</v>
      </c>
      <c r="D30" s="31">
        <f>C30/C$35*100</f>
        <v>22.473941934180168</v>
      </c>
      <c r="E30" s="38">
        <v>59308308</v>
      </c>
      <c r="F30" s="31">
        <f>E30/E$35*100</f>
        <v>25.614381169462707</v>
      </c>
      <c r="G30" s="43">
        <f t="shared" ref="G30:G32" si="3">E30/C30*100</f>
        <v>115.73419793337045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8">
        <v>244224</v>
      </c>
      <c r="D31" s="31">
        <f>C32/C$35*100</f>
        <v>0.89764551669937809</v>
      </c>
      <c r="E31" s="38">
        <v>258314</v>
      </c>
      <c r="F31" s="31">
        <f>E31/E$35*100</f>
        <v>0.11156199663306175</v>
      </c>
      <c r="G31" s="43">
        <f t="shared" si="3"/>
        <v>105.76929376310274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8">
        <v>2046819</v>
      </c>
      <c r="D32" s="31">
        <f>C33/C$35*100</f>
        <v>0</v>
      </c>
      <c r="E32" s="38">
        <v>2592712</v>
      </c>
      <c r="F32" s="31">
        <f>E32/E$35*100</f>
        <v>1.1197539715791587</v>
      </c>
      <c r="G32" s="43">
        <f t="shared" si="3"/>
        <v>126.67031134653332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8">
        <v>0</v>
      </c>
      <c r="D33" s="31">
        <f>C33/C$35*100</f>
        <v>0</v>
      </c>
      <c r="E33" s="38">
        <v>0</v>
      </c>
      <c r="F33" s="31">
        <f>E33/E$35*100</f>
        <v>0</v>
      </c>
      <c r="G33" s="43" t="s">
        <v>52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40">
        <f>SUM(C30:C33)</f>
        <v>53536318</v>
      </c>
      <c r="D34" s="33">
        <f>SUM(D30:D33)</f>
        <v>23.371587450879545</v>
      </c>
      <c r="E34" s="40">
        <f>SUM(E30:E33)+1.8</f>
        <v>62159335.799999997</v>
      </c>
      <c r="F34" s="33">
        <f>SUM(F30:F33)</f>
        <v>26.845697137674925</v>
      </c>
      <c r="G34" s="14">
        <f>E34/C34*100</f>
        <v>116.10685628399024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4">
        <f>C29+C34</f>
        <v>228020857</v>
      </c>
      <c r="D35" s="34">
        <f>D29+D34</f>
        <v>99.892894008375706</v>
      </c>
      <c r="E35" s="34">
        <f>E29+E34</f>
        <v>231543005.5</v>
      </c>
      <c r="F35" s="34">
        <f>F29+F34</f>
        <v>99.999998488401729</v>
      </c>
      <c r="G35" s="44">
        <f>E35/C35*100</f>
        <v>101.54466067110694</v>
      </c>
    </row>
    <row r="37" spans="1:7" ht="14.45" x14ac:dyDescent="0.3">
      <c r="A37" s="41" t="s">
        <v>67</v>
      </c>
      <c r="C37" s="20"/>
      <c r="E37" s="20"/>
    </row>
    <row r="38" spans="1:7" x14ac:dyDescent="0.25">
      <c r="A38" s="27" t="s">
        <v>69</v>
      </c>
      <c r="C38" s="20"/>
      <c r="E38" s="20"/>
    </row>
    <row r="43" spans="1:7" ht="14.45" x14ac:dyDescent="0.3">
      <c r="C43" s="18"/>
      <c r="D43" s="18"/>
      <c r="E43" s="17"/>
      <c r="F43" s="17"/>
    </row>
    <row r="44" spans="1:7" ht="14.45" x14ac:dyDescent="0.3">
      <c r="C44" s="18"/>
      <c r="D44" s="18"/>
      <c r="E44" s="17"/>
      <c r="F44" s="17"/>
    </row>
    <row r="45" spans="1:7" ht="14.45" x14ac:dyDescent="0.3">
      <c r="B45" s="17"/>
      <c r="C45"/>
      <c r="D45"/>
    </row>
    <row r="46" spans="1:7" ht="14.45" x14ac:dyDescent="0.3">
      <c r="B46" s="17"/>
      <c r="C46"/>
      <c r="D46"/>
    </row>
    <row r="47" spans="1:7" ht="14.45" x14ac:dyDescent="0.3">
      <c r="B47" s="17"/>
      <c r="C47"/>
      <c r="D47"/>
    </row>
    <row r="48" spans="1:7" ht="14.45" x14ac:dyDescent="0.3">
      <c r="B48" s="17"/>
      <c r="C48"/>
      <c r="D48"/>
    </row>
    <row r="49" spans="2:4" ht="14.45" x14ac:dyDescent="0.3">
      <c r="B49" s="17"/>
      <c r="C49"/>
      <c r="D49"/>
    </row>
    <row r="50" spans="2:4" ht="14.45" x14ac:dyDescent="0.3">
      <c r="B50" s="17"/>
      <c r="C50"/>
      <c r="D50"/>
    </row>
    <row r="51" spans="2:4" x14ac:dyDescent="0.25">
      <c r="B51" s="17"/>
      <c r="C51"/>
      <c r="D51"/>
    </row>
    <row r="52" spans="2:4" x14ac:dyDescent="0.25">
      <c r="B52" s="17"/>
      <c r="C52"/>
      <c r="D52"/>
    </row>
    <row r="53" spans="2:4" x14ac:dyDescent="0.25">
      <c r="B53" s="17"/>
      <c r="C53"/>
      <c r="D53"/>
    </row>
    <row r="54" spans="2:4" x14ac:dyDescent="0.25">
      <c r="B54" s="17"/>
      <c r="C54"/>
      <c r="D54"/>
    </row>
    <row r="55" spans="2:4" x14ac:dyDescent="0.25">
      <c r="B55" s="17"/>
      <c r="C55"/>
      <c r="D55"/>
    </row>
    <row r="56" spans="2:4" x14ac:dyDescent="0.25">
      <c r="C56"/>
      <c r="D56"/>
    </row>
    <row r="57" spans="2:4" x14ac:dyDescent="0.25">
      <c r="C57"/>
      <c r="D57"/>
    </row>
    <row r="58" spans="2:4" x14ac:dyDescent="0.25">
      <c r="C58"/>
      <c r="D58"/>
    </row>
    <row r="59" spans="2:4" x14ac:dyDescent="0.25">
      <c r="C59"/>
      <c r="D59"/>
    </row>
    <row r="60" spans="2:4" x14ac:dyDescent="0.25">
      <c r="C60"/>
      <c r="D60"/>
    </row>
    <row r="61" spans="2:4" x14ac:dyDescent="0.25">
      <c r="C61"/>
      <c r="D61"/>
    </row>
    <row r="62" spans="2:4" x14ac:dyDescent="0.25">
      <c r="C62"/>
      <c r="D62"/>
    </row>
    <row r="63" spans="2:4" x14ac:dyDescent="0.25">
      <c r="C63"/>
      <c r="D63"/>
    </row>
    <row r="64" spans="2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45" t="s">
        <v>50</v>
      </c>
      <c r="B5" s="45"/>
      <c r="C5" s="45"/>
      <c r="D5" s="45"/>
      <c r="E5" s="45"/>
      <c r="F5" s="45"/>
      <c r="G5" s="45"/>
      <c r="H5" s="15"/>
    </row>
    <row r="6" spans="1:8" ht="17.45" x14ac:dyDescent="0.35">
      <c r="A6" s="3"/>
    </row>
    <row r="7" spans="1:8" s="1" customFormat="1" ht="19.5" thickBot="1" x14ac:dyDescent="0.35">
      <c r="A7" s="16" t="s">
        <v>56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58</v>
      </c>
      <c r="D8" s="52"/>
      <c r="E8" s="52" t="s">
        <v>57</v>
      </c>
      <c r="F8" s="52"/>
      <c r="G8" s="29" t="s">
        <v>51</v>
      </c>
    </row>
    <row r="9" spans="1:8" s="1" customFormat="1" ht="15" customHeight="1" x14ac:dyDescent="0.2">
      <c r="A9" s="47"/>
      <c r="B9" s="50"/>
      <c r="C9" s="4" t="s">
        <v>63</v>
      </c>
      <c r="D9" s="4" t="s">
        <v>68</v>
      </c>
      <c r="E9" s="4" t="s">
        <v>63</v>
      </c>
      <c r="F9" s="4" t="s">
        <v>68</v>
      </c>
      <c r="G9" s="53" t="s">
        <v>60</v>
      </c>
    </row>
    <row r="10" spans="1:8" s="1" customFormat="1" ht="21" customHeight="1" thickBot="1" x14ac:dyDescent="0.25">
      <c r="A10" s="48"/>
      <c r="B10" s="51"/>
      <c r="C10" s="5" t="s">
        <v>53</v>
      </c>
      <c r="D10" s="28" t="s">
        <v>49</v>
      </c>
      <c r="E10" s="5" t="s">
        <v>59</v>
      </c>
      <c r="F10" s="28" t="s">
        <v>49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7">
        <v>6208195.6399999997</v>
      </c>
      <c r="D11" s="30">
        <f>C11/C$35*100</f>
        <v>8.4782483974908072</v>
      </c>
      <c r="E11" s="37">
        <v>6742963</v>
      </c>
      <c r="F11" s="30">
        <f>E11/E$35*100</f>
        <v>8.6190982689434357</v>
      </c>
      <c r="G11" s="43">
        <f>E11/C11*100</f>
        <v>108.61389348870456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7">
        <v>593635.8600000001</v>
      </c>
      <c r="D12" s="31">
        <f t="shared" ref="D12:D28" si="0">C12/C$35*100</f>
        <v>0.81070130044066691</v>
      </c>
      <c r="E12" s="37">
        <v>543889.78</v>
      </c>
      <c r="F12" s="31">
        <f t="shared" ref="F12:F28" si="1">E12/E$35*100</f>
        <v>0.69521951422453698</v>
      </c>
      <c r="G12" s="43">
        <f t="shared" ref="G12:G28" si="2">E12/C12*100</f>
        <v>91.620101925783246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7">
        <v>10308725.1</v>
      </c>
      <c r="D13" s="31">
        <f t="shared" si="0"/>
        <v>14.078153641957112</v>
      </c>
      <c r="E13" s="37">
        <v>10924791.779999999</v>
      </c>
      <c r="F13" s="31">
        <f t="shared" si="1"/>
        <v>13.964462495132402</v>
      </c>
      <c r="G13" s="43">
        <f t="shared" si="2"/>
        <v>105.97616750882221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7">
        <v>0</v>
      </c>
      <c r="D14" s="31">
        <f t="shared" si="0"/>
        <v>0</v>
      </c>
      <c r="E14" s="37">
        <v>0</v>
      </c>
      <c r="F14" s="31">
        <f t="shared" si="1"/>
        <v>0</v>
      </c>
      <c r="G14" s="43" t="s">
        <v>52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7">
        <v>0</v>
      </c>
      <c r="D15" s="31">
        <f t="shared" si="0"/>
        <v>0</v>
      </c>
      <c r="E15" s="37">
        <v>0</v>
      </c>
      <c r="F15" s="31">
        <f t="shared" si="1"/>
        <v>0</v>
      </c>
      <c r="G15" s="43" t="s">
        <v>52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7">
        <v>0</v>
      </c>
      <c r="D16" s="31">
        <f t="shared" si="0"/>
        <v>0</v>
      </c>
      <c r="E16" s="37">
        <v>2431.8200000000002</v>
      </c>
      <c r="F16" s="31">
        <f t="shared" si="1"/>
        <v>3.108439947302399E-3</v>
      </c>
      <c r="G16" s="43" t="s">
        <v>52</v>
      </c>
    </row>
    <row r="17" spans="1:7" s="1" customFormat="1" ht="17.100000000000001" customHeight="1" x14ac:dyDescent="0.2">
      <c r="A17" s="22" t="s">
        <v>7</v>
      </c>
      <c r="B17" s="7" t="s">
        <v>64</v>
      </c>
      <c r="C17" s="37">
        <v>41469.949999999997</v>
      </c>
      <c r="D17" s="31">
        <f t="shared" si="0"/>
        <v>5.6633611039281606E-2</v>
      </c>
      <c r="E17" s="37">
        <v>42064.79</v>
      </c>
      <c r="F17" s="31">
        <f t="shared" si="1"/>
        <v>5.3768730255893314E-2</v>
      </c>
      <c r="G17" s="43">
        <f t="shared" si="2"/>
        <v>101.43438803278038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37">
        <v>2369581.0000000005</v>
      </c>
      <c r="D18" s="31">
        <f t="shared" si="0"/>
        <v>3.2360282247765424</v>
      </c>
      <c r="E18" s="37">
        <v>5052086.7300000014</v>
      </c>
      <c r="F18" s="31">
        <f t="shared" si="1"/>
        <v>6.4577592950005975</v>
      </c>
      <c r="G18" s="43">
        <f t="shared" si="2"/>
        <v>213.20590982118782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37">
        <v>2305838.1500000008</v>
      </c>
      <c r="D19" s="31">
        <f t="shared" si="0"/>
        <v>3.1489775344951401</v>
      </c>
      <c r="E19" s="37">
        <v>1594432.95</v>
      </c>
      <c r="F19" s="31">
        <f t="shared" si="1"/>
        <v>2.0380616472745547</v>
      </c>
      <c r="G19" s="43">
        <f t="shared" si="2"/>
        <v>69.147652449067138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37">
        <v>42896615.230000004</v>
      </c>
      <c r="D20" s="31">
        <f t="shared" si="0"/>
        <v>58.581942390515152</v>
      </c>
      <c r="E20" s="37">
        <v>42627998.710000001</v>
      </c>
      <c r="F20" s="31">
        <f t="shared" si="1"/>
        <v>54.488643922543254</v>
      </c>
      <c r="G20" s="43">
        <f t="shared" si="2"/>
        <v>99.373804859521542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37">
        <v>0</v>
      </c>
      <c r="D21" s="31">
        <f t="shared" si="0"/>
        <v>0</v>
      </c>
      <c r="E21" s="37">
        <v>0</v>
      </c>
      <c r="F21" s="31">
        <f t="shared" si="1"/>
        <v>0</v>
      </c>
      <c r="G21" s="43" t="s">
        <v>52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37">
        <v>0</v>
      </c>
      <c r="D22" s="31">
        <f t="shared" si="0"/>
        <v>0</v>
      </c>
      <c r="E22" s="37">
        <v>0</v>
      </c>
      <c r="F22" s="31">
        <f t="shared" si="1"/>
        <v>0</v>
      </c>
      <c r="G22" s="43" t="s">
        <v>52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37">
        <v>355513.08999999997</v>
      </c>
      <c r="D23" s="31">
        <f t="shared" si="0"/>
        <v>0.48550794149578458</v>
      </c>
      <c r="E23" s="37">
        <v>208925.97000000003</v>
      </c>
      <c r="F23" s="31">
        <f t="shared" si="1"/>
        <v>0.26705670287147187</v>
      </c>
      <c r="G23" s="43">
        <f t="shared" si="2"/>
        <v>58.7674479159122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37">
        <v>49709.64</v>
      </c>
      <c r="D24" s="31">
        <f t="shared" si="0"/>
        <v>6.7886178224538837E-2</v>
      </c>
      <c r="E24" s="37">
        <v>215193.16000000003</v>
      </c>
      <c r="F24" s="31">
        <f t="shared" si="1"/>
        <v>0.27506765094876956</v>
      </c>
      <c r="G24" s="43">
        <f t="shared" si="2"/>
        <v>432.90025838046711</v>
      </c>
    </row>
    <row r="25" spans="1:7" s="1" customFormat="1" ht="17.100000000000001" customHeight="1" x14ac:dyDescent="0.2">
      <c r="A25" s="22" t="s">
        <v>15</v>
      </c>
      <c r="B25" s="7" t="s">
        <v>65</v>
      </c>
      <c r="C25" s="37">
        <v>860.81</v>
      </c>
      <c r="D25" s="31">
        <f t="shared" si="0"/>
        <v>1.1755687845952068E-3</v>
      </c>
      <c r="E25" s="37">
        <v>0</v>
      </c>
      <c r="F25" s="31">
        <f t="shared" si="1"/>
        <v>0</v>
      </c>
      <c r="G25" s="43">
        <f t="shared" si="2"/>
        <v>0</v>
      </c>
    </row>
    <row r="26" spans="1:7" s="1" customFormat="1" ht="17.100000000000001" customHeight="1" x14ac:dyDescent="0.2">
      <c r="A26" s="22" t="s">
        <v>16</v>
      </c>
      <c r="B26" s="7" t="s">
        <v>66</v>
      </c>
      <c r="C26" s="37">
        <v>150879.94</v>
      </c>
      <c r="D26" s="31">
        <f t="shared" si="0"/>
        <v>0.2060498224760374</v>
      </c>
      <c r="E26" s="37">
        <v>308459.07</v>
      </c>
      <c r="F26" s="31">
        <f t="shared" si="1"/>
        <v>0.3942834976666641</v>
      </c>
      <c r="G26" s="43">
        <f t="shared" si="2"/>
        <v>204.44007997352065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37">
        <v>0</v>
      </c>
      <c r="D27" s="31">
        <f t="shared" si="0"/>
        <v>0</v>
      </c>
      <c r="E27" s="37">
        <v>0</v>
      </c>
      <c r="F27" s="31">
        <f t="shared" si="1"/>
        <v>0</v>
      </c>
      <c r="G27" s="43" t="s">
        <v>52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7">
        <v>4117.29</v>
      </c>
      <c r="D28" s="31">
        <f t="shared" si="0"/>
        <v>5.6227943461693046E-3</v>
      </c>
      <c r="E28" s="37">
        <v>6168.5</v>
      </c>
      <c r="F28" s="31">
        <f t="shared" si="1"/>
        <v>7.8847989633010866E-3</v>
      </c>
      <c r="G28" s="43">
        <f t="shared" si="2"/>
        <v>149.81942005542481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9">
        <f>SUM(C11:C28)</f>
        <v>65285141.70000001</v>
      </c>
      <c r="D29" s="32">
        <f>SUM(D11:D28)</f>
        <v>89.156927406041817</v>
      </c>
      <c r="E29" s="39">
        <f>SUM(E11:E28)</f>
        <v>68269406.25999999</v>
      </c>
      <c r="F29" s="32">
        <f>SUM(F11:F28)</f>
        <v>87.264414963772182</v>
      </c>
      <c r="G29" s="9">
        <f>E29/C29*100</f>
        <v>104.57112366197097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7">
        <v>6665206.3499999996</v>
      </c>
      <c r="D30" s="31">
        <f>C30/C$35*100</f>
        <v>9.1023669891680559</v>
      </c>
      <c r="E30" s="37">
        <v>8910633.8100000005</v>
      </c>
      <c r="F30" s="31">
        <f>E30/E$35*100</f>
        <v>11.389893203768114</v>
      </c>
      <c r="G30" s="43">
        <f>E30/C30*100</f>
        <v>133.68879134552228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7">
        <v>2992.15</v>
      </c>
      <c r="D31" s="31">
        <f t="shared" ref="D31:D33" si="3">C31/C$35*100</f>
        <v>4.0862421891318043E-3</v>
      </c>
      <c r="E31" s="37">
        <v>16284.99</v>
      </c>
      <c r="F31" s="31">
        <f>E31/E$35*100</f>
        <v>2.0816060998519664E-2</v>
      </c>
      <c r="G31" s="43">
        <f t="shared" ref="G31:G32" si="4">E31/C31*100</f>
        <v>544.25713951506441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7">
        <v>1271639.17</v>
      </c>
      <c r="D32" s="31">
        <f t="shared" si="3"/>
        <v>1.7366193626009891</v>
      </c>
      <c r="E32" s="37">
        <v>1036487.5800000001</v>
      </c>
      <c r="F32" s="31">
        <f>E32/E$35*100</f>
        <v>1.3248757714612065</v>
      </c>
      <c r="G32" s="43">
        <f t="shared" si="4"/>
        <v>81.507994126981799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7">
        <v>0</v>
      </c>
      <c r="D33" s="31">
        <f t="shared" si="3"/>
        <v>0</v>
      </c>
      <c r="E33" s="37">
        <v>0</v>
      </c>
      <c r="F33" s="31">
        <f>E33/E$35*100</f>
        <v>0</v>
      </c>
      <c r="G33" s="43" t="s">
        <v>52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40">
        <f>SUM(C30:C33)</f>
        <v>7939837.6699999999</v>
      </c>
      <c r="D34" s="33">
        <f>SUM(D30:D33)</f>
        <v>10.843072593958176</v>
      </c>
      <c r="E34" s="40">
        <f>SUM(E30:E33)</f>
        <v>9963406.3800000008</v>
      </c>
      <c r="F34" s="33">
        <f>SUM(F30:F33)</f>
        <v>12.735585036227841</v>
      </c>
      <c r="G34" s="14">
        <f>E34/C34*100</f>
        <v>125.48627307137377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4">
        <f>C29+C34</f>
        <v>73224979.370000005</v>
      </c>
      <c r="D35" s="34">
        <f>D29+D34</f>
        <v>100</v>
      </c>
      <c r="E35" s="34">
        <f>E29+E34</f>
        <v>78232812.639999986</v>
      </c>
      <c r="F35" s="34">
        <f>F29+F34</f>
        <v>100.00000000000003</v>
      </c>
      <c r="G35" s="44">
        <f>E35/C35*100</f>
        <v>106.83896849556733</v>
      </c>
    </row>
    <row r="36" spans="1:7" ht="14.45" x14ac:dyDescent="0.3">
      <c r="C36" s="35"/>
      <c r="D36" s="35"/>
      <c r="E36" s="35"/>
    </row>
    <row r="37" spans="1:7" x14ac:dyDescent="0.25">
      <c r="A37" s="41" t="s">
        <v>67</v>
      </c>
      <c r="C37" s="36"/>
      <c r="D37" s="35"/>
      <c r="E37" s="36"/>
    </row>
    <row r="38" spans="1:7" x14ac:dyDescent="0.25">
      <c r="A38" s="27" t="s">
        <v>69</v>
      </c>
      <c r="C38" s="20"/>
      <c r="E38" s="20"/>
    </row>
    <row r="39" spans="1:7" ht="14.45" x14ac:dyDescent="0.3">
      <c r="A39" s="42"/>
    </row>
    <row r="43" spans="1:7" ht="14.45" x14ac:dyDescent="0.3">
      <c r="C43" s="18"/>
      <c r="D43" s="18"/>
      <c r="E43" s="18"/>
      <c r="F43" s="18"/>
    </row>
    <row r="44" spans="1:7" ht="14.45" x14ac:dyDescent="0.3">
      <c r="C44" s="18"/>
      <c r="D44" s="18"/>
      <c r="E44" s="18"/>
      <c r="F44" s="18"/>
    </row>
    <row r="45" spans="1:7" ht="14.45" x14ac:dyDescent="0.3">
      <c r="C45" s="18"/>
      <c r="D45" s="18"/>
      <c r="E45" s="18"/>
      <c r="F45" s="18"/>
    </row>
    <row r="46" spans="1:7" ht="14.45" x14ac:dyDescent="0.3">
      <c r="C46" s="18"/>
      <c r="D46" s="18"/>
      <c r="E46" s="18"/>
      <c r="F46" s="18"/>
    </row>
    <row r="47" spans="1:7" ht="14.45" x14ac:dyDescent="0.3">
      <c r="C47" s="18"/>
      <c r="D47" s="18"/>
      <c r="E47" s="18"/>
      <c r="F47" s="18"/>
    </row>
    <row r="48" spans="1:7" ht="14.45" x14ac:dyDescent="0.3">
      <c r="C48" s="18"/>
      <c r="D48" s="18"/>
      <c r="E48" s="18"/>
      <c r="F48" s="18"/>
    </row>
    <row r="49" spans="3:6" ht="14.45" x14ac:dyDescent="0.3">
      <c r="C49" s="18"/>
      <c r="D49" s="18"/>
      <c r="E49" s="18"/>
      <c r="F49" s="18"/>
    </row>
    <row r="50" spans="3:6" ht="14.45" x14ac:dyDescent="0.3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2020-07-06T12:07:13Z</cp:lastPrinted>
  <dcterms:created xsi:type="dcterms:W3CDTF">2018-01-08T12:56:16Z</dcterms:created>
  <dcterms:modified xsi:type="dcterms:W3CDTF">2021-08-10T09:37:36Z</dcterms:modified>
</cp:coreProperties>
</file>