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9" i="4" l="1"/>
  <c r="I9" i="4"/>
  <c r="H10" i="4"/>
  <c r="I10" i="4"/>
  <c r="D27" i="4" l="1"/>
  <c r="D26" i="4"/>
  <c r="D25" i="4"/>
  <c r="H9" i="5"/>
  <c r="H10" i="5"/>
  <c r="H17" i="6"/>
  <c r="H18" i="6"/>
  <c r="H19" i="6"/>
  <c r="H20" i="6"/>
  <c r="H21" i="6"/>
  <c r="H27" i="6"/>
  <c r="F27" i="4" l="1"/>
  <c r="H27" i="4" s="1"/>
  <c r="F25" i="4"/>
  <c r="F26" i="4"/>
  <c r="F28" i="4" l="1"/>
  <c r="F28" i="6"/>
  <c r="D28" i="6"/>
  <c r="H23" i="6" l="1"/>
  <c r="H25" i="6"/>
  <c r="H26" i="6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5" l="1"/>
  <c r="H26" i="5" l="1"/>
  <c r="H25" i="5"/>
  <c r="H7" i="5"/>
  <c r="H8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D29" i="4" l="1"/>
  <c r="H26" i="4" l="1"/>
  <c r="H25" i="4"/>
  <c r="F7" i="4" l="1"/>
  <c r="H7" i="4" s="1"/>
  <c r="F8" i="4"/>
  <c r="H8" i="4" s="1"/>
  <c r="F9" i="4"/>
  <c r="F10" i="4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D24" i="6"/>
  <c r="D29" i="6" s="1"/>
  <c r="F6" i="4"/>
  <c r="H6" i="4" s="1"/>
  <c r="F24" i="5"/>
  <c r="E20" i="6" l="1"/>
  <c r="E27" i="6"/>
  <c r="E26" i="6"/>
  <c r="E25" i="6"/>
  <c r="E28" i="6" s="1"/>
  <c r="F24" i="4"/>
  <c r="F29" i="4" s="1"/>
  <c r="H7" i="6"/>
  <c r="H8" i="6"/>
  <c r="H11" i="6"/>
  <c r="H12" i="6"/>
  <c r="H13" i="6"/>
  <c r="H14" i="6"/>
  <c r="H15" i="6"/>
  <c r="H16" i="6"/>
  <c r="F24" i="6"/>
  <c r="F29" i="6" s="1"/>
  <c r="G27" i="6" l="1"/>
  <c r="I27" i="6" s="1"/>
  <c r="G20" i="6"/>
  <c r="I20" i="6" s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F29" i="5" l="1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I9" i="5" s="1"/>
  <c r="G11" i="5"/>
  <c r="I11" i="5" s="1"/>
  <c r="G13" i="5"/>
  <c r="G15" i="5"/>
  <c r="I15" i="5" s="1"/>
  <c r="G17" i="5"/>
  <c r="G19" i="5"/>
  <c r="I19" i="5" s="1"/>
  <c r="G21" i="5"/>
  <c r="G23" i="5"/>
  <c r="G8" i="5"/>
  <c r="G10" i="5"/>
  <c r="I10" i="5" s="1"/>
  <c r="G12" i="5"/>
  <c r="I12" i="5" s="1"/>
  <c r="G14" i="5"/>
  <c r="G6" i="5"/>
  <c r="H24" i="5"/>
  <c r="E22" i="6"/>
  <c r="E18" i="6"/>
  <c r="E16" i="6"/>
  <c r="E14" i="6"/>
  <c r="E12" i="6"/>
  <c r="E10" i="6"/>
  <c r="E8" i="6"/>
  <c r="G27" i="4" l="1"/>
  <c r="I27" i="4" s="1"/>
  <c r="G24" i="5"/>
  <c r="E24" i="5"/>
  <c r="G28" i="5"/>
  <c r="E11" i="6"/>
  <c r="E19" i="6"/>
  <c r="E9" i="6"/>
  <c r="E6" i="6"/>
  <c r="E13" i="6"/>
  <c r="I8" i="5"/>
  <c r="I21" i="5"/>
  <c r="I17" i="5"/>
  <c r="I13" i="5"/>
  <c r="I20" i="5"/>
  <c r="I16" i="5"/>
  <c r="H29" i="6"/>
  <c r="G7" i="6"/>
  <c r="I7" i="6" s="1"/>
  <c r="G9" i="6"/>
  <c r="G11" i="6"/>
  <c r="G13" i="6"/>
  <c r="G15" i="6"/>
  <c r="I15" i="6" s="1"/>
  <c r="G17" i="6"/>
  <c r="I17" i="6" s="1"/>
  <c r="G19" i="6"/>
  <c r="I19" i="6" s="1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2" i="6"/>
  <c r="H24" i="4"/>
  <c r="I6" i="5"/>
  <c r="H28" i="4"/>
  <c r="I14" i="5"/>
  <c r="I23" i="5"/>
  <c r="I18" i="5"/>
  <c r="G29" i="5" l="1"/>
  <c r="E24" i="6"/>
  <c r="E29" i="6" s="1"/>
  <c r="I11" i="6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11" i="4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<sst xmlns="http://schemas.openxmlformats.org/spreadsheetml/2006/main" count="170" uniqueCount="55">
  <si>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</si>
  <si>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</si>
  <si>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</si>
  <si>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</si>
  <si>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</si>
  <si>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</si>
  <si>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</si>
  <si>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</si>
  <si>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</si>
  <si>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</si>
  <si>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</si>
  <si>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</si>
  <si>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</si>
  <si>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</si>
  <si>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</si>
  <si>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</si>
  <si>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</si>
  <si>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</si>
  <si>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</si>
  <si>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</si>
  <si>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</si>
  <si>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</si>
  <si>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</si>
  <si>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</si>
  <si>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</si>
  <si>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</si>
  <si>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</si>
  <si>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</si>
  <si>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XI 2017.**</t>
  </si>
  <si>
    <t>XI 2016.*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</si>
  <si>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</si>
  <si>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</si>
  <si>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</si>
  <si>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</si>
  <si>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</si>
  <si>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*Podatci se odnose na razdoblje od 01.01. do 30.11.2016. godine.</t>
  </si>
  <si>
    <t>**Podatci se odnose na razdoblje od 01.01. do 30.11.2017. godine.</t>
  </si>
  <si>
    <t>Premije po skupinama/vrstama osiguranja u BiH (u KM) za studeni 2016. i 2017. godine</t>
  </si>
  <si>
    <t>Premije po skupinama/vrstama osiguranja u FBiH (u KM) za studeni 2016. i 2017. godine</t>
  </si>
  <si>
    <t>Premije po skupinama/vrstama osiguranja u RS (u KM) za studeni 2016. i 2017. godine</t>
  </si>
  <si>
    <t>Promjena u udjelu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</si>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</sst>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5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11"/>
      <color rgb="FF00B0F0"/>
      <name val="Calibri"/>
      <family val="2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5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24" fillId="0" borderId="0"/>
    <xf numFmtId="0" fontId="13" fillId="23" borderId="7" applyNumberFormat="0" applyFont="0" applyAlignment="0" applyProtection="0"/>
    <xf numFmtId="0" fontId="25" fillId="20" borderId="8" applyNumberFormat="0" applyAlignment="0" applyProtection="0"/>
    <xf numFmtId="0" fontId="15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44" fillId="0" borderId="0"/>
    <xf numFmtId="0" fontId="7" fillId="0" borderId="0"/>
    <xf numFmtId="0" fontId="44" fillId="0" borderId="0"/>
    <xf numFmtId="0" fontId="7" fillId="0" borderId="0"/>
    <xf numFmtId="0" fontId="44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4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4" fillId="0" borderId="0"/>
    <xf numFmtId="0" fontId="4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0" fillId="0" borderId="0" xfId="197" applyFont="1"/>
    <xf numFmtId="0" fontId="32" fillId="0" borderId="0" xfId="197" applyFont="1"/>
    <xf numFmtId="0" fontId="31" fillId="0" borderId="0" xfId="197" applyFont="1"/>
    <xf numFmtId="0" fontId="30" fillId="0" borderId="0" xfId="197" applyFont="1" applyBorder="1"/>
    <xf numFmtId="0" fontId="33" fillId="0" borderId="0" xfId="197" applyFont="1" applyFill="1" applyBorder="1"/>
    <xf numFmtId="3" fontId="31" fillId="0" borderId="0" xfId="197" applyNumberFormat="1" applyFont="1" applyBorder="1" applyAlignment="1">
      <alignment horizontal="right"/>
    </xf>
    <xf numFmtId="3" fontId="30" fillId="0" borderId="0" xfId="197" applyNumberFormat="1" applyFont="1" applyBorder="1"/>
    <xf numFmtId="3" fontId="34" fillId="0" borderId="0" xfId="197" applyNumberFormat="1" applyFont="1" applyBorder="1" applyAlignment="1">
      <alignment horizontal="right"/>
    </xf>
    <xf numFmtId="3" fontId="30" fillId="0" borderId="0" xfId="197" applyNumberFormat="1" applyFont="1"/>
    <xf numFmtId="0" fontId="30" fillId="0" borderId="0" xfId="197" applyFont="1" applyBorder="1" applyAlignment="1">
      <alignment horizontal="justify"/>
    </xf>
    <xf numFmtId="0" fontId="31" fillId="0" borderId="0" xfId="197" applyFont="1" applyBorder="1" applyAlignment="1">
      <alignment horizontal="left" wrapText="1"/>
    </xf>
    <xf numFmtId="0" fontId="31" fillId="0" borderId="0" xfId="197" applyFont="1" applyBorder="1" applyAlignment="1">
      <alignment horizontal="right" wrapText="1"/>
    </xf>
    <xf numFmtId="0" fontId="30" fillId="0" borderId="0" xfId="197" applyFont="1" applyAlignment="1">
      <alignment wrapText="1"/>
    </xf>
    <xf numFmtId="0" fontId="30" fillId="0" borderId="0" xfId="197" applyFont="1" applyBorder="1" applyAlignment="1"/>
    <xf numFmtId="0" fontId="31" fillId="0" borderId="0" xfId="197" applyFont="1" applyBorder="1" applyAlignment="1">
      <alignment wrapText="1"/>
    </xf>
    <xf numFmtId="0" fontId="31" fillId="0" borderId="0" xfId="197" applyFont="1" applyBorder="1" applyAlignment="1"/>
    <xf numFmtId="0" fontId="35" fillId="0" borderId="0" xfId="197" applyFont="1"/>
    <xf numFmtId="10" fontId="39" fillId="0" borderId="10" xfId="197" applyNumberFormat="1" applyFont="1" applyBorder="1" applyAlignment="1">
      <alignment horizontal="right" vertical="center" wrapText="1"/>
    </xf>
    <xf numFmtId="10" fontId="40" fillId="0" borderId="10" xfId="197" applyNumberFormat="1" applyFont="1" applyBorder="1" applyAlignment="1">
      <alignment vertical="center" wrapText="1"/>
    </xf>
    <xf numFmtId="10" fontId="40" fillId="0" borderId="13" xfId="197" applyNumberFormat="1" applyFont="1" applyBorder="1" applyAlignment="1">
      <alignment vertical="center" wrapText="1"/>
    </xf>
    <xf numFmtId="0" fontId="39" fillId="0" borderId="10" xfId="197" applyFont="1" applyBorder="1" applyAlignment="1">
      <alignment horizontal="left" vertical="center" wrapText="1"/>
    </xf>
    <xf numFmtId="10" fontId="40" fillId="0" borderId="10" xfId="197" applyNumberFormat="1" applyFont="1" applyBorder="1" applyAlignment="1">
      <alignment horizontal="right" vertical="center" wrapText="1"/>
    </xf>
    <xf numFmtId="10" fontId="40" fillId="0" borderId="13" xfId="197" applyNumberFormat="1" applyFont="1" applyBorder="1" applyAlignment="1">
      <alignment horizontal="right" vertical="center" wrapText="1"/>
    </xf>
    <xf numFmtId="0" fontId="36" fillId="24" borderId="10" xfId="197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38" fillId="24" borderId="13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vertical="center" wrapText="1"/>
    </xf>
    <xf numFmtId="10" fontId="38" fillId="24" borderId="13" xfId="197" applyNumberFormat="1" applyFont="1" applyFill="1" applyBorder="1" applyAlignment="1">
      <alignment vertical="center" wrapText="1"/>
    </xf>
    <xf numFmtId="0" fontId="36" fillId="25" borderId="12" xfId="197" applyFont="1" applyFill="1" applyBorder="1" applyAlignment="1">
      <alignment horizontal="right" vertical="center" wrapText="1"/>
    </xf>
    <xf numFmtId="10" fontId="38" fillId="25" borderId="12" xfId="197" applyNumberFormat="1" applyFont="1" applyFill="1" applyBorder="1" applyAlignment="1">
      <alignment vertical="center" wrapText="1"/>
    </xf>
    <xf numFmtId="10" fontId="38" fillId="25" borderId="14" xfId="197" applyNumberFormat="1" applyFont="1" applyFill="1" applyBorder="1" applyAlignment="1">
      <alignment vertical="center" wrapText="1"/>
    </xf>
    <xf numFmtId="10" fontId="39" fillId="0" borderId="10" xfId="197" applyNumberFormat="1" applyFont="1" applyFill="1" applyBorder="1" applyAlignment="1">
      <alignment horizontal="right" vertical="center"/>
    </xf>
    <xf numFmtId="10" fontId="36" fillId="24" borderId="10" xfId="197" applyNumberFormat="1" applyFont="1" applyFill="1" applyBorder="1" applyAlignment="1">
      <alignment horizontal="right" vertical="center"/>
    </xf>
    <xf numFmtId="4" fontId="30" fillId="0" borderId="0" xfId="197" applyNumberFormat="1" applyFont="1"/>
    <xf numFmtId="4" fontId="0" fillId="0" borderId="0" xfId="0" applyNumberFormat="1" applyBorder="1"/>
    <xf numFmtId="0" fontId="41" fillId="0" borderId="0" xfId="197" applyFont="1" applyBorder="1" applyAlignment="1">
      <alignment wrapText="1"/>
    </xf>
    <xf numFmtId="0" fontId="43" fillId="0" borderId="0" xfId="197" applyFont="1"/>
    <xf numFmtId="3" fontId="42" fillId="0" borderId="0" xfId="0" applyNumberFormat="1" applyFont="1" applyFill="1" applyBorder="1"/>
    <xf numFmtId="9" fontId="36" fillId="25" borderId="12" xfId="197" applyNumberFormat="1" applyFont="1" applyFill="1" applyBorder="1" applyAlignment="1">
      <alignment horizontal="right" vertical="center"/>
    </xf>
    <xf numFmtId="10" fontId="39" fillId="0" borderId="24" xfId="197" applyNumberFormat="1" applyFont="1" applyBorder="1" applyAlignment="1">
      <alignment horizontal="right" vertical="center" wrapText="1"/>
    </xf>
    <xf numFmtId="0" fontId="31" fillId="0" borderId="0" xfId="197" applyFont="1" applyBorder="1"/>
    <xf numFmtId="4" fontId="45" fillId="0" borderId="0" xfId="205" applyNumberFormat="1" applyFont="1" applyBorder="1" applyAlignment="1"/>
    <xf numFmtId="0" fontId="43" fillId="0" borderId="0" xfId="197" applyFont="1" applyBorder="1"/>
    <xf numFmtId="9" fontId="36" fillId="25" borderId="12" xfId="197" applyNumberFormat="1" applyFont="1" applyFill="1" applyBorder="1" applyAlignment="1">
      <alignment vertical="center"/>
    </xf>
    <xf numFmtId="4" fontId="31" fillId="0" borderId="0" xfId="197" applyNumberFormat="1" applyFont="1" applyBorder="1"/>
    <xf numFmtId="3" fontId="46" fillId="0" borderId="0" xfId="0" applyNumberFormat="1" applyFont="1" applyBorder="1"/>
    <xf numFmtId="3" fontId="0" fillId="0" borderId="0" xfId="0" applyNumberFormat="1" applyBorder="1"/>
    <xf numFmtId="4" fontId="30" fillId="0" borderId="0" xfId="197" applyNumberFormat="1" applyFont="1" applyBorder="1"/>
    <xf numFmtId="10" fontId="46" fillId="0" borderId="10" xfId="197" applyNumberFormat="1" applyFont="1" applyBorder="1" applyAlignment="1">
      <alignment horizontal="right" vertical="center" wrapText="1"/>
    </xf>
    <xf numFmtId="10" fontId="47" fillId="24" borderId="10" xfId="197" applyNumberFormat="1" applyFont="1" applyFill="1" applyBorder="1" applyAlignment="1">
      <alignment horizontal="right" vertical="center" wrapText="1"/>
    </xf>
    <xf numFmtId="3" fontId="48" fillId="0" borderId="0" xfId="197" applyNumberFormat="1" applyFont="1"/>
    <xf numFmtId="1" fontId="30" fillId="0" borderId="0" xfId="197" applyNumberFormat="1" applyFont="1" applyBorder="1"/>
    <xf numFmtId="1" fontId="48" fillId="0" borderId="0" xfId="197" applyNumberFormat="1" applyFont="1" applyBorder="1"/>
    <xf numFmtId="0" fontId="49" fillId="0" borderId="0" xfId="211" applyFont="1" applyFill="1" applyBorder="1" applyAlignment="1" applyProtection="1">
      <alignment horizontal="left" wrapText="1"/>
    </xf>
    <xf numFmtId="3" fontId="45" fillId="0" borderId="0" xfId="211" applyNumberFormat="1" applyFont="1" applyFill="1" applyBorder="1" applyAlignment="1" applyProtection="1">
      <alignment horizontal="right"/>
    </xf>
    <xf numFmtId="3" fontId="50" fillId="0" borderId="0" xfId="197" applyNumberFormat="1" applyFont="1" applyFill="1" applyBorder="1"/>
    <xf numFmtId="0" fontId="30" fillId="0" borderId="0" xfId="197" applyFont="1" applyFill="1" applyBorder="1"/>
    <xf numFmtId="4" fontId="45" fillId="0" borderId="0" xfId="205" applyNumberFormat="1" applyFont="1" applyFill="1" applyBorder="1" applyAlignment="1"/>
    <xf numFmtId="0" fontId="49" fillId="0" borderId="0" xfId="211" applyFont="1" applyFill="1" applyBorder="1" applyAlignment="1" applyProtection="1">
      <alignment wrapText="1"/>
    </xf>
    <xf numFmtId="3" fontId="30" fillId="0" borderId="0" xfId="197" applyNumberFormat="1" applyFont="1" applyFill="1" applyBorder="1"/>
    <xf numFmtId="3" fontId="48" fillId="0" borderId="0" xfId="197" applyNumberFormat="1" applyFont="1" applyFill="1" applyBorder="1"/>
    <xf numFmtId="3" fontId="45" fillId="0" borderId="0" xfId="205" applyNumberFormat="1" applyFont="1" applyFill="1" applyBorder="1" applyAlignment="1"/>
    <xf numFmtId="3" fontId="46" fillId="0" borderId="10" xfId="197" applyNumberFormat="1" applyFont="1" applyFill="1" applyBorder="1" applyAlignment="1">
      <alignment horizontal="right" vertical="center"/>
    </xf>
    <xf numFmtId="3" fontId="51" fillId="0" borderId="10" xfId="0" applyNumberFormat="1" applyFont="1" applyBorder="1"/>
    <xf numFmtId="3" fontId="46" fillId="0" borderId="10" xfId="0" applyNumberFormat="1" applyFont="1" applyBorder="1"/>
    <xf numFmtId="3" fontId="47" fillId="24" borderId="10" xfId="197" applyNumberFormat="1" applyFont="1" applyFill="1" applyBorder="1" applyAlignment="1">
      <alignment horizontal="right" vertical="center"/>
    </xf>
    <xf numFmtId="3" fontId="47" fillId="25" borderId="12" xfId="197" applyNumberFormat="1" applyFont="1" applyFill="1" applyBorder="1" applyAlignment="1">
      <alignment horizontal="right" vertical="center"/>
    </xf>
    <xf numFmtId="49" fontId="39" fillId="0" borderId="11" xfId="197" applyNumberFormat="1" applyFont="1" applyBorder="1" applyAlignment="1">
      <alignment horizontal="center" vertical="center"/>
    </xf>
    <xf numFmtId="0" fontId="36" fillId="24" borderId="11" xfId="197" applyFont="1" applyFill="1" applyBorder="1" applyAlignment="1">
      <alignment horizontal="center" vertical="center"/>
    </xf>
    <xf numFmtId="0" fontId="39" fillId="0" borderId="11" xfId="197" applyFont="1" applyBorder="1" applyAlignment="1">
      <alignment horizontal="center" vertical="center"/>
    </xf>
    <xf numFmtId="0" fontId="36" fillId="25" borderId="15" xfId="197" applyFont="1" applyFill="1" applyBorder="1" applyAlignment="1">
      <alignment horizontal="center" vertical="center"/>
    </xf>
    <xf numFmtId="0" fontId="0" fillId="0" borderId="0" xfId="0" applyBorder="1"/>
    <xf numFmtId="4" fontId="52" fillId="0" borderId="0" xfId="0" applyNumberFormat="1" applyFont="1" applyBorder="1"/>
    <xf numFmtId="0" fontId="31" fillId="0" borderId="0" xfId="197" applyFont="1" applyFill="1" applyBorder="1" applyAlignment="1">
      <alignment horizontal="right" wrapText="1"/>
    </xf>
    <xf numFmtId="3" fontId="53" fillId="0" borderId="0" xfId="211" applyNumberFormat="1" applyFont="1" applyFill="1" applyBorder="1" applyAlignment="1" applyProtection="1">
      <alignment horizontal="right" vertical="center"/>
    </xf>
    <xf numFmtId="3" fontId="47" fillId="24" borderId="10" xfId="197" applyNumberFormat="1" applyFont="1" applyFill="1" applyBorder="1" applyAlignment="1">
      <alignment horizontal="right" vertical="center" wrapText="1"/>
    </xf>
    <xf numFmtId="3" fontId="46" fillId="0" borderId="10" xfId="205" applyNumberFormat="1" applyFont="1" applyBorder="1"/>
    <xf numFmtId="4" fontId="31" fillId="0" borderId="0" xfId="197" applyNumberFormat="1" applyFont="1" applyFill="1" applyBorder="1"/>
    <xf numFmtId="3" fontId="53" fillId="0" borderId="0" xfId="211" applyNumberFormat="1" applyFont="1" applyFill="1" applyBorder="1" applyAlignment="1" applyProtection="1">
      <alignment horizontal="right" vertical="center"/>
    </xf>
    <xf numFmtId="3" fontId="54" fillId="0" borderId="10" xfId="0" applyNumberFormat="1" applyFont="1" applyBorder="1"/>
    <xf numFmtId="3" fontId="37" fillId="24" borderId="10" xfId="197" applyNumberFormat="1" applyFont="1" applyFill="1" applyBorder="1" applyAlignment="1">
      <alignment horizontal="right" vertical="center" wrapText="1"/>
    </xf>
    <xf numFmtId="3" fontId="54" fillId="0" borderId="10" xfId="205" applyNumberFormat="1" applyFont="1" applyBorder="1"/>
    <xf numFmtId="3" fontId="37" fillId="24" borderId="10" xfId="197" applyNumberFormat="1" applyFont="1" applyFill="1" applyBorder="1" applyAlignment="1">
      <alignment horizontal="right" vertical="center"/>
    </xf>
    <xf numFmtId="3" fontId="37" fillId="25" borderId="12" xfId="197" applyNumberFormat="1" applyFont="1" applyFill="1" applyBorder="1" applyAlignment="1">
      <alignment horizontal="right" vertical="center"/>
    </xf>
    <xf numFmtId="10" fontId="54" fillId="0" borderId="10" xfId="197" applyNumberFormat="1" applyFont="1" applyBorder="1" applyAlignment="1">
      <alignment horizontal="right" vertical="center" wrapText="1"/>
    </xf>
    <xf numFmtId="10" fontId="54" fillId="0" borderId="24" xfId="197" applyNumberFormat="1" applyFont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3" fontId="37" fillId="24" borderId="10" xfId="197" applyNumberFormat="1" applyFont="1" applyFill="1" applyBorder="1" applyAlignment="1">
      <alignment vertical="center" wrapText="1"/>
    </xf>
    <xf numFmtId="10" fontId="37" fillId="24" borderId="10" xfId="197" applyNumberFormat="1" applyFont="1" applyFill="1" applyBorder="1" applyAlignment="1">
      <alignment vertical="center" wrapText="1"/>
    </xf>
    <xf numFmtId="9" fontId="37" fillId="25" borderId="12" xfId="197" applyNumberFormat="1" applyFont="1" applyFill="1" applyBorder="1" applyAlignment="1">
      <alignment horizontal="right" vertical="center" wrapText="1"/>
    </xf>
    <xf numFmtId="9" fontId="37" fillId="25" borderId="12" xfId="197" applyNumberFormat="1" applyFont="1" applyFill="1" applyBorder="1" applyAlignment="1">
      <alignment horizontal="right" vertical="center"/>
    </xf>
    <xf numFmtId="0" fontId="54" fillId="0" borderId="10" xfId="197" applyFont="1" applyBorder="1" applyAlignment="1">
      <alignment horizontal="left" vertical="center" wrapText="1"/>
    </xf>
    <xf numFmtId="0" fontId="39" fillId="0" borderId="10" xfId="197" applyFont="1" applyFill="1" applyBorder="1" applyAlignment="1">
      <alignment horizontal="left" vertical="center" wrapText="1"/>
    </xf>
    <xf numFmtId="0" fontId="31" fillId="0" borderId="19" xfId="197" applyFont="1" applyBorder="1" applyAlignment="1">
      <alignment horizontal="center"/>
    </xf>
    <xf numFmtId="0" fontId="31" fillId="0" borderId="20" xfId="197" applyFont="1" applyBorder="1" applyAlignment="1">
      <alignment horizontal="center"/>
    </xf>
    <xf numFmtId="0" fontId="31" fillId="0" borderId="21" xfId="197" applyFont="1" applyBorder="1" applyAlignment="1">
      <alignment horizontal="center"/>
    </xf>
    <xf numFmtId="0" fontId="36" fillId="25" borderId="17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8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8" fillId="25" borderId="18" xfId="197" applyFont="1" applyFill="1" applyBorder="1" applyAlignment="1">
      <alignment horizontal="center" vertical="center" wrapText="1"/>
    </xf>
    <xf numFmtId="0" fontId="40" fillId="25" borderId="13" xfId="197" applyFont="1" applyFill="1" applyBorder="1" applyAlignment="1">
      <alignment horizontal="center" vertical="center" wrapText="1"/>
    </xf>
    <xf numFmtId="0" fontId="36" fillId="25" borderId="16" xfId="197" applyFont="1" applyFill="1" applyBorder="1" applyAlignment="1">
      <alignment horizontal="center" vertical="center" wrapText="1"/>
    </xf>
    <xf numFmtId="0" fontId="36" fillId="25" borderId="11" xfId="197" applyFont="1" applyFill="1" applyBorder="1" applyAlignment="1">
      <alignment horizontal="center" vertical="center" wrapText="1"/>
    </xf>
    <xf numFmtId="0" fontId="47" fillId="25" borderId="17" xfId="197" applyFont="1" applyFill="1" applyBorder="1" applyAlignment="1">
      <alignment horizontal="center" vertical="center" wrapText="1"/>
    </xf>
    <xf numFmtId="0" fontId="47" fillId="25" borderId="10" xfId="197" applyFont="1" applyFill="1" applyBorder="1" applyAlignment="1">
      <alignment horizontal="center" vertical="center" wrapText="1"/>
    </xf>
    <xf numFmtId="0" fontId="37" fillId="25" borderId="17" xfId="197" applyFont="1" applyFill="1" applyBorder="1" applyAlignment="1">
      <alignment horizontal="center" vertical="center"/>
    </xf>
    <xf numFmtId="0" fontId="37" fillId="25" borderId="10" xfId="197" applyFont="1" applyFill="1" applyBorder="1" applyAlignment="1">
      <alignment horizontal="center" vertical="center"/>
    </xf>
    <xf numFmtId="0" fontId="37" fillId="25" borderId="17" xfId="197" applyFont="1" applyFill="1" applyBorder="1" applyAlignment="1">
      <alignment horizontal="center" vertical="center" wrapText="1"/>
    </xf>
    <xf numFmtId="0" fontId="54" fillId="25" borderId="10" xfId="197" applyFont="1" applyFill="1" applyBorder="1" applyAlignment="1">
      <alignment horizontal="center" vertical="center" wrapText="1"/>
    </xf>
    <xf numFmtId="0" fontId="36" fillId="25" borderId="23" xfId="197" applyFont="1" applyFill="1" applyBorder="1" applyAlignment="1">
      <alignment horizontal="center" vertical="center" wrapText="1"/>
    </xf>
    <xf numFmtId="0" fontId="36" fillId="25" borderId="22" xfId="197" applyFont="1" applyFill="1" applyBorder="1" applyAlignment="1">
      <alignment horizontal="center" vertical="center" wrapText="1"/>
    </xf>
  </cellXfs>
  <cellStyles count="22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6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4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7"/>
    <cellStyle name="Obično 4" xfId="209"/>
    <cellStyle name="Obično 4 2" xfId="225"/>
    <cellStyle name="Obično_12a Izvjestaji drustava za osiguranje" xfId="214"/>
    <cellStyle name="Output" xfId="200" builtinId="21" customBuiltin="1"/>
    <cellStyle name="Percent 2" xfId="223"/>
    <cellStyle name="Percent 3" xfId="228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2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5" t="s">
        <v>37</v>
      </c>
      <c r="C2" s="96"/>
      <c r="D2" s="96"/>
      <c r="E2" s="96"/>
      <c r="F2" s="96"/>
      <c r="G2" s="96"/>
      <c r="H2" s="96"/>
      <c r="I2" s="97"/>
    </row>
    <row r="3" spans="2:9" ht="16.5" thickBot="1" x14ac:dyDescent="0.3">
      <c r="B3" s="2"/>
      <c r="C3" s="3"/>
    </row>
    <row r="4" spans="2:9" x14ac:dyDescent="0.25">
      <c r="B4" s="104"/>
      <c r="C4" s="106" t="s">
        <v>2</v>
      </c>
      <c r="D4" s="108" t="s">
        <v>29</v>
      </c>
      <c r="E4" s="98" t="s">
        <v>3</v>
      </c>
      <c r="F4" s="108" t="s">
        <v>28</v>
      </c>
      <c r="G4" s="98" t="s">
        <v>3</v>
      </c>
      <c r="H4" s="100" t="s">
        <v>8</v>
      </c>
      <c r="I4" s="102" t="s">
        <v>40</v>
      </c>
    </row>
    <row r="5" spans="2:9" x14ac:dyDescent="0.25">
      <c r="B5" s="105"/>
      <c r="C5" s="107"/>
      <c r="D5" s="109"/>
      <c r="E5" s="99" t="s">
        <v>0</v>
      </c>
      <c r="F5" s="109"/>
      <c r="G5" s="99" t="s">
        <v>0</v>
      </c>
      <c r="H5" s="101"/>
      <c r="I5" s="103"/>
    </row>
    <row r="6" spans="2:9" x14ac:dyDescent="0.25">
      <c r="B6" s="69" t="s">
        <v>9</v>
      </c>
      <c r="C6" s="93" t="s">
        <v>41</v>
      </c>
      <c r="D6" s="64">
        <f>'FBiH '!D6+RS!D6</f>
        <v>39522211.99400001</v>
      </c>
      <c r="E6" s="33">
        <f>D6/$D$29</f>
        <v>6.7788826299229971E-2</v>
      </c>
      <c r="F6" s="64">
        <f>'FBiH '!F6+RS!F6</f>
        <v>43569972.101402506</v>
      </c>
      <c r="G6" s="33">
        <f t="shared" ref="G6:G23" si="0">F6/$F$29</f>
        <v>6.9320117803574971E-2</v>
      </c>
      <c r="H6" s="19">
        <f>(F6-D6)/D6</f>
        <v>0.102417347187374</v>
      </c>
      <c r="I6" s="20">
        <f>(G6-E6)/E6</f>
        <v>2.2589143195748097E-2</v>
      </c>
    </row>
    <row r="7" spans="2:9" x14ac:dyDescent="0.25">
      <c r="B7" s="69" t="s">
        <v>10</v>
      </c>
      <c r="C7" s="21" t="s">
        <v>4</v>
      </c>
      <c r="D7" s="64">
        <f>'FBiH '!D7+RS!D7</f>
        <v>7344864.9499999983</v>
      </c>
      <c r="E7" s="33">
        <f t="shared" ref="E7:E27" si="1">D7/$D$29</f>
        <v>1.2597973371592663E-2</v>
      </c>
      <c r="F7" s="64">
        <f>'FBiH '!F7+RS!F7</f>
        <v>8849665.7964000013</v>
      </c>
      <c r="G7" s="33">
        <f t="shared" si="0"/>
        <v>1.4079877629964538E-2</v>
      </c>
      <c r="H7" s="19">
        <f t="shared" ref="H7:H26" si="2">(F7-D7)/D7</f>
        <v>0.2048779462446077</v>
      </c>
      <c r="I7" s="20">
        <f t="shared" ref="I7:I23" si="3">(G7-E7)/E7</f>
        <v>0.1176303691602842</v>
      </c>
    </row>
    <row r="8" spans="2:9" x14ac:dyDescent="0.25">
      <c r="B8" s="69" t="s">
        <v>11</v>
      </c>
      <c r="C8" s="94" t="s">
        <v>42</v>
      </c>
      <c r="D8" s="64">
        <f>'FBiH '!D8+RS!D8</f>
        <v>53646766.280000009</v>
      </c>
      <c r="E8" s="33">
        <f t="shared" si="1"/>
        <v>9.2015379134710362E-2</v>
      </c>
      <c r="F8" s="64">
        <f>'FBiH '!F8+RS!F8</f>
        <v>56312142.780000001</v>
      </c>
      <c r="G8" s="33">
        <f t="shared" si="0"/>
        <v>8.9592996805147804E-2</v>
      </c>
      <c r="H8" s="19">
        <f t="shared" si="2"/>
        <v>4.9683824111382995E-2</v>
      </c>
      <c r="I8" s="20">
        <f t="shared" si="3"/>
        <v>-2.6325841966223871E-2</v>
      </c>
    </row>
    <row r="9" spans="2:9" x14ac:dyDescent="0.25">
      <c r="B9" s="69" t="s">
        <v>12</v>
      </c>
      <c r="C9" s="94" t="s">
        <v>43</v>
      </c>
      <c r="D9" s="64">
        <f>'FBiH '!D9+RS!D9</f>
        <v>6000</v>
      </c>
      <c r="E9" s="33">
        <f t="shared" si="1"/>
        <v>1.0291249838372589E-5</v>
      </c>
      <c r="F9" s="64">
        <f>'FBiH '!F9+RS!F9</f>
        <v>5980</v>
      </c>
      <c r="G9" s="33">
        <f t="shared" si="0"/>
        <v>9.5142201032539694E-6</v>
      </c>
      <c r="H9" s="19">
        <f t="shared" ref="H9:H10" si="4">(F9-D9)/D9</f>
        <v>-3.3333333333333335E-3</v>
      </c>
      <c r="I9" s="20">
        <f t="shared" ref="I9:I10" si="5">(G9-E9)/E9</f>
        <v>-7.5503922975549448E-2</v>
      </c>
    </row>
    <row r="10" spans="2:9" x14ac:dyDescent="0.25">
      <c r="B10" s="69" t="s">
        <v>13</v>
      </c>
      <c r="C10" s="94" t="s">
        <v>44</v>
      </c>
      <c r="D10" s="64">
        <f>'FBiH '!D10+RS!D10</f>
        <v>4898.96</v>
      </c>
      <c r="E10" s="33">
        <f t="shared" si="1"/>
        <v>8.4027368846989627E-6</v>
      </c>
      <c r="F10" s="64">
        <f>'FBiH '!F10+RS!F10</f>
        <v>263.32</v>
      </c>
      <c r="G10" s="33">
        <f t="shared" si="0"/>
        <v>4.1894388588442059E-7</v>
      </c>
      <c r="H10" s="19">
        <f t="shared" si="4"/>
        <v>-0.94624981628753868</v>
      </c>
      <c r="I10" s="20">
        <f t="shared" si="5"/>
        <v>-0.95014197259379862</v>
      </c>
    </row>
    <row r="11" spans="2:9" x14ac:dyDescent="0.25">
      <c r="B11" s="69" t="s">
        <v>14</v>
      </c>
      <c r="C11" s="94" t="s">
        <v>45</v>
      </c>
      <c r="D11" s="64">
        <f>'FBiH '!D11+RS!D11</f>
        <v>9230.4000000000015</v>
      </c>
      <c r="E11" s="33">
        <f t="shared" si="1"/>
        <v>1.5832058751352392E-5</v>
      </c>
      <c r="F11" s="64">
        <f>'FBiH '!F11+RS!F11</f>
        <v>5197.34</v>
      </c>
      <c r="G11" s="33">
        <f t="shared" si="0"/>
        <v>8.2690027945561853E-6</v>
      </c>
      <c r="H11" s="19">
        <f t="shared" si="2"/>
        <v>-0.43693231062575844</v>
      </c>
      <c r="I11" s="20">
        <f t="shared" si="3"/>
        <v>-0.47770514723173085</v>
      </c>
    </row>
    <row r="12" spans="2:9" x14ac:dyDescent="0.25">
      <c r="B12" s="69" t="s">
        <v>15</v>
      </c>
      <c r="C12" s="94" t="s">
        <v>30</v>
      </c>
      <c r="D12" s="64">
        <f>'FBiH '!D12+RS!D12</f>
        <v>3590102.4099999997</v>
      </c>
      <c r="E12" s="33">
        <f t="shared" si="1"/>
        <v>6.1577734744422564E-3</v>
      </c>
      <c r="F12" s="64">
        <f>'FBiH '!F12+RS!F12</f>
        <v>3765741.4299999997</v>
      </c>
      <c r="G12" s="33">
        <f t="shared" si="0"/>
        <v>5.9913198690572491E-3</v>
      </c>
      <c r="H12" s="19">
        <f t="shared" si="2"/>
        <v>4.892312250223526E-2</v>
      </c>
      <c r="I12" s="20">
        <f t="shared" si="3"/>
        <v>-2.7031459678708618E-2</v>
      </c>
    </row>
    <row r="13" spans="2:9" x14ac:dyDescent="0.25">
      <c r="B13" s="69" t="s">
        <v>16</v>
      </c>
      <c r="C13" s="94" t="s">
        <v>27</v>
      </c>
      <c r="D13" s="64">
        <f>'FBiH '!D13+RS!D13</f>
        <v>23977927.660099998</v>
      </c>
      <c r="E13" s="33">
        <f t="shared" si="1"/>
        <v>4.1127140692752293E-2</v>
      </c>
      <c r="F13" s="64">
        <f>'FBiH '!F13+RS!F13</f>
        <v>28367751.859999992</v>
      </c>
      <c r="G13" s="33">
        <f t="shared" si="0"/>
        <v>4.5133283449921756E-2</v>
      </c>
      <c r="H13" s="19">
        <f t="shared" si="2"/>
        <v>0.18307771472698181</v>
      </c>
      <c r="I13" s="20">
        <f t="shared" si="3"/>
        <v>9.7408735197471522E-2</v>
      </c>
    </row>
    <row r="14" spans="2:9" x14ac:dyDescent="0.25">
      <c r="B14" s="69" t="s">
        <v>17</v>
      </c>
      <c r="C14" s="94" t="s">
        <v>46</v>
      </c>
      <c r="D14" s="64">
        <f>'FBiH '!D14+RS!D14</f>
        <v>26319146.280000001</v>
      </c>
      <c r="E14" s="33">
        <f t="shared" si="1"/>
        <v>4.5142818316692424E-2</v>
      </c>
      <c r="F14" s="64">
        <f>'FBiH '!F14+RS!F14</f>
        <v>24078699</v>
      </c>
      <c r="G14" s="33">
        <f t="shared" si="0"/>
        <v>3.8309371586287833E-2</v>
      </c>
      <c r="H14" s="19">
        <f t="shared" si="2"/>
        <v>-8.5126138065599946E-2</v>
      </c>
      <c r="I14" s="20">
        <f t="shared" si="3"/>
        <v>-0.15137395017000507</v>
      </c>
    </row>
    <row r="15" spans="2:9" x14ac:dyDescent="0.25">
      <c r="B15" s="69" t="s">
        <v>18</v>
      </c>
      <c r="C15" s="94" t="s">
        <v>47</v>
      </c>
      <c r="D15" s="64">
        <f>'FBiH '!D15+RS!D15</f>
        <v>294492881.57999998</v>
      </c>
      <c r="E15" s="33">
        <f t="shared" si="1"/>
        <v>0.50511663666034212</v>
      </c>
      <c r="F15" s="64">
        <f>'FBiH '!F15+RS!F15</f>
        <v>317359878.81500101</v>
      </c>
      <c r="G15" s="33">
        <f t="shared" si="0"/>
        <v>0.50492169548293075</v>
      </c>
      <c r="H15" s="19">
        <f t="shared" si="2"/>
        <v>7.7648726557722009E-2</v>
      </c>
      <c r="I15" s="20">
        <f t="shared" si="3"/>
        <v>-3.8593299698115585E-4</v>
      </c>
    </row>
    <row r="16" spans="2:9" x14ac:dyDescent="0.25">
      <c r="B16" s="69" t="s">
        <v>19</v>
      </c>
      <c r="C16" s="94" t="s">
        <v>48</v>
      </c>
      <c r="D16" s="64">
        <f>'FBiH '!D16+RS!D16</f>
        <v>54389.109999999993</v>
      </c>
      <c r="E16" s="33">
        <f t="shared" si="1"/>
        <v>9.328865324945482E-5</v>
      </c>
      <c r="F16" s="64">
        <f>'FBiH '!F16+RS!F16</f>
        <v>36694.81</v>
      </c>
      <c r="G16" s="33">
        <f t="shared" si="0"/>
        <v>5.8381688793826882E-5</v>
      </c>
      <c r="H16" s="19">
        <f t="shared" si="2"/>
        <v>-0.32532799304860838</v>
      </c>
      <c r="I16" s="20">
        <f t="shared" si="3"/>
        <v>-0.37418231735306923</v>
      </c>
    </row>
    <row r="17" spans="2:9" x14ac:dyDescent="0.25">
      <c r="B17" s="69" t="s">
        <v>20</v>
      </c>
      <c r="C17" s="94" t="s">
        <v>49</v>
      </c>
      <c r="D17" s="64">
        <f>'FBiH '!D17+RS!D17</f>
        <v>31917.33</v>
      </c>
      <c r="E17" s="33">
        <f t="shared" si="1"/>
        <v>5.4744869533964102E-5</v>
      </c>
      <c r="F17" s="64">
        <f>'FBiH '!F17+RS!F17</f>
        <v>25684.720000000001</v>
      </c>
      <c r="G17" s="33">
        <f t="shared" si="0"/>
        <v>4.0864561767633666E-5</v>
      </c>
      <c r="H17" s="19">
        <f t="shared" si="2"/>
        <v>-0.19527353948466242</v>
      </c>
      <c r="I17" s="20">
        <f t="shared" si="3"/>
        <v>-0.25354536204929662</v>
      </c>
    </row>
    <row r="18" spans="2:9" x14ac:dyDescent="0.25">
      <c r="B18" s="69" t="s">
        <v>21</v>
      </c>
      <c r="C18" s="94" t="s">
        <v>50</v>
      </c>
      <c r="D18" s="64">
        <f>'FBiH '!D18+RS!D18</f>
        <v>6574092</v>
      </c>
      <c r="E18" s="33">
        <f t="shared" si="1"/>
        <v>1.1275937205407755E-2</v>
      </c>
      <c r="F18" s="64">
        <f>'FBiH '!F18+RS!F18</f>
        <v>6719668.5699999984</v>
      </c>
      <c r="G18" s="33">
        <f t="shared" si="0"/>
        <v>1.0691037758511344E-2</v>
      </c>
      <c r="H18" s="19">
        <f t="shared" si="2"/>
        <v>2.2143981252467783E-2</v>
      </c>
      <c r="I18" s="20">
        <f t="shared" si="3"/>
        <v>-5.1871470747096936E-2</v>
      </c>
    </row>
    <row r="19" spans="2:9" x14ac:dyDescent="0.25">
      <c r="B19" s="69" t="s">
        <v>22</v>
      </c>
      <c r="C19" s="94" t="s">
        <v>5</v>
      </c>
      <c r="D19" s="64">
        <f>'FBiH '!D19+RS!D19</f>
        <v>9266023.5799999982</v>
      </c>
      <c r="E19" s="33">
        <f t="shared" si="1"/>
        <v>1.5893160611671928E-2</v>
      </c>
      <c r="F19" s="64">
        <f>'FBiH '!F19+RS!F19</f>
        <v>10754684.640000001</v>
      </c>
      <c r="G19" s="33">
        <f t="shared" si="0"/>
        <v>1.7110775385626203E-2</v>
      </c>
      <c r="H19" s="19">
        <f t="shared" si="2"/>
        <v>0.16065802629869874</v>
      </c>
      <c r="I19" s="20">
        <f t="shared" si="3"/>
        <v>7.6612500414804774E-2</v>
      </c>
    </row>
    <row r="20" spans="2:9" x14ac:dyDescent="0.25">
      <c r="B20" s="69" t="s">
        <v>23</v>
      </c>
      <c r="C20" s="94" t="s">
        <v>51</v>
      </c>
      <c r="D20" s="64">
        <f>'FBiH '!D20+RS!D20</f>
        <v>193301.36999999997</v>
      </c>
      <c r="E20" s="33">
        <f t="shared" si="1"/>
        <v>3.315521154616166E-4</v>
      </c>
      <c r="F20" s="64">
        <f>'FBiH '!F20+RS!F20</f>
        <v>225806.97</v>
      </c>
      <c r="G20" s="33">
        <f t="shared" si="0"/>
        <v>3.592604035834224E-4</v>
      </c>
      <c r="H20" s="19">
        <f t="shared" si="2"/>
        <v>0.16816021531559783</v>
      </c>
      <c r="I20" s="20">
        <f t="shared" si="3"/>
        <v>8.3571441199305402E-2</v>
      </c>
    </row>
    <row r="21" spans="2:9" x14ac:dyDescent="0.25">
      <c r="B21" s="69" t="s">
        <v>24</v>
      </c>
      <c r="C21" s="94" t="s">
        <v>31</v>
      </c>
      <c r="D21" s="64">
        <f>'FBiH '!D21+RS!D21</f>
        <v>2385843.23</v>
      </c>
      <c r="E21" s="33">
        <f t="shared" si="1"/>
        <v>4.092218125853306E-3</v>
      </c>
      <c r="F21" s="64">
        <f>'FBiH '!F21+RS!F21</f>
        <v>2365651.33</v>
      </c>
      <c r="G21" s="33">
        <f t="shared" si="0"/>
        <v>3.7637671306313529E-3</v>
      </c>
      <c r="H21" s="19">
        <f t="shared" si="2"/>
        <v>-8.4632132346767423E-3</v>
      </c>
      <c r="I21" s="20">
        <f t="shared" si="3"/>
        <v>-8.0262338204043021E-2</v>
      </c>
    </row>
    <row r="22" spans="2:9" x14ac:dyDescent="0.25">
      <c r="B22" s="69" t="s">
        <v>25</v>
      </c>
      <c r="C22" s="94" t="s">
        <v>52</v>
      </c>
      <c r="D22" s="64">
        <f>'FBiH '!D22+RS!D22</f>
        <v>2085</v>
      </c>
      <c r="E22" s="33">
        <f t="shared" si="1"/>
        <v>3.5762093188344747E-6</v>
      </c>
      <c r="F22" s="64">
        <f>'FBiH '!F22+RS!F22</f>
        <v>2230</v>
      </c>
      <c r="G22" s="33">
        <f t="shared" si="0"/>
        <v>3.5479449548923667E-6</v>
      </c>
      <c r="H22" s="19">
        <f t="shared" si="2"/>
        <v>6.9544364508393283E-2</v>
      </c>
      <c r="I22" s="20">
        <f t="shared" si="3"/>
        <v>-7.9034422826568841E-3</v>
      </c>
    </row>
    <row r="23" spans="2:9" x14ac:dyDescent="0.25">
      <c r="B23" s="69" t="s">
        <v>26</v>
      </c>
      <c r="C23" s="94" t="s">
        <v>53</v>
      </c>
      <c r="D23" s="64">
        <f>'FBiH '!D23+RS!D23</f>
        <v>256665.62</v>
      </c>
      <c r="E23" s="33">
        <f t="shared" si="1"/>
        <v>4.4023500339013336E-4</v>
      </c>
      <c r="F23" s="64">
        <f>'FBiH '!F23+RS!F23</f>
        <v>843772.22999999975</v>
      </c>
      <c r="G23" s="33">
        <f t="shared" si="0"/>
        <v>1.3424472764604397E-3</v>
      </c>
      <c r="H23" s="19">
        <f t="shared" si="2"/>
        <v>2.2874376786419615</v>
      </c>
      <c r="I23" s="20">
        <f t="shared" si="3"/>
        <v>2.0493878635787888</v>
      </c>
    </row>
    <row r="24" spans="2:9" s="3" customFormat="1" x14ac:dyDescent="0.25">
      <c r="B24" s="70"/>
      <c r="C24" s="24" t="s">
        <v>32</v>
      </c>
      <c r="D24" s="67">
        <f>SUM(D6:D23)</f>
        <v>467678347.75409997</v>
      </c>
      <c r="E24" s="34">
        <f>SUM(E6:E23)</f>
        <v>0.80216578678912343</v>
      </c>
      <c r="F24" s="67">
        <f>SUM(F6:F23)</f>
        <v>503289485.71280354</v>
      </c>
      <c r="G24" s="34">
        <f>SUM(G6:G23)</f>
        <v>0.80073694694399777</v>
      </c>
      <c r="H24" s="28">
        <f t="shared" ref="H24:I29" si="6">(F24-D24)/D24</f>
        <v>7.6144508570295227E-2</v>
      </c>
      <c r="I24" s="29">
        <f t="shared" si="6"/>
        <v>-1.7812276073814531E-3</v>
      </c>
    </row>
    <row r="25" spans="2:9" ht="15.75" customHeight="1" x14ac:dyDescent="0.25">
      <c r="B25" s="71">
        <v>19</v>
      </c>
      <c r="C25" s="21" t="s">
        <v>6</v>
      </c>
      <c r="D25" s="64">
        <f>'FBiH '!D25+RS!D25</f>
        <v>106835905.65000027</v>
      </c>
      <c r="E25" s="33">
        <f t="shared" si="1"/>
        <v>0.18324583279215909</v>
      </c>
      <c r="F25" s="64">
        <f>'FBiH '!F25+RS!F25</f>
        <v>115861755.51600012</v>
      </c>
      <c r="G25" s="33">
        <f>F25/$F$29</f>
        <v>0.18433683002150916</v>
      </c>
      <c r="H25" s="19">
        <f t="shared" si="2"/>
        <v>8.448329998314405E-2</v>
      </c>
      <c r="I25" s="20">
        <f t="shared" si="6"/>
        <v>5.9537355514518399E-3</v>
      </c>
    </row>
    <row r="26" spans="2:9" x14ac:dyDescent="0.25">
      <c r="B26" s="71"/>
      <c r="C26" s="21" t="s">
        <v>54</v>
      </c>
      <c r="D26" s="64">
        <f>'FBiH '!D26+RS!D26</f>
        <v>8310945.819999652</v>
      </c>
      <c r="E26" s="33">
        <f t="shared" si="1"/>
        <v>1.4255003304465793E-2</v>
      </c>
      <c r="F26" s="64">
        <f>'FBiH '!F26+RS!F26</f>
        <v>9154056.7565319631</v>
      </c>
      <c r="G26" s="33">
        <f>F26/$F$29</f>
        <v>1.4564165688850206E-2</v>
      </c>
      <c r="H26" s="19">
        <f t="shared" si="2"/>
        <v>0.10144584681365983</v>
      </c>
      <c r="I26" s="20">
        <f>(G26-E26)/E26</f>
        <v>2.1687991071005861E-2</v>
      </c>
    </row>
    <row r="27" spans="2:9" x14ac:dyDescent="0.25">
      <c r="B27" s="71"/>
      <c r="C27" s="21" t="s">
        <v>7</v>
      </c>
      <c r="D27" s="65">
        <f>'FBiH '!D27+RS!D27</f>
        <v>194365.38</v>
      </c>
      <c r="E27" s="33">
        <f t="shared" si="1"/>
        <v>3.333771142517045E-4</v>
      </c>
      <c r="F27" s="64">
        <f>'FBiH '!F27+RS!F27</f>
        <v>227564.94</v>
      </c>
      <c r="G27" s="33">
        <f>F27/$F$29</f>
        <v>3.6205734564277313E-4</v>
      </c>
      <c r="H27" s="19">
        <f t="shared" ref="H27" si="7">(F27-D27)/D27</f>
        <v>0.17081004857963902</v>
      </c>
      <c r="I27" s="20">
        <f>(G27-E27)/E27</f>
        <v>8.6029394835467468E-2</v>
      </c>
    </row>
    <row r="28" spans="2:9" s="3" customFormat="1" x14ac:dyDescent="0.25">
      <c r="B28" s="70"/>
      <c r="C28" s="24" t="s">
        <v>33</v>
      </c>
      <c r="D28" s="67">
        <f>SUM(D25:D27)</f>
        <v>115341216.84999992</v>
      </c>
      <c r="E28" s="34">
        <f>SUM(E25:E26)</f>
        <v>0.19750083609662489</v>
      </c>
      <c r="F28" s="67">
        <f>SUM(F25:F27)</f>
        <v>125243377.21253209</v>
      </c>
      <c r="G28" s="34">
        <f>SUM(G25:G26)</f>
        <v>0.19890099571035938</v>
      </c>
      <c r="H28" s="28">
        <f t="shared" si="6"/>
        <v>8.5851013479507743E-2</v>
      </c>
      <c r="I28" s="29">
        <f t="shared" si="6"/>
        <v>7.0893857535341302E-3</v>
      </c>
    </row>
    <row r="29" spans="2:9" s="3" customFormat="1" ht="16.5" thickBot="1" x14ac:dyDescent="0.3">
      <c r="B29" s="72"/>
      <c r="C29" s="30" t="s">
        <v>34</v>
      </c>
      <c r="D29" s="85">
        <f>D24+D28</f>
        <v>583019564.60409987</v>
      </c>
      <c r="E29" s="92">
        <f>E24+E28</f>
        <v>0.99966662288574826</v>
      </c>
      <c r="F29" s="85">
        <f>SUM(F24:F27)</f>
        <v>628532862.92533565</v>
      </c>
      <c r="G29" s="40">
        <f>G24+G28</f>
        <v>0.99963794265435713</v>
      </c>
      <c r="H29" s="31">
        <f>(F29-D29)/D29</f>
        <v>7.8064787332036853E-2</v>
      </c>
      <c r="I29" s="32">
        <f t="shared" si="6"/>
        <v>-2.8689795912501409E-5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4" t="s">
        <v>35</v>
      </c>
      <c r="C31" s="37"/>
      <c r="D31" s="7"/>
      <c r="E31" s="7"/>
      <c r="F31" s="7"/>
      <c r="G31" s="4"/>
    </row>
    <row r="32" spans="2:9" x14ac:dyDescent="0.25">
      <c r="F32" s="7"/>
    </row>
    <row r="33" spans="2:6" x14ac:dyDescent="0.25">
      <c r="B33" s="44" t="s">
        <v>36</v>
      </c>
      <c r="F33" s="9"/>
    </row>
    <row r="35" spans="2:6" x14ac:dyDescent="0.25">
      <c r="C35" s="73"/>
      <c r="D35" s="48"/>
      <c r="E35" s="36"/>
    </row>
    <row r="36" spans="2:6" x14ac:dyDescent="0.25">
      <c r="C36" s="73"/>
      <c r="D36" s="48"/>
      <c r="E36" s="36"/>
    </row>
    <row r="37" spans="2:6" x14ac:dyDescent="0.25">
      <c r="C37" s="73"/>
      <c r="D37" s="48"/>
      <c r="E37" s="74"/>
    </row>
    <row r="38" spans="2:6" x14ac:dyDescent="0.25">
      <c r="C38" s="73"/>
      <c r="D38" s="48"/>
      <c r="E38" s="36"/>
    </row>
    <row r="39" spans="2:6" x14ac:dyDescent="0.25">
      <c r="C39" s="4"/>
      <c r="D39" s="4"/>
      <c r="E39" s="4"/>
    </row>
    <row r="40" spans="2:6" x14ac:dyDescent="0.25">
      <c r="C40" s="49"/>
      <c r="D40" s="4"/>
      <c r="E40" s="4"/>
    </row>
    <row r="41" spans="2:6" x14ac:dyDescent="0.25">
      <c r="C41" s="36"/>
      <c r="D41" s="4"/>
      <c r="E41" s="4"/>
    </row>
    <row r="42" spans="2:6" x14ac:dyDescent="0.25">
      <c r="C42" s="36"/>
      <c r="D42" s="4"/>
      <c r="E42" s="4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30.11.2017.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3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10.28515625" style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95" t="s">
        <v>38</v>
      </c>
      <c r="C2" s="96"/>
      <c r="D2" s="96"/>
      <c r="E2" s="96"/>
      <c r="F2" s="96"/>
      <c r="G2" s="96"/>
      <c r="H2" s="96"/>
      <c r="I2" s="97"/>
    </row>
    <row r="3" spans="2:16" ht="16.5" thickBot="1" x14ac:dyDescent="0.3">
      <c r="C3" s="3"/>
    </row>
    <row r="4" spans="2:16" ht="15.75" customHeight="1" x14ac:dyDescent="0.25">
      <c r="B4" s="112"/>
      <c r="C4" s="106" t="s">
        <v>2</v>
      </c>
      <c r="D4" s="108" t="s">
        <v>29</v>
      </c>
      <c r="E4" s="110" t="s">
        <v>3</v>
      </c>
      <c r="F4" s="108" t="s">
        <v>28</v>
      </c>
      <c r="G4" s="110" t="s">
        <v>3</v>
      </c>
      <c r="H4" s="100" t="s">
        <v>8</v>
      </c>
      <c r="I4" s="102" t="s">
        <v>40</v>
      </c>
      <c r="K4" s="39"/>
    </row>
    <row r="5" spans="2:16" x14ac:dyDescent="0.25">
      <c r="B5" s="113"/>
      <c r="C5" s="107"/>
      <c r="D5" s="109"/>
      <c r="E5" s="111" t="s">
        <v>0</v>
      </c>
      <c r="F5" s="109"/>
      <c r="G5" s="111" t="s">
        <v>0</v>
      </c>
      <c r="H5" s="101"/>
      <c r="I5" s="103"/>
      <c r="K5" s="39"/>
    </row>
    <row r="6" spans="2:16" x14ac:dyDescent="0.25">
      <c r="B6" s="71" t="s">
        <v>9</v>
      </c>
      <c r="C6" s="93" t="s">
        <v>41</v>
      </c>
      <c r="D6" s="83">
        <v>28692033.548000008</v>
      </c>
      <c r="E6" s="86">
        <f>D6/$D$29</f>
        <v>6.9771446272240828E-2</v>
      </c>
      <c r="F6" s="83">
        <v>30510504.391402509</v>
      </c>
      <c r="G6" s="87">
        <f>F6/$F$29</f>
        <v>6.9860777166462107E-2</v>
      </c>
      <c r="H6" s="19">
        <f>(F6-D6)/D6</f>
        <v>6.3378945948892443E-2</v>
      </c>
      <c r="I6" s="20">
        <f>(G6-E6)/E6</f>
        <v>1.2803359969452146E-3</v>
      </c>
      <c r="K6" s="80"/>
      <c r="L6" s="80"/>
      <c r="M6" s="46"/>
      <c r="N6" s="4"/>
      <c r="O6" s="4"/>
      <c r="P6" s="4"/>
    </row>
    <row r="7" spans="2:16" x14ac:dyDescent="0.25">
      <c r="B7" s="71" t="s">
        <v>10</v>
      </c>
      <c r="C7" s="21" t="s">
        <v>4</v>
      </c>
      <c r="D7" s="83">
        <v>6095461.629999998</v>
      </c>
      <c r="E7" s="86">
        <f t="shared" ref="E7:E23" si="0">D7/$D$29</f>
        <v>1.4822552500873377E-2</v>
      </c>
      <c r="F7" s="83">
        <v>7183903.7964000013</v>
      </c>
      <c r="G7" s="87">
        <f t="shared" ref="G7:G23" si="1">F7/$F$29</f>
        <v>1.6449190608825968E-2</v>
      </c>
      <c r="H7" s="19">
        <f t="shared" ref="H7:H23" si="2">(F7-D7)/D7</f>
        <v>0.17856599425431927</v>
      </c>
      <c r="I7" s="20">
        <f t="shared" ref="I7:I23" si="3">(G7-E7)/E7</f>
        <v>0.10974075536968049</v>
      </c>
      <c r="K7" s="80"/>
      <c r="L7" s="80"/>
      <c r="M7" s="46"/>
      <c r="N7" s="4"/>
      <c r="O7" s="4"/>
      <c r="P7" s="4"/>
    </row>
    <row r="8" spans="2:16" x14ac:dyDescent="0.25">
      <c r="B8" s="71" t="s">
        <v>11</v>
      </c>
      <c r="C8" s="94" t="s">
        <v>42</v>
      </c>
      <c r="D8" s="83">
        <v>44245325.820000008</v>
      </c>
      <c r="E8" s="86">
        <f t="shared" si="0"/>
        <v>0.1075929445043851</v>
      </c>
      <c r="F8" s="83">
        <v>45679112.149999999</v>
      </c>
      <c r="G8" s="87">
        <f t="shared" si="1"/>
        <v>0.10459277349646888</v>
      </c>
      <c r="H8" s="19">
        <f t="shared" si="2"/>
        <v>3.2405373978552171E-2</v>
      </c>
      <c r="I8" s="20">
        <f t="shared" si="3"/>
        <v>-2.7884458611446804E-2</v>
      </c>
      <c r="K8" s="80"/>
      <c r="L8" s="80"/>
      <c r="M8" s="46"/>
      <c r="N8" s="4"/>
      <c r="O8" s="4"/>
      <c r="P8" s="4"/>
    </row>
    <row r="9" spans="2:16" x14ac:dyDescent="0.25">
      <c r="B9" s="71" t="s">
        <v>12</v>
      </c>
      <c r="C9" s="94" t="s">
        <v>43</v>
      </c>
      <c r="D9" s="83">
        <v>6000</v>
      </c>
      <c r="E9" s="86">
        <f t="shared" si="0"/>
        <v>1.4590415033953759E-5</v>
      </c>
      <c r="F9" s="83">
        <v>5980</v>
      </c>
      <c r="G9" s="87">
        <f t="shared" si="1"/>
        <v>1.3692577549559136E-5</v>
      </c>
      <c r="H9" s="19">
        <f t="shared" ref="H9:H10" si="4">(F9-D9)/D9</f>
        <v>-3.3333333333333335E-3</v>
      </c>
      <c r="I9" s="20">
        <f t="shared" ref="I9:I10" si="5">(G9-E9)/E9</f>
        <v>-6.1536116848303561E-2</v>
      </c>
      <c r="K9" s="80"/>
      <c r="L9" s="80"/>
      <c r="M9" s="46"/>
      <c r="N9" s="4"/>
      <c r="O9" s="4"/>
      <c r="P9" s="4"/>
    </row>
    <row r="10" spans="2:16" x14ac:dyDescent="0.25">
      <c r="B10" s="71" t="s">
        <v>13</v>
      </c>
      <c r="C10" s="94" t="s">
        <v>44</v>
      </c>
      <c r="D10" s="83">
        <v>4898.96</v>
      </c>
      <c r="E10" s="86">
        <f t="shared" si="0"/>
        <v>1.1912976605789685E-5</v>
      </c>
      <c r="F10" s="83">
        <v>243.75</v>
      </c>
      <c r="G10" s="87">
        <f t="shared" si="1"/>
        <v>5.5812136750920392E-7</v>
      </c>
      <c r="H10" s="19">
        <f t="shared" si="4"/>
        <v>-0.95024454169864625</v>
      </c>
      <c r="I10" s="20">
        <f t="shared" si="5"/>
        <v>-0.95315013317175834</v>
      </c>
      <c r="K10" s="80"/>
      <c r="L10" s="80"/>
      <c r="M10" s="46"/>
      <c r="N10" s="4"/>
      <c r="O10" s="4"/>
      <c r="P10" s="4"/>
    </row>
    <row r="11" spans="2:16" x14ac:dyDescent="0.25">
      <c r="B11" s="71" t="s">
        <v>14</v>
      </c>
      <c r="C11" s="94" t="s">
        <v>45</v>
      </c>
      <c r="D11" s="83">
        <v>9099.1500000000015</v>
      </c>
      <c r="E11" s="86">
        <f t="shared" si="0"/>
        <v>2.212672915936673E-5</v>
      </c>
      <c r="F11" s="83">
        <v>4360.3</v>
      </c>
      <c r="G11" s="87">
        <f t="shared" si="1"/>
        <v>9.9839039948733605E-6</v>
      </c>
      <c r="H11" s="19">
        <f t="shared" si="2"/>
        <v>-0.52080139353675903</v>
      </c>
      <c r="I11" s="20">
        <f t="shared" si="3"/>
        <v>-0.54878536619828622</v>
      </c>
      <c r="K11" s="80"/>
      <c r="L11" s="80"/>
      <c r="M11" s="46"/>
      <c r="N11" s="4"/>
      <c r="O11" s="4"/>
      <c r="P11" s="4"/>
    </row>
    <row r="12" spans="2:16" x14ac:dyDescent="0.25">
      <c r="B12" s="71" t="s">
        <v>15</v>
      </c>
      <c r="C12" s="94" t="s">
        <v>30</v>
      </c>
      <c r="D12" s="83">
        <v>2677690.4699999997</v>
      </c>
      <c r="E12" s="86">
        <f t="shared" si="0"/>
        <v>6.5114358816271171E-3</v>
      </c>
      <c r="F12" s="83">
        <v>2694752.29</v>
      </c>
      <c r="G12" s="87">
        <f t="shared" si="1"/>
        <v>6.1702516233573691E-3</v>
      </c>
      <c r="H12" s="19">
        <f t="shared" si="2"/>
        <v>6.3718417760213709E-3</v>
      </c>
      <c r="I12" s="20">
        <f t="shared" si="3"/>
        <v>-5.2397699136137524E-2</v>
      </c>
      <c r="K12" s="80"/>
      <c r="L12" s="80"/>
      <c r="M12" s="46"/>
      <c r="N12" s="4"/>
      <c r="O12" s="4"/>
      <c r="P12" s="4"/>
    </row>
    <row r="13" spans="2:16" x14ac:dyDescent="0.25">
      <c r="B13" s="71" t="s">
        <v>16</v>
      </c>
      <c r="C13" s="94" t="s">
        <v>27</v>
      </c>
      <c r="D13" s="83">
        <v>18028710.560099997</v>
      </c>
      <c r="E13" s="86">
        <f t="shared" si="0"/>
        <v>4.3841061599813984E-2</v>
      </c>
      <c r="F13" s="83">
        <v>20906829.459999993</v>
      </c>
      <c r="G13" s="87">
        <f t="shared" si="1"/>
        <v>4.7870967173320643E-2</v>
      </c>
      <c r="H13" s="19">
        <f t="shared" si="2"/>
        <v>0.15964086229603508</v>
      </c>
      <c r="I13" s="20">
        <f t="shared" si="3"/>
        <v>9.1920802700721047E-2</v>
      </c>
      <c r="K13" s="80"/>
      <c r="L13" s="80"/>
      <c r="M13" s="46"/>
      <c r="N13" s="4"/>
      <c r="O13" s="4"/>
      <c r="P13" s="4"/>
    </row>
    <row r="14" spans="2:16" x14ac:dyDescent="0.25">
      <c r="B14" s="71" t="s">
        <v>17</v>
      </c>
      <c r="C14" s="94" t="s">
        <v>46</v>
      </c>
      <c r="D14" s="83">
        <v>14942917.740000002</v>
      </c>
      <c r="E14" s="86">
        <f t="shared" si="0"/>
        <v>3.6337228607471725E-2</v>
      </c>
      <c r="F14" s="83">
        <v>13491189.919999998</v>
      </c>
      <c r="G14" s="87">
        <f t="shared" si="1"/>
        <v>3.0891164584520146E-2</v>
      </c>
      <c r="H14" s="19">
        <f t="shared" si="2"/>
        <v>-9.7151563386710035E-2</v>
      </c>
      <c r="I14" s="20">
        <f t="shared" si="3"/>
        <v>-0.14987560228607388</v>
      </c>
      <c r="K14" s="80"/>
      <c r="L14" s="80"/>
      <c r="M14" s="46"/>
      <c r="N14" s="4"/>
      <c r="O14" s="4"/>
      <c r="P14" s="4"/>
    </row>
    <row r="15" spans="2:16" x14ac:dyDescent="0.25">
      <c r="B15" s="71" t="s">
        <v>18</v>
      </c>
      <c r="C15" s="94" t="s">
        <v>47</v>
      </c>
      <c r="D15" s="83">
        <v>181842415.39999998</v>
      </c>
      <c r="E15" s="86">
        <f t="shared" si="0"/>
        <v>0.44219271857710407</v>
      </c>
      <c r="F15" s="83">
        <v>192530007.59500098</v>
      </c>
      <c r="G15" s="87">
        <f t="shared" si="1"/>
        <v>0.44084148154042813</v>
      </c>
      <c r="H15" s="19">
        <f t="shared" si="2"/>
        <v>5.8773923407756314E-2</v>
      </c>
      <c r="I15" s="20">
        <f t="shared" si="3"/>
        <v>-3.0557650090304081E-3</v>
      </c>
      <c r="K15" s="80"/>
      <c r="L15" s="80"/>
      <c r="M15" s="46"/>
      <c r="N15" s="4"/>
      <c r="O15" s="4"/>
      <c r="P15" s="4"/>
    </row>
    <row r="16" spans="2:16" x14ac:dyDescent="0.25">
      <c r="B16" s="71" t="s">
        <v>19</v>
      </c>
      <c r="C16" s="94" t="s">
        <v>48</v>
      </c>
      <c r="D16" s="83">
        <v>48708.459999999992</v>
      </c>
      <c r="E16" s="86">
        <f t="shared" si="0"/>
        <v>1.1844610784412253E-4</v>
      </c>
      <c r="F16" s="83">
        <v>26124.300000000003</v>
      </c>
      <c r="G16" s="87">
        <f>F16/$F$29</f>
        <v>5.9817559143469522E-5</v>
      </c>
      <c r="H16" s="19">
        <f t="shared" si="2"/>
        <v>-0.46365990630785686</v>
      </c>
      <c r="I16" s="20">
        <f t="shared" si="3"/>
        <v>-0.49498079563584618</v>
      </c>
      <c r="K16" s="80"/>
      <c r="L16" s="80"/>
      <c r="M16" s="46"/>
      <c r="N16" s="4"/>
      <c r="O16" s="4"/>
      <c r="P16" s="4"/>
    </row>
    <row r="17" spans="2:16" x14ac:dyDescent="0.25">
      <c r="B17" s="71" t="s">
        <v>20</v>
      </c>
      <c r="C17" s="94" t="s">
        <v>49</v>
      </c>
      <c r="D17" s="83">
        <v>30722.320000000003</v>
      </c>
      <c r="E17" s="86">
        <f t="shared" si="0"/>
        <v>7.4708566600989722E-5</v>
      </c>
      <c r="F17" s="83">
        <v>24319.010000000002</v>
      </c>
      <c r="G17" s="87">
        <f t="shared" si="1"/>
        <v>5.5683934841723098E-5</v>
      </c>
      <c r="H17" s="19">
        <f t="shared" si="2"/>
        <v>-0.20842534027378143</v>
      </c>
      <c r="I17" s="20">
        <f t="shared" si="3"/>
        <v>-0.25465127527978282</v>
      </c>
      <c r="K17" s="80"/>
      <c r="L17" s="80"/>
      <c r="M17" s="46"/>
      <c r="N17" s="4"/>
      <c r="O17" s="4"/>
      <c r="P17" s="4"/>
    </row>
    <row r="18" spans="2:16" x14ac:dyDescent="0.25">
      <c r="B18" s="71" t="s">
        <v>21</v>
      </c>
      <c r="C18" s="94" t="s">
        <v>50</v>
      </c>
      <c r="D18" s="83">
        <v>5365947.51</v>
      </c>
      <c r="E18" s="86">
        <f t="shared" si="0"/>
        <v>1.3048566870218456E-2</v>
      </c>
      <c r="F18" s="83">
        <v>5028225.4899999993</v>
      </c>
      <c r="G18" s="87">
        <f t="shared" si="1"/>
        <v>1.1513272150249994E-2</v>
      </c>
      <c r="H18" s="19">
        <f t="shared" si="2"/>
        <v>-6.293800291013292E-2</v>
      </c>
      <c r="I18" s="20">
        <f t="shared" si="3"/>
        <v>-0.11766002621119706</v>
      </c>
      <c r="K18" s="80"/>
      <c r="L18" s="80"/>
      <c r="M18" s="46"/>
      <c r="N18" s="4"/>
      <c r="O18" s="4"/>
      <c r="P18" s="4"/>
    </row>
    <row r="19" spans="2:16" x14ac:dyDescent="0.25">
      <c r="B19" s="71" t="s">
        <v>22</v>
      </c>
      <c r="C19" s="94" t="s">
        <v>5</v>
      </c>
      <c r="D19" s="83">
        <v>9204123.5799999982</v>
      </c>
      <c r="E19" s="86">
        <f t="shared" si="0"/>
        <v>2.2381997176000045E-2</v>
      </c>
      <c r="F19" s="83">
        <v>10659376.290000001</v>
      </c>
      <c r="G19" s="87">
        <f t="shared" si="1"/>
        <v>2.4407079679056348E-2</v>
      </c>
      <c r="H19" s="19">
        <f t="shared" si="2"/>
        <v>0.15810877563206327</v>
      </c>
      <c r="I19" s="20">
        <f t="shared" si="3"/>
        <v>9.0478185978317194E-2</v>
      </c>
      <c r="K19" s="80"/>
      <c r="L19" s="80"/>
      <c r="M19" s="46"/>
      <c r="N19" s="4"/>
      <c r="O19" s="4"/>
      <c r="P19" s="4"/>
    </row>
    <row r="20" spans="2:16" x14ac:dyDescent="0.25">
      <c r="B20" s="71" t="s">
        <v>23</v>
      </c>
      <c r="C20" s="94" t="s">
        <v>51</v>
      </c>
      <c r="D20" s="83">
        <v>184657.24999999997</v>
      </c>
      <c r="E20" s="86">
        <f t="shared" si="0"/>
        <v>4.4903765275475959E-4</v>
      </c>
      <c r="F20" s="83">
        <v>213176.65</v>
      </c>
      <c r="G20" s="87">
        <f t="shared" si="1"/>
        <v>4.8811669094987043E-4</v>
      </c>
      <c r="H20" s="19">
        <f t="shared" si="2"/>
        <v>0.15444505969844144</v>
      </c>
      <c r="I20" s="20">
        <f t="shared" si="3"/>
        <v>8.7028421682165083E-2</v>
      </c>
      <c r="K20" s="80"/>
      <c r="L20" s="80"/>
      <c r="M20" s="46"/>
      <c r="N20" s="4"/>
      <c r="O20" s="43"/>
      <c r="P20" s="49"/>
    </row>
    <row r="21" spans="2:16" x14ac:dyDescent="0.25">
      <c r="B21" s="71" t="s">
        <v>24</v>
      </c>
      <c r="C21" s="94" t="s">
        <v>31</v>
      </c>
      <c r="D21" s="83">
        <v>1853262.21</v>
      </c>
      <c r="E21" s="86">
        <f t="shared" si="0"/>
        <v>4.5066441351070616E-3</v>
      </c>
      <c r="F21" s="83">
        <v>1731184.2300000002</v>
      </c>
      <c r="G21" s="87">
        <f t="shared" si="1"/>
        <v>3.9639421942891002E-3</v>
      </c>
      <c r="H21" s="19">
        <f t="shared" si="2"/>
        <v>-6.5871941564059497E-2</v>
      </c>
      <c r="I21" s="20">
        <f t="shared" si="3"/>
        <v>-0.12042263035376514</v>
      </c>
      <c r="K21" s="80"/>
      <c r="L21" s="80"/>
      <c r="M21" s="46"/>
      <c r="N21" s="4"/>
      <c r="O21" s="43"/>
      <c r="P21" s="4"/>
    </row>
    <row r="22" spans="2:16" x14ac:dyDescent="0.25">
      <c r="B22" s="71" t="s">
        <v>25</v>
      </c>
      <c r="C22" s="94" t="s">
        <v>52</v>
      </c>
      <c r="D22" s="83">
        <v>2085</v>
      </c>
      <c r="E22" s="86">
        <f t="shared" si="0"/>
        <v>5.0701692242989318E-6</v>
      </c>
      <c r="F22" s="83">
        <v>2230</v>
      </c>
      <c r="G22" s="87">
        <f t="shared" si="1"/>
        <v>5.1060949724944598E-6</v>
      </c>
      <c r="H22" s="19">
        <f t="shared" si="2"/>
        <v>6.9544364508393283E-2</v>
      </c>
      <c r="I22" s="20">
        <f t="shared" si="3"/>
        <v>7.0857098858461776E-3</v>
      </c>
      <c r="K22" s="80"/>
      <c r="L22" s="80"/>
      <c r="M22" s="46"/>
      <c r="N22" s="4"/>
      <c r="O22" s="43"/>
      <c r="P22" s="4"/>
    </row>
    <row r="23" spans="2:16" x14ac:dyDescent="0.25">
      <c r="B23" s="71" t="s">
        <v>26</v>
      </c>
      <c r="C23" s="94" t="s">
        <v>53</v>
      </c>
      <c r="D23" s="83">
        <v>252993.96</v>
      </c>
      <c r="E23" s="86">
        <f t="shared" si="0"/>
        <v>6.1521447958058271E-4</v>
      </c>
      <c r="F23" s="83">
        <v>839307.36999999976</v>
      </c>
      <c r="G23" s="87">
        <f t="shared" si="1"/>
        <v>1.9217861624818593E-3</v>
      </c>
      <c r="H23" s="19">
        <f t="shared" si="2"/>
        <v>2.3174996351691552</v>
      </c>
      <c r="I23" s="20">
        <f t="shared" si="3"/>
        <v>2.1237661437878068</v>
      </c>
      <c r="K23" s="80"/>
      <c r="L23" s="80"/>
      <c r="M23" s="46"/>
      <c r="N23" s="4"/>
      <c r="O23" s="43"/>
      <c r="P23" s="4"/>
    </row>
    <row r="24" spans="2:16" s="3" customFormat="1" x14ac:dyDescent="0.25">
      <c r="B24" s="70"/>
      <c r="C24" s="24" t="s">
        <v>32</v>
      </c>
      <c r="D24" s="84">
        <f>SUM(D6:D23)</f>
        <v>313487053.56809992</v>
      </c>
      <c r="E24" s="88">
        <f>SUM(E6:E23)</f>
        <v>0.76231770322164571</v>
      </c>
      <c r="F24" s="84">
        <f>SUM(F6:F23)</f>
        <v>331530826.99280351</v>
      </c>
      <c r="G24" s="88">
        <f>SUM(G6:G23)</f>
        <v>0.75911564526227981</v>
      </c>
      <c r="H24" s="26">
        <f>(F24-D24)/D24</f>
        <v>5.7558273042953224E-2</v>
      </c>
      <c r="I24" s="27">
        <f>(G24-E24)/E24</f>
        <v>-4.2004245025841864E-3</v>
      </c>
      <c r="K24" s="59"/>
      <c r="L24" s="79"/>
      <c r="M24" s="46"/>
      <c r="N24" s="42"/>
      <c r="O24" s="42"/>
      <c r="P24" s="42"/>
    </row>
    <row r="25" spans="2:16" s="3" customFormat="1" ht="15.75" customHeight="1" x14ac:dyDescent="0.25">
      <c r="B25" s="71">
        <v>19</v>
      </c>
      <c r="C25" s="21" t="s">
        <v>6</v>
      </c>
      <c r="D25" s="83">
        <v>91064233.900000274</v>
      </c>
      <c r="E25" s="86">
        <f>D25/$D$29</f>
        <v>0.2214441612250076</v>
      </c>
      <c r="F25" s="83">
        <v>97795151.666000128</v>
      </c>
      <c r="G25" s="87">
        <f>F25/$F$29</f>
        <v>0.22392436424040199</v>
      </c>
      <c r="H25" s="19">
        <f>(F25-D25)/D25</f>
        <v>7.3913955871975259E-2</v>
      </c>
      <c r="I25" s="20">
        <f>(G25-E25)/E25</f>
        <v>1.1200128292722428E-2</v>
      </c>
      <c r="K25" s="80"/>
      <c r="L25" s="80"/>
      <c r="M25" s="46"/>
    </row>
    <row r="26" spans="2:16" s="3" customFormat="1" x14ac:dyDescent="0.25">
      <c r="B26" s="71"/>
      <c r="C26" s="21" t="s">
        <v>54</v>
      </c>
      <c r="D26" s="83">
        <v>6677590.2599996524</v>
      </c>
      <c r="E26" s="86">
        <f t="shared" ref="E26:E27" si="6">D26/$D$29</f>
        <v>1.6238135553347022E-2</v>
      </c>
      <c r="F26" s="83">
        <v>7406986.9465319626</v>
      </c>
      <c r="G26" s="87">
        <f t="shared" ref="G26:G27" si="7">F26/$F$29</f>
        <v>1.6959990497317914E-2</v>
      </c>
      <c r="H26" s="19">
        <f>(F26-D26)/D26</f>
        <v>0.10923052450545957</v>
      </c>
      <c r="I26" s="20">
        <f t="shared" ref="I26" si="8">(G26-E26)/E26</f>
        <v>4.4454299670019841E-2</v>
      </c>
      <c r="K26" s="80"/>
      <c r="L26" s="80"/>
      <c r="M26" s="46"/>
    </row>
    <row r="27" spans="2:16" s="3" customFormat="1" x14ac:dyDescent="0.25">
      <c r="B27" s="71"/>
      <c r="C27" s="21" t="s">
        <v>7</v>
      </c>
      <c r="D27" s="83">
        <v>0</v>
      </c>
      <c r="E27" s="86">
        <f t="shared" si="6"/>
        <v>0</v>
      </c>
      <c r="F27" s="83">
        <v>0</v>
      </c>
      <c r="G27" s="87">
        <f t="shared" si="7"/>
        <v>0</v>
      </c>
      <c r="H27" s="22" t="s">
        <v>1</v>
      </c>
      <c r="I27" s="23" t="s">
        <v>1</v>
      </c>
      <c r="K27" s="80"/>
      <c r="L27" s="80"/>
      <c r="M27" s="46"/>
    </row>
    <row r="28" spans="2:16" s="17" customFormat="1" x14ac:dyDescent="0.25">
      <c r="B28" s="70"/>
      <c r="C28" s="24" t="s">
        <v>33</v>
      </c>
      <c r="D28" s="89">
        <f>SUM(D25:D27)</f>
        <v>97741824.159999922</v>
      </c>
      <c r="E28" s="88">
        <f>E25+E26+E27</f>
        <v>0.23768229677835462</v>
      </c>
      <c r="F28" s="89">
        <f>SUM(F25:F27)</f>
        <v>105202138.61253209</v>
      </c>
      <c r="G28" s="90">
        <f>SUM(G25:G27)</f>
        <v>0.24088435473771991</v>
      </c>
      <c r="H28" s="28">
        <f t="shared" ref="H28" si="9">(F28-D28)/D28</f>
        <v>7.6326736447233687E-2</v>
      </c>
      <c r="I28" s="29">
        <f t="shared" ref="I28" si="10">(G28-E28)/E28</f>
        <v>1.3472008655113672E-2</v>
      </c>
      <c r="K28" s="80"/>
      <c r="L28" s="80"/>
    </row>
    <row r="29" spans="2:16" s="3" customFormat="1" ht="16.5" thickBot="1" x14ac:dyDescent="0.3">
      <c r="B29" s="72"/>
      <c r="C29" s="30" t="s">
        <v>34</v>
      </c>
      <c r="D29" s="85">
        <f>SUM(D24:D27)</f>
        <v>411228877.72809982</v>
      </c>
      <c r="E29" s="91">
        <f>E24+E28</f>
        <v>1.0000000000000004</v>
      </c>
      <c r="F29" s="85">
        <f>SUM(F24:F27)</f>
        <v>436732965.60533559</v>
      </c>
      <c r="G29" s="91">
        <f>G24+G28</f>
        <v>0.99999999999999978</v>
      </c>
      <c r="H29" s="31">
        <f t="shared" ref="H29" si="11">(F29-D29)/D29</f>
        <v>6.2019204531883101E-2</v>
      </c>
      <c r="I29" s="32">
        <f t="shared" ref="I29" si="12">(G29-E29)/E29</f>
        <v>-6.6613381477509363E-16</v>
      </c>
      <c r="K29" s="80"/>
      <c r="L29" s="80"/>
    </row>
    <row r="30" spans="2:16" x14ac:dyDescent="0.25">
      <c r="B30" s="10"/>
      <c r="C30" s="11"/>
      <c r="D30" s="6"/>
      <c r="E30" s="12"/>
      <c r="F30" s="6"/>
      <c r="G30" s="12"/>
      <c r="H30" s="13"/>
    </row>
    <row r="31" spans="2:16" x14ac:dyDescent="0.25">
      <c r="B31" s="44" t="s">
        <v>35</v>
      </c>
      <c r="C31" s="37"/>
      <c r="D31" s="76"/>
      <c r="E31" s="75"/>
      <c r="F31" s="76"/>
      <c r="G31" s="12"/>
      <c r="H31" s="13"/>
    </row>
    <row r="32" spans="2:16" x14ac:dyDescent="0.25">
      <c r="D32" s="76"/>
      <c r="E32" s="58"/>
      <c r="F32" s="76"/>
    </row>
    <row r="33" spans="2:9" x14ac:dyDescent="0.25">
      <c r="B33" s="38" t="s">
        <v>36</v>
      </c>
      <c r="D33" s="76"/>
      <c r="E33" s="58"/>
      <c r="F33" s="76"/>
    </row>
    <row r="34" spans="2:9" x14ac:dyDescent="0.25">
      <c r="B34" s="38"/>
      <c r="C34" s="43"/>
      <c r="D34" s="76"/>
      <c r="E34" s="58"/>
      <c r="F34" s="76"/>
    </row>
    <row r="35" spans="2:9" ht="16.5" x14ac:dyDescent="0.3">
      <c r="B35" s="38"/>
      <c r="C35" s="55"/>
      <c r="D35" s="56"/>
      <c r="E35" s="56"/>
      <c r="F35" s="57"/>
      <c r="G35" s="58"/>
      <c r="H35" s="59"/>
      <c r="I35" s="58"/>
    </row>
    <row r="36" spans="2:9" ht="16.5" x14ac:dyDescent="0.3">
      <c r="C36" s="60"/>
      <c r="D36" s="56"/>
      <c r="E36" s="56"/>
      <c r="F36" s="57"/>
      <c r="G36" s="58"/>
      <c r="H36" s="59"/>
      <c r="I36" s="61"/>
    </row>
    <row r="37" spans="2:9" ht="16.5" x14ac:dyDescent="0.3">
      <c r="C37" s="60"/>
      <c r="D37" s="56"/>
      <c r="E37" s="56"/>
      <c r="F37" s="57"/>
      <c r="G37" s="58"/>
      <c r="H37" s="59"/>
      <c r="I37" s="59"/>
    </row>
    <row r="38" spans="2:9" ht="16.5" x14ac:dyDescent="0.3">
      <c r="C38" s="60"/>
      <c r="D38" s="56"/>
      <c r="E38" s="56"/>
      <c r="F38" s="57"/>
      <c r="G38" s="58"/>
      <c r="H38" s="59"/>
      <c r="I38" s="59"/>
    </row>
    <row r="39" spans="2:9" ht="16.5" x14ac:dyDescent="0.3">
      <c r="C39" s="60"/>
      <c r="D39" s="56"/>
      <c r="E39" s="56"/>
      <c r="F39" s="57"/>
      <c r="G39" s="58"/>
      <c r="H39" s="58"/>
      <c r="I39" s="62"/>
    </row>
    <row r="40" spans="2:9" ht="16.5" x14ac:dyDescent="0.3">
      <c r="C40" s="60"/>
      <c r="D40" s="56"/>
      <c r="E40" s="56"/>
      <c r="F40" s="57"/>
      <c r="G40" s="58"/>
      <c r="H40" s="58"/>
      <c r="I40" s="58"/>
    </row>
    <row r="41" spans="2:9" ht="16.5" x14ac:dyDescent="0.3">
      <c r="C41" s="60"/>
      <c r="D41" s="56"/>
      <c r="E41" s="56"/>
      <c r="F41" s="57"/>
      <c r="G41" s="58"/>
      <c r="H41" s="59"/>
      <c r="I41" s="58"/>
    </row>
    <row r="42" spans="2:9" ht="16.5" x14ac:dyDescent="0.3">
      <c r="C42" s="60"/>
      <c r="D42" s="56"/>
      <c r="E42" s="56"/>
      <c r="F42" s="57"/>
      <c r="G42" s="58"/>
      <c r="H42" s="59"/>
      <c r="I42" s="61"/>
    </row>
    <row r="43" spans="2:9" ht="16.5" x14ac:dyDescent="0.3">
      <c r="C43" s="60"/>
      <c r="D43" s="56"/>
      <c r="E43" s="56"/>
      <c r="F43" s="57"/>
      <c r="G43" s="58"/>
      <c r="H43" s="59"/>
      <c r="I43" s="63"/>
    </row>
    <row r="44" spans="2:9" ht="16.5" x14ac:dyDescent="0.3">
      <c r="C44" s="60"/>
      <c r="D44" s="56"/>
      <c r="E44" s="56"/>
      <c r="F44" s="57"/>
      <c r="G44" s="58"/>
      <c r="H44" s="59"/>
      <c r="I44" s="63"/>
    </row>
    <row r="45" spans="2:9" ht="16.5" x14ac:dyDescent="0.3">
      <c r="C45" s="60"/>
      <c r="D45" s="56"/>
      <c r="E45" s="56"/>
      <c r="F45" s="57"/>
      <c r="G45" s="58"/>
      <c r="H45" s="58"/>
      <c r="I45" s="62"/>
    </row>
    <row r="46" spans="2:9" ht="16.5" x14ac:dyDescent="0.3">
      <c r="C46" s="60"/>
      <c r="D46" s="56"/>
      <c r="E46" s="56"/>
      <c r="F46" s="57"/>
      <c r="G46" s="58"/>
      <c r="H46" s="58"/>
      <c r="I46" s="58"/>
    </row>
    <row r="47" spans="2:9" ht="16.5" x14ac:dyDescent="0.3">
      <c r="C47" s="60"/>
      <c r="D47" s="56"/>
      <c r="E47" s="56"/>
      <c r="F47" s="57"/>
      <c r="G47" s="58"/>
      <c r="H47" s="58"/>
      <c r="I47" s="58"/>
    </row>
    <row r="48" spans="2:9" ht="16.5" x14ac:dyDescent="0.3">
      <c r="C48" s="60"/>
      <c r="D48" s="56"/>
      <c r="E48" s="56"/>
      <c r="F48" s="57"/>
      <c r="G48" s="58"/>
      <c r="H48" s="58"/>
      <c r="I48" s="58"/>
    </row>
    <row r="49" spans="3:9" ht="16.5" x14ac:dyDescent="0.3">
      <c r="C49" s="60"/>
      <c r="D49" s="56"/>
      <c r="E49" s="56"/>
      <c r="F49" s="57"/>
      <c r="G49" s="58"/>
      <c r="H49" s="58"/>
      <c r="I49" s="58"/>
    </row>
    <row r="50" spans="3:9" ht="16.5" x14ac:dyDescent="0.3">
      <c r="C50" s="60"/>
      <c r="D50" s="56"/>
      <c r="E50" s="56"/>
      <c r="F50" s="57"/>
      <c r="G50" s="58"/>
      <c r="H50" s="58"/>
      <c r="I50" s="58"/>
    </row>
    <row r="51" spans="3:9" ht="16.5" x14ac:dyDescent="0.3">
      <c r="C51" s="60"/>
      <c r="D51" s="56"/>
      <c r="E51" s="56"/>
      <c r="F51" s="57"/>
      <c r="G51" s="58"/>
      <c r="H51" s="58"/>
      <c r="I51" s="58"/>
    </row>
    <row r="52" spans="3:9" ht="16.5" x14ac:dyDescent="0.3">
      <c r="C52" s="60"/>
      <c r="D52" s="56"/>
      <c r="E52" s="56"/>
      <c r="F52" s="57"/>
      <c r="G52" s="58"/>
      <c r="H52" s="58"/>
      <c r="I52" s="58"/>
    </row>
    <row r="53" spans="3:9" x14ac:dyDescent="0.25">
      <c r="C53" s="58"/>
      <c r="D53" s="61"/>
      <c r="E53" s="61"/>
      <c r="F53" s="61"/>
      <c r="G53" s="58"/>
      <c r="H53" s="58"/>
      <c r="I53" s="58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30.11.2017.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5" t="s">
        <v>39</v>
      </c>
      <c r="C2" s="96"/>
      <c r="D2" s="96"/>
      <c r="E2" s="96"/>
      <c r="F2" s="96"/>
      <c r="G2" s="96"/>
      <c r="H2" s="96"/>
      <c r="I2" s="97"/>
    </row>
    <row r="3" spans="2:9" ht="16.5" thickBot="1" x14ac:dyDescent="0.3">
      <c r="B3" s="2"/>
      <c r="C3" s="3"/>
    </row>
    <row r="4" spans="2:9" ht="15.75" customHeight="1" x14ac:dyDescent="0.25">
      <c r="B4" s="104"/>
      <c r="C4" s="106" t="s">
        <v>2</v>
      </c>
      <c r="D4" s="108" t="s">
        <v>29</v>
      </c>
      <c r="E4" s="98" t="s">
        <v>3</v>
      </c>
      <c r="F4" s="108" t="s">
        <v>28</v>
      </c>
      <c r="G4" s="98" t="s">
        <v>3</v>
      </c>
      <c r="H4" s="100" t="s">
        <v>8</v>
      </c>
      <c r="I4" s="102" t="s">
        <v>40</v>
      </c>
    </row>
    <row r="5" spans="2:9" x14ac:dyDescent="0.25">
      <c r="B5" s="105"/>
      <c r="C5" s="107"/>
      <c r="D5" s="109"/>
      <c r="E5" s="99" t="s">
        <v>0</v>
      </c>
      <c r="F5" s="109"/>
      <c r="G5" s="99" t="s">
        <v>0</v>
      </c>
      <c r="H5" s="101"/>
      <c r="I5" s="103"/>
    </row>
    <row r="6" spans="2:9" x14ac:dyDescent="0.25">
      <c r="B6" s="71" t="s">
        <v>9</v>
      </c>
      <c r="C6" s="93" t="s">
        <v>41</v>
      </c>
      <c r="D6" s="66">
        <v>10830178.446</v>
      </c>
      <c r="E6" s="50">
        <f t="shared" ref="E6:E23" si="0">D6/$D$29</f>
        <v>6.3042872945826889E-2</v>
      </c>
      <c r="F6" s="81">
        <v>13059467.709999999</v>
      </c>
      <c r="G6" s="18">
        <f t="shared" ref="G6:G27" si="1">F6/$F$29</f>
        <v>6.8089023469139365E-2</v>
      </c>
      <c r="H6" s="19">
        <f>(F6-D6)/D6</f>
        <v>0.20584049239035027</v>
      </c>
      <c r="I6" s="20">
        <f>(G6-E6)/E6</f>
        <v>8.0043156149445516E-2</v>
      </c>
    </row>
    <row r="7" spans="2:9" x14ac:dyDescent="0.25">
      <c r="B7" s="71" t="s">
        <v>10</v>
      </c>
      <c r="C7" s="21" t="s">
        <v>4</v>
      </c>
      <c r="D7" s="66">
        <v>1249403.3200000003</v>
      </c>
      <c r="E7" s="50">
        <f t="shared" si="0"/>
        <v>7.2728233568437285E-3</v>
      </c>
      <c r="F7" s="81">
        <v>1665761.9999999998</v>
      </c>
      <c r="G7" s="18">
        <f t="shared" si="1"/>
        <v>8.6848951604016414E-3</v>
      </c>
      <c r="H7" s="19">
        <f t="shared" ref="H7:H16" si="2">(F7-D7)/D7</f>
        <v>0.33324601698673201</v>
      </c>
      <c r="I7" s="20">
        <f t="shared" ref="I7:I23" si="3">(G7-E7)/E7</f>
        <v>0.19415730786712329</v>
      </c>
    </row>
    <row r="8" spans="2:9" x14ac:dyDescent="0.25">
      <c r="B8" s="71" t="s">
        <v>11</v>
      </c>
      <c r="C8" s="94" t="s">
        <v>42</v>
      </c>
      <c r="D8" s="66">
        <v>9401440.4600000009</v>
      </c>
      <c r="E8" s="50">
        <f t="shared" si="0"/>
        <v>5.4726135804940582E-2</v>
      </c>
      <c r="F8" s="81">
        <v>10633030.630000001</v>
      </c>
      <c r="G8" s="18">
        <f t="shared" si="1"/>
        <v>5.5438145580754897E-2</v>
      </c>
      <c r="H8" s="19">
        <f t="shared" si="2"/>
        <v>0.13100015633136283</v>
      </c>
      <c r="I8" s="20">
        <f t="shared" si="3"/>
        <v>1.3010415687892149E-2</v>
      </c>
    </row>
    <row r="9" spans="2:9" x14ac:dyDescent="0.25">
      <c r="B9" s="71" t="s">
        <v>12</v>
      </c>
      <c r="C9" s="94" t="s">
        <v>43</v>
      </c>
      <c r="D9" s="66">
        <v>0</v>
      </c>
      <c r="E9" s="50">
        <f t="shared" si="0"/>
        <v>0</v>
      </c>
      <c r="F9" s="81">
        <v>0</v>
      </c>
      <c r="G9" s="18">
        <f t="shared" si="1"/>
        <v>0</v>
      </c>
      <c r="H9" s="22" t="s">
        <v>1</v>
      </c>
      <c r="I9" s="23" t="s">
        <v>1</v>
      </c>
    </row>
    <row r="10" spans="2:9" x14ac:dyDescent="0.25">
      <c r="B10" s="71" t="s">
        <v>13</v>
      </c>
      <c r="C10" s="94" t="s">
        <v>44</v>
      </c>
      <c r="D10" s="66">
        <v>0</v>
      </c>
      <c r="E10" s="50">
        <f t="shared" si="0"/>
        <v>0</v>
      </c>
      <c r="F10" s="81">
        <v>19.57</v>
      </c>
      <c r="G10" s="18">
        <f t="shared" si="1"/>
        <v>1.0203342271528595E-7</v>
      </c>
      <c r="H10" s="22" t="s">
        <v>1</v>
      </c>
      <c r="I10" s="23" t="s">
        <v>1</v>
      </c>
    </row>
    <row r="11" spans="2:9" x14ac:dyDescent="0.25">
      <c r="B11" s="71" t="s">
        <v>14</v>
      </c>
      <c r="C11" s="94" t="s">
        <v>45</v>
      </c>
      <c r="D11" s="66">
        <v>131.25</v>
      </c>
      <c r="E11" s="50">
        <f t="shared" si="0"/>
        <v>7.6401114860631159E-7</v>
      </c>
      <c r="F11" s="81">
        <v>837.04</v>
      </c>
      <c r="G11" s="18">
        <f t="shared" si="1"/>
        <v>4.3641316376904934E-6</v>
      </c>
      <c r="H11" s="19">
        <f t="shared" si="2"/>
        <v>5.3774476190476186</v>
      </c>
      <c r="I11" s="20">
        <f t="shared" si="3"/>
        <v>4.7121308316657728</v>
      </c>
    </row>
    <row r="12" spans="2:9" x14ac:dyDescent="0.25">
      <c r="B12" s="71" t="s">
        <v>15</v>
      </c>
      <c r="C12" s="94" t="s">
        <v>30</v>
      </c>
      <c r="D12" s="66">
        <v>912411.94</v>
      </c>
      <c r="E12" s="50">
        <f t="shared" si="0"/>
        <v>5.3111839564305759E-3</v>
      </c>
      <c r="F12" s="81">
        <v>1070989.1399999997</v>
      </c>
      <c r="G12" s="18">
        <f t="shared" si="1"/>
        <v>5.5838879736893471E-3</v>
      </c>
      <c r="H12" s="19">
        <f t="shared" si="2"/>
        <v>0.17380000529146925</v>
      </c>
      <c r="I12" s="20">
        <f t="shared" si="3"/>
        <v>5.1345240439015803E-2</v>
      </c>
    </row>
    <row r="13" spans="2:9" x14ac:dyDescent="0.25">
      <c r="B13" s="71" t="s">
        <v>16</v>
      </c>
      <c r="C13" s="94" t="s">
        <v>27</v>
      </c>
      <c r="D13" s="66">
        <v>5949217.0999999996</v>
      </c>
      <c r="E13" s="50">
        <f t="shared" si="0"/>
        <v>3.4630614780032841E-2</v>
      </c>
      <c r="F13" s="81">
        <v>7460922.4000000004</v>
      </c>
      <c r="G13" s="18">
        <f t="shared" si="1"/>
        <v>3.8899511961427991E-2</v>
      </c>
      <c r="H13" s="19">
        <f t="shared" si="2"/>
        <v>0.25410155228660269</v>
      </c>
      <c r="I13" s="20">
        <f t="shared" si="3"/>
        <v>0.12326945994203055</v>
      </c>
    </row>
    <row r="14" spans="2:9" x14ac:dyDescent="0.25">
      <c r="B14" s="71" t="s">
        <v>17</v>
      </c>
      <c r="C14" s="94" t="s">
        <v>46</v>
      </c>
      <c r="D14" s="66">
        <v>11376228.539999999</v>
      </c>
      <c r="E14" s="50">
        <f t="shared" si="0"/>
        <v>6.6221450923072786E-2</v>
      </c>
      <c r="F14" s="81">
        <v>10587509.08</v>
      </c>
      <c r="G14" s="18">
        <f t="shared" si="1"/>
        <v>5.5200806819702006E-2</v>
      </c>
      <c r="H14" s="19">
        <f t="shared" si="2"/>
        <v>-6.933048656914545E-2</v>
      </c>
      <c r="I14" s="20">
        <f t="shared" si="3"/>
        <v>-0.1664210606948659</v>
      </c>
    </row>
    <row r="15" spans="2:9" x14ac:dyDescent="0.25">
      <c r="B15" s="71" t="s">
        <v>18</v>
      </c>
      <c r="C15" s="94" t="s">
        <v>47</v>
      </c>
      <c r="D15" s="66">
        <v>112650466.17999999</v>
      </c>
      <c r="E15" s="50">
        <f t="shared" si="0"/>
        <v>0.6557425680549962</v>
      </c>
      <c r="F15" s="81">
        <v>124829871.22</v>
      </c>
      <c r="G15" s="18">
        <f t="shared" si="1"/>
        <v>0.65083387928896108</v>
      </c>
      <c r="H15" s="19">
        <f t="shared" si="2"/>
        <v>0.10811677441741775</v>
      </c>
      <c r="I15" s="20">
        <f t="shared" si="3"/>
        <v>-7.4856948521655736E-3</v>
      </c>
    </row>
    <row r="16" spans="2:9" x14ac:dyDescent="0.25">
      <c r="B16" s="71" t="s">
        <v>19</v>
      </c>
      <c r="C16" s="94" t="s">
        <v>48</v>
      </c>
      <c r="D16" s="66">
        <v>5680.65</v>
      </c>
      <c r="E16" s="50">
        <f t="shared" si="0"/>
        <v>3.3067275667279572E-5</v>
      </c>
      <c r="F16" s="81">
        <v>10570.509999999998</v>
      </c>
      <c r="G16" s="18">
        <f t="shared" si="1"/>
        <v>5.5112177575174099E-5</v>
      </c>
      <c r="H16" s="19">
        <f t="shared" si="2"/>
        <v>0.86079233890487872</v>
      </c>
      <c r="I16" s="20">
        <f t="shared" si="3"/>
        <v>0.66666822297998374</v>
      </c>
    </row>
    <row r="17" spans="2:12" x14ac:dyDescent="0.25">
      <c r="B17" s="71" t="s">
        <v>20</v>
      </c>
      <c r="C17" s="94" t="s">
        <v>49</v>
      </c>
      <c r="D17" s="66">
        <v>1195.01</v>
      </c>
      <c r="E17" s="50">
        <f t="shared" si="0"/>
        <v>6.9561978110173601E-6</v>
      </c>
      <c r="F17" s="81">
        <v>1365.71</v>
      </c>
      <c r="G17" s="18">
        <f t="shared" si="1"/>
        <v>7.1204939057993451E-6</v>
      </c>
      <c r="H17" s="19">
        <f t="shared" ref="H17:H21" si="4">(F17-D17)/D17</f>
        <v>0.14284399293729763</v>
      </c>
      <c r="I17" s="20">
        <f t="shared" ref="I17:I21" si="5">(G17-E17)/E17</f>
        <v>2.3618663420089867E-2</v>
      </c>
    </row>
    <row r="18" spans="2:12" x14ac:dyDescent="0.25">
      <c r="B18" s="71" t="s">
        <v>21</v>
      </c>
      <c r="C18" s="94" t="s">
        <v>50</v>
      </c>
      <c r="D18" s="66">
        <v>1208144.49</v>
      </c>
      <c r="E18" s="50">
        <f t="shared" si="0"/>
        <v>7.0326541675221838E-3</v>
      </c>
      <c r="F18" s="81">
        <v>1691443.0799999996</v>
      </c>
      <c r="G18" s="18">
        <f t="shared" si="1"/>
        <v>8.8187903311438519E-3</v>
      </c>
      <c r="H18" s="19">
        <f t="shared" si="4"/>
        <v>0.40003376582878725</v>
      </c>
      <c r="I18" s="20">
        <f t="shared" si="5"/>
        <v>0.25397753409662938</v>
      </c>
    </row>
    <row r="19" spans="2:12" x14ac:dyDescent="0.25">
      <c r="B19" s="71" t="s">
        <v>22</v>
      </c>
      <c r="C19" s="94" t="s">
        <v>5</v>
      </c>
      <c r="D19" s="66">
        <v>61900</v>
      </c>
      <c r="E19" s="50">
        <f t="shared" si="0"/>
        <v>3.6032221027604337E-4</v>
      </c>
      <c r="F19" s="81">
        <v>95308.35</v>
      </c>
      <c r="G19" s="18">
        <f t="shared" si="1"/>
        <v>4.9691554235290879E-4</v>
      </c>
      <c r="H19" s="19">
        <f t="shared" si="4"/>
        <v>0.53971486268174484</v>
      </c>
      <c r="I19" s="20">
        <f t="shared" si="5"/>
        <v>0.37908662908184615</v>
      </c>
    </row>
    <row r="20" spans="2:12" x14ac:dyDescent="0.25">
      <c r="B20" s="71" t="s">
        <v>23</v>
      </c>
      <c r="C20" s="94" t="s">
        <v>51</v>
      </c>
      <c r="D20" s="66">
        <v>8644.1200000000008</v>
      </c>
      <c r="E20" s="50">
        <f t="shared" si="0"/>
        <v>5.0317745142025075E-5</v>
      </c>
      <c r="F20" s="81">
        <v>12630.32</v>
      </c>
      <c r="G20" s="18">
        <f t="shared" si="1"/>
        <v>6.5851547245239159E-5</v>
      </c>
      <c r="H20" s="19">
        <f t="shared" si="4"/>
        <v>0.46114584249177459</v>
      </c>
      <c r="I20" s="20">
        <f t="shared" si="5"/>
        <v>0.30871419335999511</v>
      </c>
    </row>
    <row r="21" spans="2:12" x14ac:dyDescent="0.25">
      <c r="B21" s="71" t="s">
        <v>24</v>
      </c>
      <c r="C21" s="94" t="s">
        <v>31</v>
      </c>
      <c r="D21" s="66">
        <v>532581.02</v>
      </c>
      <c r="E21" s="50">
        <f t="shared" si="0"/>
        <v>3.1001739947894937E-3</v>
      </c>
      <c r="F21" s="81">
        <v>634467.1</v>
      </c>
      <c r="G21" s="18">
        <f t="shared" si="1"/>
        <v>3.3079637104364641E-3</v>
      </c>
      <c r="H21" s="19">
        <f t="shared" si="4"/>
        <v>0.19130625421086159</v>
      </c>
      <c r="I21" s="20">
        <f t="shared" si="5"/>
        <v>6.7025178585526327E-2</v>
      </c>
    </row>
    <row r="22" spans="2:12" x14ac:dyDescent="0.25">
      <c r="B22" s="71" t="s">
        <v>25</v>
      </c>
      <c r="C22" s="94" t="s">
        <v>52</v>
      </c>
      <c r="D22" s="66">
        <v>0</v>
      </c>
      <c r="E22" s="50">
        <f t="shared" si="0"/>
        <v>0</v>
      </c>
      <c r="F22" s="81">
        <v>0</v>
      </c>
      <c r="G22" s="18">
        <f t="shared" si="1"/>
        <v>0</v>
      </c>
      <c r="H22" s="22" t="s">
        <v>1</v>
      </c>
      <c r="I22" s="23" t="s">
        <v>1</v>
      </c>
    </row>
    <row r="23" spans="2:12" x14ac:dyDescent="0.25">
      <c r="B23" s="71" t="s">
        <v>26</v>
      </c>
      <c r="C23" s="94" t="s">
        <v>53</v>
      </c>
      <c r="D23" s="66">
        <v>3671.66</v>
      </c>
      <c r="E23" s="50">
        <f t="shared" si="0"/>
        <v>2.1372869896318859E-5</v>
      </c>
      <c r="F23" s="81">
        <v>4464.8599999999997</v>
      </c>
      <c r="G23" s="18">
        <f t="shared" si="1"/>
        <v>2.3278740303759405E-5</v>
      </c>
      <c r="H23" s="19">
        <f>(F23-D23)/D23</f>
        <v>0.2160330749579209</v>
      </c>
      <c r="I23" s="20">
        <f t="shared" si="3"/>
        <v>8.9172414218869261E-2</v>
      </c>
    </row>
    <row r="24" spans="2:12" s="3" customFormat="1" x14ac:dyDescent="0.25">
      <c r="B24" s="70"/>
      <c r="C24" s="24" t="s">
        <v>32</v>
      </c>
      <c r="D24" s="77">
        <f>SUM(D6:D23)</f>
        <v>154191294.18600002</v>
      </c>
      <c r="E24" s="51">
        <f>SUM(E6:E23)</f>
        <v>0.89755327829439646</v>
      </c>
      <c r="F24" s="82">
        <f>SUM(F6:F23)</f>
        <v>171758658.72</v>
      </c>
      <c r="G24" s="25">
        <f>SUM(G6:G23)</f>
        <v>0.89550964896209995</v>
      </c>
      <c r="H24" s="28">
        <f t="shared" ref="H24:H29" si="6">(F24-D24)/D24</f>
        <v>0.11393227242005359</v>
      </c>
      <c r="I24" s="29">
        <f t="shared" ref="I24:I29" si="7">(G24-E24)/E24</f>
        <v>-2.2768891627023913E-3</v>
      </c>
    </row>
    <row r="25" spans="2:12" ht="15.75" customHeight="1" x14ac:dyDescent="0.25">
      <c r="B25" s="71">
        <v>19</v>
      </c>
      <c r="C25" s="21" t="s">
        <v>6</v>
      </c>
      <c r="D25" s="66">
        <v>15771671.750000002</v>
      </c>
      <c r="E25" s="50">
        <f>D25/$D$29</f>
        <v>9.1807489898355951E-2</v>
      </c>
      <c r="F25" s="81">
        <v>18066603.850000001</v>
      </c>
      <c r="G25" s="18">
        <f t="shared" si="1"/>
        <v>9.4195065286492727E-2</v>
      </c>
      <c r="H25" s="19">
        <f>(F25-D25)/D25</f>
        <v>0.14550975548929995</v>
      </c>
      <c r="I25" s="20">
        <f t="shared" si="7"/>
        <v>2.6006324655865918E-2</v>
      </c>
    </row>
    <row r="26" spans="2:12" x14ac:dyDescent="0.25">
      <c r="B26" s="71"/>
      <c r="C26" s="21" t="s">
        <v>54</v>
      </c>
      <c r="D26" s="66">
        <v>1633355.56</v>
      </c>
      <c r="E26" s="50">
        <f>D26/$D$29</f>
        <v>9.507823676023661E-3</v>
      </c>
      <c r="F26" s="81">
        <v>1747069.81</v>
      </c>
      <c r="G26" s="18">
        <f t="shared" si="1"/>
        <v>9.1088151475137609E-3</v>
      </c>
      <c r="H26" s="19">
        <f>(F26-D26)/D26</f>
        <v>6.9620021987129369E-2</v>
      </c>
      <c r="I26" s="20">
        <f t="shared" si="7"/>
        <v>-4.1966336577749036E-2</v>
      </c>
    </row>
    <row r="27" spans="2:12" s="3" customFormat="1" x14ac:dyDescent="0.25">
      <c r="B27" s="71"/>
      <c r="C27" s="21" t="s">
        <v>7</v>
      </c>
      <c r="D27" s="78">
        <v>194365.38</v>
      </c>
      <c r="E27" s="18">
        <f t="shared" ref="E27" si="8">D27/$D$29</f>
        <v>1.1314081312236361E-3</v>
      </c>
      <c r="F27" s="83">
        <v>227564.94</v>
      </c>
      <c r="G27" s="41">
        <f t="shared" si="1"/>
        <v>1.1864706038936476E-3</v>
      </c>
      <c r="H27" s="19">
        <f>(F27-D27)/D27</f>
        <v>0.17081004857963902</v>
      </c>
      <c r="I27" s="20">
        <f t="shared" ref="I27" si="9">(G27-E27)/E27</f>
        <v>4.8667206068654031E-2</v>
      </c>
      <c r="K27" s="43"/>
      <c r="L27" s="42"/>
    </row>
    <row r="28" spans="2:12" s="3" customFormat="1" x14ac:dyDescent="0.25">
      <c r="B28" s="70"/>
      <c r="C28" s="24" t="s">
        <v>33</v>
      </c>
      <c r="D28" s="67">
        <f>D25+D26+D27</f>
        <v>17599392.690000001</v>
      </c>
      <c r="E28" s="51">
        <f>E25+E26+E27</f>
        <v>0.10244672170560325</v>
      </c>
      <c r="F28" s="84">
        <f>F25+F26+F27</f>
        <v>20041238.600000001</v>
      </c>
      <c r="G28" s="25">
        <f>G25+G26+G27</f>
        <v>0.10449035103790014</v>
      </c>
      <c r="H28" s="28">
        <f t="shared" si="6"/>
        <v>0.1387460324916473</v>
      </c>
      <c r="I28" s="29">
        <f t="shared" si="7"/>
        <v>1.9948215992402173E-2</v>
      </c>
    </row>
    <row r="29" spans="2:12" s="3" customFormat="1" ht="16.5" thickBot="1" x14ac:dyDescent="0.3">
      <c r="B29" s="72"/>
      <c r="C29" s="30" t="s">
        <v>34</v>
      </c>
      <c r="D29" s="68">
        <f>D24+D28</f>
        <v>171790686.87600002</v>
      </c>
      <c r="E29" s="45">
        <f>E24+E28</f>
        <v>0.99999999999999967</v>
      </c>
      <c r="F29" s="85">
        <f>F24+F28</f>
        <v>191799897.31999999</v>
      </c>
      <c r="G29" s="45">
        <f>G24+G28</f>
        <v>1</v>
      </c>
      <c r="H29" s="31">
        <f t="shared" si="6"/>
        <v>0.11647436079257774</v>
      </c>
      <c r="I29" s="32">
        <f t="shared" si="7"/>
        <v>3.3306690738754706E-16</v>
      </c>
    </row>
    <row r="30" spans="2:12" x14ac:dyDescent="0.25">
      <c r="B30" s="14"/>
      <c r="C30" s="15"/>
      <c r="D30" s="6"/>
      <c r="E30" s="16"/>
      <c r="F30" s="6"/>
      <c r="G30" s="16"/>
      <c r="H30" s="13"/>
    </row>
    <row r="31" spans="2:12" x14ac:dyDescent="0.25">
      <c r="B31" s="44" t="s">
        <v>35</v>
      </c>
      <c r="C31" s="37"/>
      <c r="D31" s="36"/>
      <c r="E31" s="16"/>
      <c r="F31" s="36"/>
      <c r="G31" s="16"/>
      <c r="H31" s="36"/>
    </row>
    <row r="32" spans="2:12" x14ac:dyDescent="0.25">
      <c r="D32" s="53"/>
      <c r="E32" s="4"/>
      <c r="G32" s="4"/>
      <c r="H32" s="36"/>
    </row>
    <row r="33" spans="2:8" x14ac:dyDescent="0.25">
      <c r="B33" s="44" t="s">
        <v>36</v>
      </c>
      <c r="D33" s="4"/>
      <c r="E33" s="53"/>
      <c r="G33" s="47"/>
      <c r="H33" s="36"/>
    </row>
    <row r="34" spans="2:8" x14ac:dyDescent="0.25">
      <c r="D34" s="53"/>
      <c r="E34" s="4"/>
      <c r="G34" s="48"/>
      <c r="H34" s="35"/>
    </row>
    <row r="35" spans="2:8" x14ac:dyDescent="0.25">
      <c r="D35" s="4"/>
      <c r="E35" s="54"/>
      <c r="G35" s="47"/>
    </row>
    <row r="36" spans="2:8" x14ac:dyDescent="0.25">
      <c r="D36" s="4"/>
      <c r="E36" s="4"/>
      <c r="G36" s="9"/>
    </row>
    <row r="37" spans="2:8" x14ac:dyDescent="0.25">
      <c r="D37" s="36"/>
      <c r="E37" s="4"/>
    </row>
    <row r="39" spans="2:8" x14ac:dyDescent="0.25">
      <c r="D39" s="48"/>
    </row>
    <row r="40" spans="2:8" x14ac:dyDescent="0.25">
      <c r="D40" s="9"/>
    </row>
    <row r="41" spans="2:8" x14ac:dyDescent="0.25">
      <c r="D41" s="9"/>
    </row>
    <row r="42" spans="2:8" x14ac:dyDescent="0.25">
      <c r="D42" s="52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30.11.2017. godine.</oddFooter>
  </headerFooter>
  <ignoredErrors>
    <ignoredError sqref="G24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2017-01-04T10:04:48Z</cp:lastPrinted>
  <dcterms:created xsi:type="dcterms:W3CDTF">2011-07-19T08:09:31Z</dcterms:created>
  <dcterms:modified xsi:type="dcterms:W3CDTF">2020-02-14T14:44:16Z</dcterms:modified>
</cp:coreProperties>
</file>