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4" i="5" l="1"/>
  <c r="D29" i="5"/>
  <c r="H10" i="6" l="1"/>
  <c r="H11" i="5"/>
  <c r="H21" i="6" l="1"/>
  <c r="H19" i="6"/>
  <c r="F28" i="6" l="1"/>
  <c r="D28" i="6"/>
  <c r="H28" i="6" l="1"/>
  <c r="D25" i="4"/>
  <c r="D28" i="5"/>
  <c r="D26" i="4"/>
  <c r="F28" i="5"/>
  <c r="H26" i="6" l="1"/>
  <c r="H23" i="6" l="1"/>
  <c r="H25" i="6"/>
  <c r="D27" i="4"/>
  <c r="D28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F6" i="4"/>
  <c r="H6" i="4" s="1"/>
  <c r="F24" i="5"/>
  <c r="F29" i="5" s="1"/>
  <c r="E26" i="6" l="1"/>
  <c r="E25" i="6"/>
  <c r="E8" i="6"/>
  <c r="E10" i="6"/>
  <c r="E12" i="6"/>
  <c r="E14" i="6"/>
  <c r="E16" i="6"/>
  <c r="E18" i="6"/>
  <c r="E20" i="6"/>
  <c r="E22" i="6"/>
  <c r="E6" i="6"/>
  <c r="E27" i="6"/>
  <c r="E7" i="6"/>
  <c r="E9" i="6"/>
  <c r="E11" i="6"/>
  <c r="E13" i="6"/>
  <c r="E15" i="6"/>
  <c r="E17" i="6"/>
  <c r="E19" i="6"/>
  <c r="E21" i="6"/>
  <c r="E23" i="6"/>
  <c r="D29" i="4"/>
  <c r="E6" i="4" s="1"/>
  <c r="F24" i="4"/>
  <c r="F29" i="4" s="1"/>
  <c r="H7" i="6"/>
  <c r="H8" i="6"/>
  <c r="H12" i="6"/>
  <c r="H13" i="6"/>
  <c r="H14" i="6"/>
  <c r="H15" i="6"/>
  <c r="H18" i="6"/>
  <c r="F24" i="6"/>
  <c r="F29" i="6" l="1"/>
  <c r="G27" i="6" s="1"/>
  <c r="E28" i="6"/>
  <c r="E24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G26" i="6" l="1"/>
  <c r="G25" i="6"/>
  <c r="G28" i="6" s="1"/>
  <c r="E29" i="6"/>
  <c r="H28" i="5"/>
  <c r="H24" i="6" l="1"/>
  <c r="H6" i="6"/>
  <c r="F28" i="4"/>
  <c r="H29" i="5" l="1"/>
  <c r="G26" i="5"/>
  <c r="I26" i="5" s="1"/>
  <c r="G27" i="5"/>
  <c r="G25" i="5"/>
  <c r="G16" i="5"/>
  <c r="G18" i="5"/>
  <c r="G20" i="5"/>
  <c r="G22" i="5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G27" i="4" l="1"/>
  <c r="G24" i="5"/>
  <c r="E24" i="5"/>
  <c r="G28" i="5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I19" i="6" s="1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G29" i="5" l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<sst xmlns="http://schemas.openxmlformats.org/spreadsheetml/2006/main" count="198" uniqueCount="55">
  <si>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</si>
  <si>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</si>
  <si>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</si>
  <si>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</si>
  <si>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</si>
  <si>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</si>
  <si>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</si>
  <si>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</si>
  <si>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</si>
  <si>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</si>
  <si>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</si>
  <si>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</si>
  <si>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</si>
  <si>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</si>
  <si>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</si>
  <si>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</si>
  <si>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</si>
  <si>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</si>
  <si>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</si>
  <si>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</si>
  <si>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</si>
  <si>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</si>
  <si>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</si>
  <si>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</si>
  <si>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</si>
  <si>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</si>
  <si>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</si>
  <si>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isplaćenih šteta</t>
  </si>
  <si>
    <t>XI 2017.**</t>
  </si>
  <si>
    <t>XI 2016.*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</si>
  <si>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</si>
  <si>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</si>
  <si>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</si>
  <si>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</si>
  <si>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</si>
  <si>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30.11.2016. godine.</t>
  </si>
  <si>
    <t>**Podatci se odnose na razdoblje od 01.01. do 30.11.2017. godine.</t>
  </si>
  <si>
    <t>Isplaćene štete po skupinama/vrstama osiguranja u BiH (u KM) za studeni 2015. i 2016. godine</t>
  </si>
  <si>
    <t>Isplaćene štete po skupinama/vrstama osiguranja u FBiH (u KM) za studeni 2015. i 2016. godine</t>
  </si>
  <si>
    <t>Isplaćene štete po skupinama/vrstama osiguranja u RS (u KM) za studeni 2015. i 2016. godine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</si>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</sst>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8"/>
      <color indexed="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5" fillId="0" borderId="0"/>
    <xf numFmtId="0" fontId="9" fillId="0" borderId="0"/>
    <xf numFmtId="0" fontId="45" fillId="0" borderId="0"/>
    <xf numFmtId="0" fontId="9" fillId="0" borderId="0"/>
    <xf numFmtId="0" fontId="45" fillId="0" borderId="0"/>
    <xf numFmtId="0" fontId="8" fillId="0" borderId="0"/>
    <xf numFmtId="0" fontId="45" fillId="0" borderId="0"/>
    <xf numFmtId="0" fontId="45" fillId="0" borderId="0"/>
    <xf numFmtId="0" fontId="8" fillId="0" borderId="0"/>
    <xf numFmtId="0" fontId="4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/>
    <xf numFmtId="0" fontId="45" fillId="0" borderId="0"/>
  </cellStyleXfs>
  <cellXfs count="126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7" fillId="0" borderId="0" xfId="197" applyFont="1"/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0" fontId="41" fillId="0" borderId="10" xfId="197" applyFont="1" applyBorder="1" applyAlignment="1">
      <alignment horizontal="left"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0" fontId="38" fillId="24" borderId="10" xfId="197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0" fontId="38" fillId="25" borderId="12" xfId="197" applyFont="1" applyFill="1" applyBorder="1" applyAlignment="1">
      <alignment horizontal="right" vertical="center" wrapText="1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10" fontId="41" fillId="0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0" fontId="44" fillId="0" borderId="0" xfId="197" applyFont="1"/>
    <xf numFmtId="9" fontId="38" fillId="25" borderId="12" xfId="197" applyNumberFormat="1" applyFont="1" applyFill="1" applyBorder="1" applyAlignment="1">
      <alignment horizontal="right" vertical="center"/>
    </xf>
    <xf numFmtId="10" fontId="41" fillId="0" borderId="24" xfId="197" applyNumberFormat="1" applyFont="1" applyBorder="1" applyAlignment="1">
      <alignment horizontal="right" vertical="center" wrapText="1"/>
    </xf>
    <xf numFmtId="0" fontId="33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8" fillId="25" borderId="12" xfId="197" applyNumberFormat="1" applyFont="1" applyFill="1" applyBorder="1" applyAlignment="1">
      <alignment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42" fillId="0" borderId="25" xfId="197" applyNumberFormat="1" applyFont="1" applyBorder="1" applyAlignment="1">
      <alignment horizontal="right" vertical="center" wrapText="1"/>
    </xf>
    <xf numFmtId="4" fontId="32" fillId="0" borderId="0" xfId="197" applyNumberFormat="1" applyFon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4" fontId="46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6" fillId="0" borderId="0" xfId="205" applyNumberFormat="1" applyFont="1" applyFill="1" applyBorder="1" applyAlignme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46" fillId="0" borderId="0" xfId="211" applyNumberFormat="1" applyFont="1" applyFill="1" applyBorder="1" applyAlignment="1" applyProtection="1">
      <alignment horizontal="right"/>
      <protection locked="0"/>
    </xf>
    <xf numFmtId="0" fontId="46" fillId="0" borderId="0" xfId="205" applyFont="1" applyFill="1" applyBorder="1" applyAlignment="1">
      <alignment wrapText="1"/>
    </xf>
    <xf numFmtId="0" fontId="37" fillId="0" borderId="0" xfId="197" applyFont="1" applyFill="1" applyBorder="1"/>
    <xf numFmtId="0" fontId="44" fillId="0" borderId="0" xfId="197" applyFont="1" applyFill="1" applyBorder="1"/>
    <xf numFmtId="0" fontId="50" fillId="0" borderId="0" xfId="211" applyFont="1" applyFill="1" applyBorder="1" applyAlignment="1" applyProtection="1">
      <alignment horizontal="left" wrapText="1"/>
    </xf>
    <xf numFmtId="4" fontId="51" fillId="0" borderId="0" xfId="197" applyNumberFormat="1" applyFont="1" applyFill="1" applyBorder="1"/>
    <xf numFmtId="4" fontId="49" fillId="0" borderId="0" xfId="197" applyNumberFormat="1" applyFont="1" applyFill="1" applyBorder="1"/>
    <xf numFmtId="0" fontId="50" fillId="0" borderId="0" xfId="211" applyFont="1" applyFill="1" applyBorder="1" applyAlignment="1" applyProtection="1">
      <alignment wrapText="1"/>
    </xf>
    <xf numFmtId="4" fontId="41" fillId="0" borderId="0" xfId="197" applyNumberFormat="1" applyFont="1" applyFill="1" applyBorder="1"/>
    <xf numFmtId="0" fontId="32" fillId="0" borderId="0" xfId="197" applyFont="1" applyFill="1" applyBorder="1" applyAlignment="1">
      <alignment horizontal="right"/>
    </xf>
    <xf numFmtId="3" fontId="47" fillId="0" borderId="10" xfId="197" applyNumberFormat="1" applyFont="1" applyFill="1" applyBorder="1" applyAlignment="1">
      <alignment horizontal="right" vertical="center"/>
    </xf>
    <xf numFmtId="10" fontId="47" fillId="0" borderId="10" xfId="197" applyNumberFormat="1" applyFont="1" applyFill="1" applyBorder="1" applyAlignment="1">
      <alignment horizontal="right" vertical="center"/>
    </xf>
    <xf numFmtId="10" fontId="48" fillId="24" borderId="10" xfId="197" applyNumberFormat="1" applyFont="1" applyFill="1" applyBorder="1" applyAlignment="1">
      <alignment horizontal="right" vertical="center"/>
    </xf>
    <xf numFmtId="3" fontId="52" fillId="0" borderId="10" xfId="0" applyNumberFormat="1" applyFont="1" applyBorder="1" applyAlignment="1">
      <alignment vertical="center"/>
    </xf>
    <xf numFmtId="9" fontId="48" fillId="25" borderId="12" xfId="197" applyNumberFormat="1" applyFont="1" applyFill="1" applyBorder="1" applyAlignment="1">
      <alignment horizontal="right" vertical="center"/>
    </xf>
    <xf numFmtId="4" fontId="44" fillId="0" borderId="0" xfId="197" applyNumberFormat="1" applyFont="1" applyFill="1" applyBorder="1"/>
    <xf numFmtId="4" fontId="54" fillId="0" borderId="0" xfId="197" applyNumberFormat="1" applyFont="1" applyFill="1" applyBorder="1"/>
    <xf numFmtId="0" fontId="54" fillId="0" borderId="0" xfId="197" applyFont="1" applyFill="1" applyBorder="1"/>
    <xf numFmtId="3" fontId="47" fillId="0" borderId="10" xfId="0" applyNumberFormat="1" applyFont="1" applyBorder="1"/>
    <xf numFmtId="3" fontId="48" fillId="24" borderId="10" xfId="197" applyNumberFormat="1" applyFont="1" applyFill="1" applyBorder="1" applyAlignment="1">
      <alignment horizontal="right" vertical="center"/>
    </xf>
    <xf numFmtId="3" fontId="55" fillId="24" borderId="10" xfId="197" applyNumberFormat="1" applyFont="1" applyFill="1" applyBorder="1" applyAlignment="1">
      <alignment horizontal="right" vertical="center"/>
    </xf>
    <xf numFmtId="3" fontId="55" fillId="24" borderId="10" xfId="197" applyNumberFormat="1" applyFont="1" applyFill="1" applyBorder="1" applyAlignment="1">
      <alignment vertical="center" wrapText="1"/>
    </xf>
    <xf numFmtId="4" fontId="53" fillId="0" borderId="0" xfId="205" applyNumberFormat="1" applyFont="1" applyFill="1" applyBorder="1" applyAlignment="1"/>
    <xf numFmtId="3" fontId="57" fillId="0" borderId="0" xfId="197" applyNumberFormat="1" applyFont="1"/>
    <xf numFmtId="0" fontId="57" fillId="0" borderId="0" xfId="197" applyFont="1"/>
    <xf numFmtId="49" fontId="41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41" fillId="0" borderId="11" xfId="197" applyFont="1" applyBorder="1" applyAlignment="1">
      <alignment horizontal="center" vertical="center"/>
    </xf>
    <xf numFmtId="0" fontId="38" fillId="25" borderId="15" xfId="197" applyFont="1" applyFill="1" applyBorder="1" applyAlignment="1">
      <alignment horizontal="center" vertical="center"/>
    </xf>
    <xf numFmtId="3" fontId="56" fillId="0" borderId="10" xfId="205" applyNumberFormat="1" applyFont="1" applyBorder="1"/>
    <xf numFmtId="0" fontId="33" fillId="0" borderId="0" xfId="197" applyFont="1" applyFill="1" applyBorder="1" applyAlignment="1">
      <alignment horizontal="right" wrapText="1"/>
    </xf>
    <xf numFmtId="3" fontId="58" fillId="0" borderId="0" xfId="207" applyNumberFormat="1" applyFont="1" applyFill="1" applyBorder="1" applyAlignment="1">
      <alignment horizontal="right" vertical="center"/>
    </xf>
    <xf numFmtId="3" fontId="59" fillId="24" borderId="10" xfId="197" applyNumberFormat="1" applyFont="1" applyFill="1" applyBorder="1" applyAlignment="1">
      <alignment horizontal="right" vertical="center"/>
    </xf>
    <xf numFmtId="3" fontId="59" fillId="24" borderId="10" xfId="197" applyNumberFormat="1" applyFont="1" applyFill="1" applyBorder="1" applyAlignment="1">
      <alignment vertical="center" wrapText="1"/>
    </xf>
    <xf numFmtId="3" fontId="2" fillId="0" borderId="10" xfId="205" applyNumberFormat="1" applyFont="1" applyBorder="1"/>
    <xf numFmtId="3" fontId="48" fillId="24" borderId="10" xfId="197" applyNumberFormat="1" applyFont="1" applyFill="1" applyBorder="1" applyAlignment="1">
      <alignment horizontal="right" vertical="center" wrapText="1"/>
    </xf>
    <xf numFmtId="3" fontId="47" fillId="0" borderId="10" xfId="205" applyNumberFormat="1" applyFont="1" applyBorder="1"/>
    <xf numFmtId="3" fontId="58" fillId="0" borderId="0" xfId="211" applyNumberFormat="1" applyFont="1" applyFill="1" applyBorder="1" applyAlignment="1" applyProtection="1">
      <alignment horizontal="right" vertical="center"/>
    </xf>
    <xf numFmtId="3" fontId="58" fillId="0" borderId="0" xfId="207" applyNumberFormat="1" applyFont="1" applyFill="1" applyBorder="1" applyAlignment="1">
      <alignment horizontal="right" vertical="center"/>
    </xf>
    <xf numFmtId="3" fontId="58" fillId="0" borderId="0" xfId="207" applyNumberFormat="1" applyFont="1" applyFill="1" applyBorder="1" applyAlignment="1">
      <alignment horizontal="right" vertical="center"/>
    </xf>
    <xf numFmtId="3" fontId="48" fillId="25" borderId="12" xfId="197" applyNumberFormat="1" applyFont="1" applyFill="1" applyBorder="1" applyAlignment="1">
      <alignment horizontal="right" vertical="center"/>
    </xf>
    <xf numFmtId="9" fontId="48" fillId="25" borderId="12" xfId="197" applyNumberFormat="1" applyFont="1" applyFill="1" applyBorder="1" applyAlignment="1">
      <alignment vertical="center"/>
    </xf>
    <xf numFmtId="3" fontId="55" fillId="25" borderId="12" xfId="197" applyNumberFormat="1" applyFont="1" applyFill="1" applyBorder="1" applyAlignment="1">
      <alignment horizontal="right" vertical="center"/>
    </xf>
    <xf numFmtId="9" fontId="55" fillId="25" borderId="12" xfId="197" applyNumberFormat="1" applyFont="1" applyFill="1" applyBorder="1" applyAlignment="1">
      <alignment horizontal="right" vertical="center" wrapText="1"/>
    </xf>
    <xf numFmtId="0" fontId="60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8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9" fillId="25" borderId="17" xfId="197" applyFont="1" applyFill="1" applyBorder="1" applyAlignment="1">
      <alignment horizontal="center" vertical="center"/>
    </xf>
    <xf numFmtId="0" fontId="39" fillId="25" borderId="10" xfId="197" applyFont="1" applyFill="1" applyBorder="1" applyAlignment="1">
      <alignment horizontal="center" vertical="center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9" fontId="42" fillId="0" borderId="10" xfId="197" applyNumberFormat="1" applyFont="1" applyBorder="1" applyAlignment="1">
      <alignment vertical="center" wrapText="1"/>
    </xf>
    <xf numFmtId="9" fontId="42" fillId="0" borderId="13" xfId="197" applyNumberFormat="1" applyFont="1" applyBorder="1" applyAlignment="1">
      <alignment vertical="center" wrapText="1"/>
    </xf>
  </cellXfs>
  <cellStyles count="23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8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4" xfId="209"/>
    <cellStyle name="Obično 4 2" xfId="229"/>
    <cellStyle name="Obično_12a Izvjestaji drustava za osiguranje" xfId="214"/>
    <cellStyle name="Output" xfId="200" builtinId="21" customBuiltin="1"/>
    <cellStyle name="Percent 2" xfId="227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5" t="s">
        <v>37</v>
      </c>
      <c r="C2" s="106"/>
      <c r="D2" s="106"/>
      <c r="E2" s="106"/>
      <c r="F2" s="106"/>
      <c r="G2" s="106"/>
      <c r="H2" s="106"/>
      <c r="I2" s="107"/>
    </row>
    <row r="3" spans="2:9" ht="16.5" thickBot="1" x14ac:dyDescent="0.3">
      <c r="B3" s="2"/>
      <c r="C3" s="3"/>
    </row>
    <row r="4" spans="2:9" x14ac:dyDescent="0.25">
      <c r="B4" s="114"/>
      <c r="C4" s="116" t="s">
        <v>2</v>
      </c>
      <c r="D4" s="118" t="s">
        <v>29</v>
      </c>
      <c r="E4" s="108" t="s">
        <v>3</v>
      </c>
      <c r="F4" s="120" t="s">
        <v>28</v>
      </c>
      <c r="G4" s="108" t="s">
        <v>3</v>
      </c>
      <c r="H4" s="110" t="s">
        <v>27</v>
      </c>
      <c r="I4" s="112" t="s">
        <v>40</v>
      </c>
    </row>
    <row r="5" spans="2:9" x14ac:dyDescent="0.25">
      <c r="B5" s="115"/>
      <c r="C5" s="117"/>
      <c r="D5" s="119"/>
      <c r="E5" s="109" t="s">
        <v>0</v>
      </c>
      <c r="F5" s="121"/>
      <c r="G5" s="109" t="s">
        <v>0</v>
      </c>
      <c r="H5" s="111"/>
      <c r="I5" s="113"/>
    </row>
    <row r="6" spans="2:9" x14ac:dyDescent="0.25">
      <c r="B6" s="84" t="s">
        <v>8</v>
      </c>
      <c r="C6" s="103" t="s">
        <v>41</v>
      </c>
      <c r="D6" s="69">
        <f>'FBiH '!D6+RS!D6</f>
        <v>19419935.219699997</v>
      </c>
      <c r="E6" s="70">
        <f>D6/$D$29</f>
        <v>8.8300999896219798E-2</v>
      </c>
      <c r="F6" s="69">
        <f>'FBiH '!F6+RS!F6</f>
        <v>18462386.731900003</v>
      </c>
      <c r="G6" s="34">
        <f t="shared" ref="G6:G23" si="0">F6/$F$29</f>
        <v>7.7146177917192554E-2</v>
      </c>
      <c r="H6" s="19">
        <f>(F6-D6)/D6</f>
        <v>-4.9307501645455387E-2</v>
      </c>
      <c r="I6" s="20">
        <f>(G6-E6)/E6</f>
        <v>-0.12632724422302705</v>
      </c>
    </row>
    <row r="7" spans="2:9" x14ac:dyDescent="0.25">
      <c r="B7" s="84" t="s">
        <v>9</v>
      </c>
      <c r="C7" s="21" t="s">
        <v>4</v>
      </c>
      <c r="D7" s="69">
        <f>'FBiH '!D7+RS!D7</f>
        <v>2594533.6595000005</v>
      </c>
      <c r="E7" s="70">
        <f t="shared" ref="E7:E27" si="1">D7/$D$29</f>
        <v>1.1797151422309816E-2</v>
      </c>
      <c r="F7" s="69">
        <f>'FBiH '!F7+RS!F7</f>
        <v>3062759.7855000016</v>
      </c>
      <c r="G7" s="34">
        <f t="shared" si="0"/>
        <v>1.279792340832899E-2</v>
      </c>
      <c r="H7" s="19">
        <f t="shared" ref="H7:H26" si="2">(F7-D7)/D7</f>
        <v>0.18046639105473553</v>
      </c>
      <c r="I7" s="20">
        <f t="shared" ref="I7:I23" si="3">(G7-E7)/E7</f>
        <v>8.4831664034301937E-2</v>
      </c>
    </row>
    <row r="8" spans="2:9" x14ac:dyDescent="0.25">
      <c r="B8" s="84" t="s">
        <v>10</v>
      </c>
      <c r="C8" s="104" t="s">
        <v>42</v>
      </c>
      <c r="D8" s="69">
        <f>'FBiH '!D8+RS!D8</f>
        <v>37829653.0035</v>
      </c>
      <c r="E8" s="70">
        <f t="shared" si="1"/>
        <v>0.1720086163082313</v>
      </c>
      <c r="F8" s="69">
        <f>'FBiH '!F8+RS!F8</f>
        <v>40730997.805899993</v>
      </c>
      <c r="G8" s="34">
        <f t="shared" si="0"/>
        <v>0.17019688998548918</v>
      </c>
      <c r="H8" s="19">
        <f t="shared" si="2"/>
        <v>7.6694988508923423E-2</v>
      </c>
      <c r="I8" s="20">
        <f t="shared" si="3"/>
        <v>-1.053276493716801E-2</v>
      </c>
    </row>
    <row r="9" spans="2:9" x14ac:dyDescent="0.25">
      <c r="B9" s="84" t="s">
        <v>11</v>
      </c>
      <c r="C9" s="104" t="s">
        <v>43</v>
      </c>
      <c r="D9" s="69">
        <f>'FBiH '!D9+RS!D9</f>
        <v>0</v>
      </c>
      <c r="E9" s="70">
        <f t="shared" si="1"/>
        <v>0</v>
      </c>
      <c r="F9" s="69">
        <f>'FBiH '!F9+RS!F9</f>
        <v>0</v>
      </c>
      <c r="G9" s="34">
        <f t="shared" si="0"/>
        <v>0</v>
      </c>
      <c r="H9" s="22" t="s">
        <v>1</v>
      </c>
      <c r="I9" s="23" t="s">
        <v>1</v>
      </c>
    </row>
    <row r="10" spans="2:9" x14ac:dyDescent="0.25">
      <c r="B10" s="84" t="s">
        <v>12</v>
      </c>
      <c r="C10" s="104" t="s">
        <v>44</v>
      </c>
      <c r="D10" s="69">
        <f>'FBiH '!D10+RS!D10</f>
        <v>10467.77</v>
      </c>
      <c r="E10" s="70">
        <f t="shared" si="1"/>
        <v>4.759617100813026E-5</v>
      </c>
      <c r="F10" s="69">
        <f>'FBiH '!F10+RS!F10</f>
        <v>0</v>
      </c>
      <c r="G10" s="34">
        <f t="shared" si="0"/>
        <v>0</v>
      </c>
      <c r="H10" s="124">
        <f t="shared" ref="H10:H11" si="4">(F10-D10)/D10</f>
        <v>-1</v>
      </c>
      <c r="I10" s="125">
        <f t="shared" ref="I10:I11" si="5">(G10-E10)/E10</f>
        <v>-1</v>
      </c>
    </row>
    <row r="11" spans="2:9" x14ac:dyDescent="0.25">
      <c r="B11" s="84" t="s">
        <v>13</v>
      </c>
      <c r="C11" s="104" t="s">
        <v>45</v>
      </c>
      <c r="D11" s="69">
        <f>'FBiH '!D11+RS!D11</f>
        <v>2320</v>
      </c>
      <c r="E11" s="70">
        <f t="shared" si="1"/>
        <v>1.0548867307827951E-5</v>
      </c>
      <c r="F11" s="69">
        <f>'FBiH '!F11+RS!F11</f>
        <v>200</v>
      </c>
      <c r="G11" s="34">
        <f t="shared" si="0"/>
        <v>8.3571186149942898E-7</v>
      </c>
      <c r="H11" s="19">
        <f t="shared" si="4"/>
        <v>-0.91379310344827591</v>
      </c>
      <c r="I11" s="20">
        <f t="shared" si="5"/>
        <v>-0.92077709984281664</v>
      </c>
    </row>
    <row r="12" spans="2:9" x14ac:dyDescent="0.25">
      <c r="B12" s="84" t="s">
        <v>14</v>
      </c>
      <c r="C12" s="104" t="s">
        <v>30</v>
      </c>
      <c r="D12" s="69">
        <f>'FBiH '!D12+RS!D12</f>
        <v>142074.41989999998</v>
      </c>
      <c r="E12" s="70">
        <f t="shared" si="1"/>
        <v>6.4600181179384948E-4</v>
      </c>
      <c r="F12" s="69">
        <f>'FBiH '!F12+RS!F12</f>
        <v>1125948.5098999999</v>
      </c>
      <c r="G12" s="34">
        <f t="shared" si="0"/>
        <v>4.7048426258051853E-3</v>
      </c>
      <c r="H12" s="19">
        <f t="shared" si="2"/>
        <v>6.9250614621020885</v>
      </c>
      <c r="I12" s="20">
        <f t="shared" si="3"/>
        <v>6.2830176942391969</v>
      </c>
    </row>
    <row r="13" spans="2:9" x14ac:dyDescent="0.25">
      <c r="B13" s="84" t="s">
        <v>15</v>
      </c>
      <c r="C13" s="104" t="s">
        <v>26</v>
      </c>
      <c r="D13" s="69">
        <f>'FBiH '!D13+RS!D13</f>
        <v>7153801.2101999996</v>
      </c>
      <c r="E13" s="70">
        <f t="shared" si="1"/>
        <v>3.2527801600421902E-2</v>
      </c>
      <c r="F13" s="69">
        <f>'FBiH '!F13+RS!F13</f>
        <v>16108508.938999997</v>
      </c>
      <c r="G13" s="34">
        <f t="shared" si="0"/>
        <v>6.7310359956959401E-2</v>
      </c>
      <c r="H13" s="19">
        <f t="shared" si="2"/>
        <v>1.2517412024298689</v>
      </c>
      <c r="I13" s="20">
        <f t="shared" si="3"/>
        <v>1.069317834135042</v>
      </c>
    </row>
    <row r="14" spans="2:9" x14ac:dyDescent="0.25">
      <c r="B14" s="84" t="s">
        <v>16</v>
      </c>
      <c r="C14" s="104" t="s">
        <v>46</v>
      </c>
      <c r="D14" s="69">
        <f>'FBiH '!D14+RS!D14</f>
        <v>9531090.364599999</v>
      </c>
      <c r="E14" s="70">
        <f t="shared" si="1"/>
        <v>4.333715842891505E-2</v>
      </c>
      <c r="F14" s="69">
        <f>'FBiH '!F14+RS!F14</f>
        <v>8098201.5307</v>
      </c>
      <c r="G14" s="34">
        <f t="shared" si="0"/>
        <v>3.383881538009411E-2</v>
      </c>
      <c r="H14" s="19">
        <f t="shared" si="2"/>
        <v>-0.15033839561756526</v>
      </c>
      <c r="I14" s="20">
        <f t="shared" si="3"/>
        <v>-0.21917318516397089</v>
      </c>
    </row>
    <row r="15" spans="2:9" x14ac:dyDescent="0.25">
      <c r="B15" s="84" t="s">
        <v>17</v>
      </c>
      <c r="C15" s="104" t="s">
        <v>47</v>
      </c>
      <c r="D15" s="69">
        <f>'FBiH '!D15+RS!D15</f>
        <v>100402047.69229999</v>
      </c>
      <c r="E15" s="70">
        <f t="shared" si="1"/>
        <v>0.4565206373018475</v>
      </c>
      <c r="F15" s="69">
        <f>'FBiH '!F15+RS!F15</f>
        <v>99715691.850699991</v>
      </c>
      <c r="G15" s="34">
        <f t="shared" si="0"/>
        <v>0.41666793228625965</v>
      </c>
      <c r="H15" s="19">
        <f t="shared" si="2"/>
        <v>-6.8360741376855272E-3</v>
      </c>
      <c r="I15" s="20">
        <f t="shared" si="3"/>
        <v>-8.7296612155646297E-2</v>
      </c>
    </row>
    <row r="16" spans="2:9" x14ac:dyDescent="0.25">
      <c r="B16" s="84" t="s">
        <v>18</v>
      </c>
      <c r="C16" s="104" t="s">
        <v>48</v>
      </c>
      <c r="D16" s="69">
        <f>'FBiH '!D16+RS!D16</f>
        <v>0</v>
      </c>
      <c r="E16" s="70">
        <f t="shared" si="1"/>
        <v>0</v>
      </c>
      <c r="F16" s="69">
        <f>'FBiH '!F16+RS!F16</f>
        <v>0</v>
      </c>
      <c r="G16" s="34">
        <f t="shared" si="0"/>
        <v>0</v>
      </c>
      <c r="H16" s="22" t="s">
        <v>1</v>
      </c>
      <c r="I16" s="23" t="s">
        <v>1</v>
      </c>
    </row>
    <row r="17" spans="2:9" x14ac:dyDescent="0.25">
      <c r="B17" s="84" t="s">
        <v>19</v>
      </c>
      <c r="C17" s="104" t="s">
        <v>49</v>
      </c>
      <c r="D17" s="69">
        <f>'FBiH '!D17+RS!D17</f>
        <v>0</v>
      </c>
      <c r="E17" s="70">
        <f t="shared" si="1"/>
        <v>0</v>
      </c>
      <c r="F17" s="69">
        <f>'FBiH '!F17+RS!F17</f>
        <v>0</v>
      </c>
      <c r="G17" s="34">
        <f t="shared" si="0"/>
        <v>0</v>
      </c>
      <c r="H17" s="22" t="s">
        <v>1</v>
      </c>
      <c r="I17" s="23" t="s">
        <v>1</v>
      </c>
    </row>
    <row r="18" spans="2:9" x14ac:dyDescent="0.25">
      <c r="B18" s="84" t="s">
        <v>20</v>
      </c>
      <c r="C18" s="104" t="s">
        <v>50</v>
      </c>
      <c r="D18" s="69">
        <f>'FBiH '!D18+RS!D18</f>
        <v>1364063.2399999998</v>
      </c>
      <c r="E18" s="70">
        <f t="shared" si="1"/>
        <v>6.2022940164852894E-3</v>
      </c>
      <c r="F18" s="69">
        <f>'FBiH '!F18+RS!F18</f>
        <v>1327237.9900000002</v>
      </c>
      <c r="G18" s="34">
        <f t="shared" si="0"/>
        <v>5.5459426563783032E-3</v>
      </c>
      <c r="H18" s="19">
        <f t="shared" si="2"/>
        <v>-2.6996732204292478E-2</v>
      </c>
      <c r="I18" s="20">
        <f t="shared" si="3"/>
        <v>-0.10582396744856783</v>
      </c>
    </row>
    <row r="19" spans="2:9" x14ac:dyDescent="0.25">
      <c r="B19" s="84" t="s">
        <v>21</v>
      </c>
      <c r="C19" s="104" t="s">
        <v>5</v>
      </c>
      <c r="D19" s="69">
        <f>'FBiH '!D19+RS!D19</f>
        <v>375588.62</v>
      </c>
      <c r="E19" s="70">
        <f t="shared" si="1"/>
        <v>1.7077734977199205E-3</v>
      </c>
      <c r="F19" s="69">
        <f>'FBiH '!F19+RS!F19</f>
        <v>821216.02000000014</v>
      </c>
      <c r="G19" s="34">
        <f t="shared" si="0"/>
        <v>3.4314998438367619E-3</v>
      </c>
      <c r="H19" s="19">
        <f t="shared" si="2"/>
        <v>1.186477375166479</v>
      </c>
      <c r="I19" s="20">
        <f t="shared" si="3"/>
        <v>1.0093413139495488</v>
      </c>
    </row>
    <row r="20" spans="2:9" x14ac:dyDescent="0.25">
      <c r="B20" s="84" t="s">
        <v>22</v>
      </c>
      <c r="C20" s="104" t="s">
        <v>51</v>
      </c>
      <c r="D20" s="69">
        <f>'FBiH '!D20+RS!D20</f>
        <v>24365.75</v>
      </c>
      <c r="E20" s="70">
        <f t="shared" si="1"/>
        <v>1.1078925155418487E-4</v>
      </c>
      <c r="F20" s="69">
        <f>'FBiH '!F20+RS!F20</f>
        <v>172389.37500000003</v>
      </c>
      <c r="G20" s="34">
        <f t="shared" si="0"/>
        <v>7.2033922741986567E-4</v>
      </c>
      <c r="H20" s="19">
        <f t="shared" si="2"/>
        <v>6.0750695135589927</v>
      </c>
      <c r="I20" s="20">
        <f t="shared" si="3"/>
        <v>5.5018872978626607</v>
      </c>
    </row>
    <row r="21" spans="2:9" x14ac:dyDescent="0.25">
      <c r="B21" s="84" t="s">
        <v>23</v>
      </c>
      <c r="C21" s="104" t="s">
        <v>31</v>
      </c>
      <c r="D21" s="69">
        <f>'FBiH '!D21+RS!D21</f>
        <v>256631.04000000001</v>
      </c>
      <c r="E21" s="70">
        <f t="shared" si="1"/>
        <v>1.1668822362197791E-3</v>
      </c>
      <c r="F21" s="69">
        <f>'FBiH '!F21+RS!F21</f>
        <v>102845.85999999999</v>
      </c>
      <c r="G21" s="34">
        <f t="shared" si="0"/>
        <v>4.2974752554054822E-4</v>
      </c>
      <c r="H21" s="19">
        <f t="shared" si="2"/>
        <v>-0.59924621744898832</v>
      </c>
      <c r="I21" s="20">
        <f t="shared" si="3"/>
        <v>-0.63171302792923278</v>
      </c>
    </row>
    <row r="22" spans="2:9" x14ac:dyDescent="0.25">
      <c r="B22" s="84" t="s">
        <v>24</v>
      </c>
      <c r="C22" s="104" t="s">
        <v>52</v>
      </c>
      <c r="D22" s="69">
        <f>'FBiH '!D22+RS!D22</f>
        <v>0</v>
      </c>
      <c r="E22" s="70">
        <f t="shared" si="1"/>
        <v>0</v>
      </c>
      <c r="F22" s="69">
        <f>'FBiH '!F22+RS!F22</f>
        <v>0</v>
      </c>
      <c r="G22" s="34">
        <f t="shared" si="0"/>
        <v>0</v>
      </c>
      <c r="H22" s="22" t="s">
        <v>1</v>
      </c>
      <c r="I22" s="23" t="s">
        <v>1</v>
      </c>
    </row>
    <row r="23" spans="2:9" x14ac:dyDescent="0.25">
      <c r="B23" s="84" t="s">
        <v>25</v>
      </c>
      <c r="C23" s="104" t="s">
        <v>53</v>
      </c>
      <c r="D23" s="69">
        <f>'FBiH '!D23+RS!D23</f>
        <v>6179.57</v>
      </c>
      <c r="E23" s="70">
        <f t="shared" si="1"/>
        <v>2.8098044805790677E-5</v>
      </c>
      <c r="F23" s="69">
        <f>'FBiH '!F23+RS!F23</f>
        <v>30291.070000000003</v>
      </c>
      <c r="G23" s="34">
        <f t="shared" si="0"/>
        <v>1.2657303248254754E-4</v>
      </c>
      <c r="H23" s="19">
        <f t="shared" si="2"/>
        <v>3.901808701899971</v>
      </c>
      <c r="I23" s="20">
        <f t="shared" si="3"/>
        <v>3.5046918160107117</v>
      </c>
    </row>
    <row r="24" spans="2:9" s="3" customFormat="1" x14ac:dyDescent="0.25">
      <c r="B24" s="85"/>
      <c r="C24" s="24" t="s">
        <v>32</v>
      </c>
      <c r="D24" s="78">
        <f>SUM(D6:D23)</f>
        <v>179112751.55969998</v>
      </c>
      <c r="E24" s="71">
        <f>SUM(E6:E23)</f>
        <v>0.81441234885484004</v>
      </c>
      <c r="F24" s="78">
        <f>SUM(F6:F23)</f>
        <v>189758675.4686</v>
      </c>
      <c r="G24" s="35">
        <f>SUM(G6:G23)</f>
        <v>0.79291787955764848</v>
      </c>
      <c r="H24" s="29">
        <f t="shared" ref="H24:I29" si="6">(F24-D24)/D24</f>
        <v>5.9436996060839561E-2</v>
      </c>
      <c r="I24" s="30">
        <f t="shared" si="6"/>
        <v>-2.6392612203652521E-2</v>
      </c>
    </row>
    <row r="25" spans="2:9" ht="15.75" customHeight="1" x14ac:dyDescent="0.25">
      <c r="B25" s="86">
        <v>19</v>
      </c>
      <c r="C25" s="21" t="s">
        <v>6</v>
      </c>
      <c r="D25" s="69">
        <f>'FBiH '!D25+RS!D25</f>
        <v>38019530.689999975</v>
      </c>
      <c r="E25" s="70">
        <f t="shared" si="1"/>
        <v>0.17287197601495785</v>
      </c>
      <c r="F25" s="69">
        <f>'FBiH '!F25+RS!F25</f>
        <v>47063217.131000027</v>
      </c>
      <c r="G25" s="34">
        <f>F25/$F$29</f>
        <v>0.19665644398349924</v>
      </c>
      <c r="H25" s="19">
        <f t="shared" si="2"/>
        <v>0.23786949172885904</v>
      </c>
      <c r="I25" s="20">
        <f t="shared" si="6"/>
        <v>0.13758428934996048</v>
      </c>
    </row>
    <row r="26" spans="2:9" x14ac:dyDescent="0.25">
      <c r="B26" s="86"/>
      <c r="C26" s="21" t="s">
        <v>54</v>
      </c>
      <c r="D26" s="69">
        <f>'FBiH '!D26+RS!D26</f>
        <v>2796543.5</v>
      </c>
      <c r="E26" s="70">
        <f t="shared" si="1"/>
        <v>1.271567513020205E-2</v>
      </c>
      <c r="F26" s="69">
        <f>'FBiH '!F26+RS!F26</f>
        <v>2495040.9200000004</v>
      </c>
      <c r="G26" s="34">
        <f>F26/$F$29</f>
        <v>1.0425676458852241E-2</v>
      </c>
      <c r="H26" s="19">
        <f t="shared" si="2"/>
        <v>-0.10781258364119836</v>
      </c>
      <c r="I26" s="20">
        <f>(G26-E26)/E26</f>
        <v>-0.18009257455081121</v>
      </c>
    </row>
    <row r="27" spans="2:9" x14ac:dyDescent="0.25">
      <c r="B27" s="86"/>
      <c r="C27" s="21" t="s">
        <v>7</v>
      </c>
      <c r="D27" s="72">
        <f>'FBiH '!D27</f>
        <v>0</v>
      </c>
      <c r="E27" s="70">
        <f t="shared" si="1"/>
        <v>0</v>
      </c>
      <c r="F27" s="69">
        <f>'FBiH '!F27</f>
        <v>0</v>
      </c>
      <c r="G27" s="34">
        <f>F27/$F$29</f>
        <v>0</v>
      </c>
      <c r="H27" s="22" t="s">
        <v>1</v>
      </c>
      <c r="I27" s="49" t="s">
        <v>1</v>
      </c>
    </row>
    <row r="28" spans="2:9" s="3" customFormat="1" x14ac:dyDescent="0.25">
      <c r="B28" s="85"/>
      <c r="C28" s="24" t="s">
        <v>33</v>
      </c>
      <c r="D28" s="78">
        <f>SUM(D25:D27)</f>
        <v>40816074.189999975</v>
      </c>
      <c r="E28" s="71">
        <f>SUM(E25:E26)</f>
        <v>0.1855876511451599</v>
      </c>
      <c r="F28" s="78">
        <f>SUM(F25:F27)</f>
        <v>49558258.051000029</v>
      </c>
      <c r="G28" s="35">
        <f>SUM(G25:G26)</f>
        <v>0.20708212044235147</v>
      </c>
      <c r="H28" s="29">
        <f t="shared" si="6"/>
        <v>0.2141848287590066</v>
      </c>
      <c r="I28" s="30">
        <f t="shared" si="6"/>
        <v>0.11581842414924134</v>
      </c>
    </row>
    <row r="29" spans="2:9" s="3" customFormat="1" ht="16.5" thickBot="1" x14ac:dyDescent="0.3">
      <c r="B29" s="87"/>
      <c r="C29" s="31" t="s">
        <v>34</v>
      </c>
      <c r="D29" s="99">
        <f>D24+D28</f>
        <v>219928825.74969995</v>
      </c>
      <c r="E29" s="73">
        <f>E24+E28</f>
        <v>1</v>
      </c>
      <c r="F29" s="99">
        <f>SUM(F24:F27)</f>
        <v>239316933.5196</v>
      </c>
      <c r="G29" s="40">
        <f>G24+G28</f>
        <v>1</v>
      </c>
      <c r="H29" s="32">
        <f>(F29-D29)/D29</f>
        <v>8.815628285109646E-2</v>
      </c>
      <c r="I29" s="33">
        <f t="shared" si="6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4" t="s">
        <v>35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4" t="s">
        <v>36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05" t="s">
        <v>38</v>
      </c>
      <c r="C2" s="106"/>
      <c r="D2" s="106"/>
      <c r="E2" s="106"/>
      <c r="F2" s="106"/>
      <c r="G2" s="106"/>
      <c r="H2" s="106"/>
      <c r="I2" s="107"/>
    </row>
    <row r="3" spans="2:16" ht="16.5" thickBot="1" x14ac:dyDescent="0.3">
      <c r="C3" s="3"/>
    </row>
    <row r="4" spans="2:16" ht="15.75" customHeight="1" x14ac:dyDescent="0.25">
      <c r="B4" s="122"/>
      <c r="C4" s="116" t="s">
        <v>2</v>
      </c>
      <c r="D4" s="120" t="s">
        <v>29</v>
      </c>
      <c r="E4" s="108" t="s">
        <v>3</v>
      </c>
      <c r="F4" s="120" t="s">
        <v>28</v>
      </c>
      <c r="G4" s="108" t="s">
        <v>3</v>
      </c>
      <c r="H4" s="110" t="s">
        <v>27</v>
      </c>
      <c r="I4" s="112" t="s">
        <v>40</v>
      </c>
      <c r="K4" s="53"/>
      <c r="L4" s="53"/>
      <c r="M4" s="54"/>
      <c r="N4" s="55"/>
      <c r="O4" s="55"/>
    </row>
    <row r="5" spans="2:16" x14ac:dyDescent="0.25">
      <c r="B5" s="123"/>
      <c r="C5" s="117"/>
      <c r="D5" s="121"/>
      <c r="E5" s="109" t="s">
        <v>0</v>
      </c>
      <c r="F5" s="121"/>
      <c r="G5" s="109" t="s">
        <v>0</v>
      </c>
      <c r="H5" s="111"/>
      <c r="I5" s="113"/>
      <c r="K5" s="53"/>
      <c r="L5" s="53"/>
      <c r="M5" s="54"/>
      <c r="N5" s="55"/>
      <c r="O5" s="55"/>
    </row>
    <row r="6" spans="2:16" x14ac:dyDescent="0.25">
      <c r="B6" s="86" t="s">
        <v>8</v>
      </c>
      <c r="C6" s="103" t="s">
        <v>41</v>
      </c>
      <c r="D6" s="88">
        <v>15442223.029699998</v>
      </c>
      <c r="E6" s="18">
        <f>D6/$D$29</f>
        <v>9.3670148326441077E-2</v>
      </c>
      <c r="F6" s="93">
        <v>14493877.611900004</v>
      </c>
      <c r="G6" s="41">
        <f>F6/$F$29</f>
        <v>7.9627240543931874E-2</v>
      </c>
      <c r="H6" s="19">
        <f>(F6-D6)/D6</f>
        <v>-6.141249326447646E-2</v>
      </c>
      <c r="I6" s="20">
        <f>(G6-E6)/E6</f>
        <v>-0.14991870978542254</v>
      </c>
      <c r="K6" s="96"/>
      <c r="L6" s="96"/>
      <c r="M6" s="65"/>
      <c r="N6" s="55"/>
      <c r="O6" s="55"/>
      <c r="P6" s="4"/>
    </row>
    <row r="7" spans="2:16" x14ac:dyDescent="0.25">
      <c r="B7" s="86" t="s">
        <v>9</v>
      </c>
      <c r="C7" s="21" t="s">
        <v>4</v>
      </c>
      <c r="D7" s="88">
        <v>2225808.3695000005</v>
      </c>
      <c r="E7" s="18">
        <f t="shared" ref="E7:E23" si="0">D7/$D$29</f>
        <v>1.3501411015519407E-2</v>
      </c>
      <c r="F7" s="93">
        <v>2578795.6355000017</v>
      </c>
      <c r="G7" s="41">
        <f t="shared" ref="G7:G23" si="1">F7/$F$29</f>
        <v>1.4167525480759318E-2</v>
      </c>
      <c r="H7" s="19">
        <f t="shared" ref="H7:H23" si="2">(F7-D7)/D7</f>
        <v>0.15858834517694589</v>
      </c>
      <c r="I7" s="20">
        <f t="shared" ref="I7:I23" si="3">(G7-E7)/E7</f>
        <v>4.9336655589125894E-2</v>
      </c>
      <c r="K7" s="96"/>
      <c r="L7" s="96"/>
      <c r="M7" s="65"/>
      <c r="N7" s="55"/>
      <c r="O7" s="55"/>
      <c r="P7" s="4"/>
    </row>
    <row r="8" spans="2:16" x14ac:dyDescent="0.25">
      <c r="B8" s="86" t="s">
        <v>10</v>
      </c>
      <c r="C8" s="104" t="s">
        <v>42</v>
      </c>
      <c r="D8" s="88">
        <v>31383931.983499996</v>
      </c>
      <c r="E8" s="18">
        <f t="shared" si="0"/>
        <v>0.19037010139714933</v>
      </c>
      <c r="F8" s="93">
        <v>32582075.075899992</v>
      </c>
      <c r="G8" s="41">
        <f t="shared" si="1"/>
        <v>0.17900114786115082</v>
      </c>
      <c r="H8" s="19">
        <f t="shared" si="2"/>
        <v>3.8176959248761938E-2</v>
      </c>
      <c r="I8" s="20">
        <f t="shared" si="3"/>
        <v>-5.972026832239085E-2</v>
      </c>
      <c r="K8" s="96"/>
      <c r="L8" s="96"/>
      <c r="M8" s="65"/>
      <c r="N8" s="55"/>
      <c r="O8" s="55"/>
      <c r="P8" s="4"/>
    </row>
    <row r="9" spans="2:16" x14ac:dyDescent="0.25">
      <c r="B9" s="86" t="s">
        <v>11</v>
      </c>
      <c r="C9" s="104" t="s">
        <v>43</v>
      </c>
      <c r="D9" s="88">
        <v>0</v>
      </c>
      <c r="E9" s="18">
        <f t="shared" si="0"/>
        <v>0</v>
      </c>
      <c r="F9" s="93">
        <v>0</v>
      </c>
      <c r="G9" s="41">
        <f t="shared" si="1"/>
        <v>0</v>
      </c>
      <c r="H9" s="22" t="s">
        <v>1</v>
      </c>
      <c r="I9" s="23" t="s">
        <v>1</v>
      </c>
      <c r="K9" s="96"/>
      <c r="L9" s="96"/>
      <c r="M9" s="65"/>
      <c r="N9" s="55"/>
      <c r="O9" s="55"/>
      <c r="P9" s="4"/>
    </row>
    <row r="10" spans="2:16" x14ac:dyDescent="0.25">
      <c r="B10" s="86" t="s">
        <v>12</v>
      </c>
      <c r="C10" s="104" t="s">
        <v>44</v>
      </c>
      <c r="D10" s="88">
        <v>0</v>
      </c>
      <c r="E10" s="18">
        <f t="shared" si="0"/>
        <v>0</v>
      </c>
      <c r="F10" s="93">
        <v>0</v>
      </c>
      <c r="G10" s="41">
        <f t="shared" si="1"/>
        <v>0</v>
      </c>
      <c r="H10" s="22" t="s">
        <v>1</v>
      </c>
      <c r="I10" s="23" t="s">
        <v>1</v>
      </c>
      <c r="K10" s="96"/>
      <c r="L10" s="96"/>
      <c r="M10" s="65"/>
      <c r="N10" s="55"/>
      <c r="O10" s="55"/>
      <c r="P10" s="4"/>
    </row>
    <row r="11" spans="2:16" x14ac:dyDescent="0.25">
      <c r="B11" s="86" t="s">
        <v>13</v>
      </c>
      <c r="C11" s="104" t="s">
        <v>45</v>
      </c>
      <c r="D11" s="88">
        <v>2320</v>
      </c>
      <c r="E11" s="18">
        <f t="shared" si="0"/>
        <v>1.4072762949957547E-5</v>
      </c>
      <c r="F11" s="93">
        <v>200</v>
      </c>
      <c r="G11" s="41">
        <f t="shared" si="1"/>
        <v>1.0987707041013649E-6</v>
      </c>
      <c r="H11" s="19">
        <f t="shared" ref="H11" si="4">(F11-D11)/D11</f>
        <v>-0.91379310344827591</v>
      </c>
      <c r="I11" s="20">
        <f t="shared" ref="I11" si="5">(G11-E11)/E11</f>
        <v>-0.92192217633391738</v>
      </c>
      <c r="K11" s="96"/>
      <c r="L11" s="96"/>
      <c r="M11" s="65"/>
      <c r="N11" s="55"/>
      <c r="O11" s="55"/>
      <c r="P11" s="4"/>
    </row>
    <row r="12" spans="2:16" x14ac:dyDescent="0.25">
      <c r="B12" s="86" t="s">
        <v>14</v>
      </c>
      <c r="C12" s="104" t="s">
        <v>30</v>
      </c>
      <c r="D12" s="88">
        <v>127277.27989999999</v>
      </c>
      <c r="E12" s="18">
        <f t="shared" si="0"/>
        <v>7.7204439178797256E-4</v>
      </c>
      <c r="F12" s="93">
        <v>1116323.0299</v>
      </c>
      <c r="G12" s="41">
        <f t="shared" si="1"/>
        <v>6.1329152078389597E-3</v>
      </c>
      <c r="H12" s="19">
        <f t="shared" si="2"/>
        <v>7.7707957836393078</v>
      </c>
      <c r="I12" s="20">
        <f t="shared" si="3"/>
        <v>6.9437339006320373</v>
      </c>
      <c r="K12" s="96"/>
      <c r="L12" s="96"/>
      <c r="M12" s="65"/>
      <c r="N12" s="55"/>
      <c r="O12" s="55"/>
      <c r="P12" s="4"/>
    </row>
    <row r="13" spans="2:16" x14ac:dyDescent="0.25">
      <c r="B13" s="86" t="s">
        <v>15</v>
      </c>
      <c r="C13" s="104" t="s">
        <v>26</v>
      </c>
      <c r="D13" s="88">
        <v>4760040.0901999995</v>
      </c>
      <c r="E13" s="18">
        <f t="shared" si="0"/>
        <v>2.887367061279273E-2</v>
      </c>
      <c r="F13" s="93">
        <v>14764172.858999997</v>
      </c>
      <c r="G13" s="41">
        <f t="shared" si="1"/>
        <v>8.1112203038788439E-2</v>
      </c>
      <c r="H13" s="19">
        <f t="shared" si="2"/>
        <v>2.1016908637800276</v>
      </c>
      <c r="I13" s="20">
        <f t="shared" si="3"/>
        <v>1.8092099590154282</v>
      </c>
      <c r="K13" s="96"/>
      <c r="L13" s="96"/>
      <c r="M13" s="65"/>
      <c r="N13" s="55"/>
      <c r="O13" s="55"/>
      <c r="P13" s="4"/>
    </row>
    <row r="14" spans="2:16" x14ac:dyDescent="0.25">
      <c r="B14" s="86" t="s">
        <v>16</v>
      </c>
      <c r="C14" s="104" t="s">
        <v>46</v>
      </c>
      <c r="D14" s="88">
        <v>5340477.3045999995</v>
      </c>
      <c r="E14" s="18">
        <f t="shared" si="0"/>
        <v>3.2394513425544835E-2</v>
      </c>
      <c r="F14" s="93">
        <v>4293167.3907000003</v>
      </c>
      <c r="G14" s="41">
        <f t="shared" si="1"/>
        <v>2.3586032783522292E-2</v>
      </c>
      <c r="H14" s="19">
        <f t="shared" si="2"/>
        <v>-0.1961079233494547</v>
      </c>
      <c r="I14" s="20">
        <f t="shared" si="3"/>
        <v>-0.27191273183552672</v>
      </c>
      <c r="K14" s="96"/>
      <c r="L14" s="96"/>
      <c r="M14" s="65"/>
      <c r="N14" s="55"/>
      <c r="O14" s="55"/>
      <c r="P14" s="4"/>
    </row>
    <row r="15" spans="2:16" x14ac:dyDescent="0.25">
      <c r="B15" s="86" t="s">
        <v>17</v>
      </c>
      <c r="C15" s="104" t="s">
        <v>47</v>
      </c>
      <c r="D15" s="88">
        <v>69397948.822300002</v>
      </c>
      <c r="E15" s="18">
        <f t="shared" si="0"/>
        <v>0.42095727715065234</v>
      </c>
      <c r="F15" s="93">
        <v>67456162.010700002</v>
      </c>
      <c r="G15" s="41">
        <f t="shared" si="1"/>
        <v>0.37059427314236293</v>
      </c>
      <c r="H15" s="19">
        <f t="shared" si="2"/>
        <v>-2.798046404184262E-2</v>
      </c>
      <c r="I15" s="20">
        <f t="shared" si="3"/>
        <v>-0.11963922882907066</v>
      </c>
      <c r="K15" s="96"/>
      <c r="L15" s="96"/>
      <c r="M15" s="65"/>
      <c r="N15" s="55"/>
      <c r="O15" s="55"/>
      <c r="P15" s="4"/>
    </row>
    <row r="16" spans="2:16" x14ac:dyDescent="0.25">
      <c r="B16" s="86" t="s">
        <v>18</v>
      </c>
      <c r="C16" s="104" t="s">
        <v>48</v>
      </c>
      <c r="D16" s="88">
        <v>0</v>
      </c>
      <c r="E16" s="18">
        <f t="shared" si="0"/>
        <v>0</v>
      </c>
      <c r="F16" s="93">
        <v>0</v>
      </c>
      <c r="G16" s="41">
        <f>F16/$F$29</f>
        <v>0</v>
      </c>
      <c r="H16" s="22" t="s">
        <v>1</v>
      </c>
      <c r="I16" s="23" t="s">
        <v>1</v>
      </c>
      <c r="K16" s="96"/>
      <c r="L16" s="96"/>
      <c r="M16" s="65"/>
      <c r="N16" s="55"/>
      <c r="O16" s="55"/>
      <c r="P16" s="4"/>
    </row>
    <row r="17" spans="2:16" x14ac:dyDescent="0.25">
      <c r="B17" s="86" t="s">
        <v>19</v>
      </c>
      <c r="C17" s="104" t="s">
        <v>49</v>
      </c>
      <c r="D17" s="88">
        <v>0</v>
      </c>
      <c r="E17" s="18">
        <f t="shared" si="0"/>
        <v>0</v>
      </c>
      <c r="F17" s="93">
        <v>0</v>
      </c>
      <c r="G17" s="41">
        <f t="shared" si="1"/>
        <v>0</v>
      </c>
      <c r="H17" s="22" t="s">
        <v>1</v>
      </c>
      <c r="I17" s="23" t="s">
        <v>1</v>
      </c>
      <c r="K17" s="96"/>
      <c r="L17" s="96"/>
      <c r="M17" s="65"/>
      <c r="N17" s="55"/>
      <c r="O17" s="55"/>
      <c r="P17" s="4"/>
    </row>
    <row r="18" spans="2:16" x14ac:dyDescent="0.25">
      <c r="B18" s="86" t="s">
        <v>20</v>
      </c>
      <c r="C18" s="104" t="s">
        <v>50</v>
      </c>
      <c r="D18" s="88">
        <v>1229329.4399999997</v>
      </c>
      <c r="E18" s="18">
        <f t="shared" si="0"/>
        <v>7.4569231881569204E-3</v>
      </c>
      <c r="F18" s="93">
        <v>1077686.4000000001</v>
      </c>
      <c r="G18" s="41">
        <f t="shared" si="1"/>
        <v>5.9206512226423263E-3</v>
      </c>
      <c r="H18" s="19">
        <f t="shared" si="2"/>
        <v>-0.12335427352980305</v>
      </c>
      <c r="I18" s="20">
        <f t="shared" si="3"/>
        <v>-0.20601955079200762</v>
      </c>
      <c r="K18" s="96"/>
      <c r="L18" s="96"/>
      <c r="M18" s="65"/>
      <c r="N18" s="55"/>
      <c r="O18" s="55"/>
      <c r="P18" s="4"/>
    </row>
    <row r="19" spans="2:16" x14ac:dyDescent="0.25">
      <c r="B19" s="86" t="s">
        <v>21</v>
      </c>
      <c r="C19" s="104" t="s">
        <v>5</v>
      </c>
      <c r="D19" s="88">
        <v>374529.58999999997</v>
      </c>
      <c r="E19" s="18">
        <f t="shared" si="0"/>
        <v>2.2718388525063749E-3</v>
      </c>
      <c r="F19" s="93">
        <v>819765.04000000015</v>
      </c>
      <c r="G19" s="41">
        <f t="shared" si="1"/>
        <v>4.5036690509924187E-3</v>
      </c>
      <c r="H19" s="19">
        <f t="shared" si="2"/>
        <v>1.1887857779141036</v>
      </c>
      <c r="I19" s="20">
        <f t="shared" si="3"/>
        <v>0.98238930812535752</v>
      </c>
      <c r="K19" s="96"/>
      <c r="L19" s="96"/>
      <c r="M19" s="65"/>
      <c r="N19" s="55"/>
      <c r="O19" s="55"/>
      <c r="P19" s="4"/>
    </row>
    <row r="20" spans="2:16" x14ac:dyDescent="0.25">
      <c r="B20" s="86" t="s">
        <v>22</v>
      </c>
      <c r="C20" s="104" t="s">
        <v>51</v>
      </c>
      <c r="D20" s="88">
        <v>24365.75</v>
      </c>
      <c r="E20" s="18">
        <f t="shared" si="0"/>
        <v>1.4779888958962417E-4</v>
      </c>
      <c r="F20" s="93">
        <v>172389.37500000003</v>
      </c>
      <c r="G20" s="41">
        <f t="shared" si="1"/>
        <v>9.4708197474172127E-4</v>
      </c>
      <c r="H20" s="19">
        <f t="shared" si="2"/>
        <v>6.0750695135589927</v>
      </c>
      <c r="I20" s="20">
        <f t="shared" si="3"/>
        <v>5.4079099468972514</v>
      </c>
      <c r="K20" s="96"/>
      <c r="L20" s="96"/>
      <c r="M20" s="65"/>
      <c r="N20" s="55"/>
      <c r="O20" s="56"/>
      <c r="P20" s="50"/>
    </row>
    <row r="21" spans="2:16" x14ac:dyDescent="0.25">
      <c r="B21" s="86" t="s">
        <v>23</v>
      </c>
      <c r="C21" s="104" t="s">
        <v>31</v>
      </c>
      <c r="D21" s="88">
        <v>231519.52000000002</v>
      </c>
      <c r="E21" s="18">
        <f t="shared" si="0"/>
        <v>1.4043617772620499E-3</v>
      </c>
      <c r="F21" s="93">
        <v>72392.239999999991</v>
      </c>
      <c r="G21" s="41">
        <f t="shared" si="1"/>
        <v>3.9771236258137491E-4</v>
      </c>
      <c r="H21" s="19">
        <f t="shared" si="2"/>
        <v>-0.68731690528729505</v>
      </c>
      <c r="I21" s="20">
        <f t="shared" si="3"/>
        <v>-0.7168020598248146</v>
      </c>
      <c r="K21" s="96"/>
      <c r="L21" s="96"/>
      <c r="M21" s="65"/>
      <c r="N21" s="55"/>
      <c r="O21" s="56"/>
      <c r="P21" s="4"/>
    </row>
    <row r="22" spans="2:16" x14ac:dyDescent="0.25">
      <c r="B22" s="86" t="s">
        <v>24</v>
      </c>
      <c r="C22" s="104" t="s">
        <v>52</v>
      </c>
      <c r="D22" s="88">
        <v>0</v>
      </c>
      <c r="E22" s="18">
        <f t="shared" si="0"/>
        <v>0</v>
      </c>
      <c r="F22" s="93">
        <v>0</v>
      </c>
      <c r="G22" s="41">
        <f t="shared" si="1"/>
        <v>0</v>
      </c>
      <c r="H22" s="22" t="s">
        <v>1</v>
      </c>
      <c r="I22" s="23" t="s">
        <v>1</v>
      </c>
      <c r="K22" s="96"/>
      <c r="L22" s="96"/>
      <c r="M22" s="65"/>
      <c r="N22" s="55"/>
      <c r="O22" s="56"/>
      <c r="P22" s="4"/>
    </row>
    <row r="23" spans="2:16" x14ac:dyDescent="0.25">
      <c r="B23" s="86" t="s">
        <v>25</v>
      </c>
      <c r="C23" s="104" t="s">
        <v>53</v>
      </c>
      <c r="D23" s="88">
        <v>5886.2</v>
      </c>
      <c r="E23" s="18">
        <f t="shared" si="0"/>
        <v>3.570478330863798E-5</v>
      </c>
      <c r="F23" s="93">
        <v>27940.910000000003</v>
      </c>
      <c r="G23" s="41">
        <f t="shared" si="1"/>
        <v>1.5350326676966434E-4</v>
      </c>
      <c r="H23" s="19">
        <f t="shared" si="2"/>
        <v>3.7468502599300062</v>
      </c>
      <c r="I23" s="20">
        <f t="shared" si="3"/>
        <v>3.2992353557437113</v>
      </c>
      <c r="K23" s="96"/>
      <c r="L23" s="96"/>
      <c r="M23" s="65"/>
      <c r="N23" s="55"/>
      <c r="O23" s="56"/>
      <c r="P23" s="4"/>
    </row>
    <row r="24" spans="2:16" s="3" customFormat="1" x14ac:dyDescent="0.25">
      <c r="B24" s="85"/>
      <c r="C24" s="24" t="s">
        <v>32</v>
      </c>
      <c r="D24" s="79">
        <f>SUM(D6:D23)</f>
        <v>130545657.37970001</v>
      </c>
      <c r="E24" s="25">
        <f>SUM(E6:E23)</f>
        <v>0.7918698665736611</v>
      </c>
      <c r="F24" s="91">
        <f>SUM(F6:F23)</f>
        <v>139454947.57860002</v>
      </c>
      <c r="G24" s="25">
        <f>SUM(G6:G23)</f>
        <v>0.76614505470678607</v>
      </c>
      <c r="H24" s="26">
        <f>(F24-D24)/D24</f>
        <v>6.8246545903758407E-2</v>
      </c>
      <c r="I24" s="27">
        <f>(G24-E24)/E24</f>
        <v>-3.2486160861485522E-2</v>
      </c>
      <c r="K24" s="56"/>
      <c r="L24" s="57"/>
      <c r="M24" s="57"/>
      <c r="N24" s="58"/>
      <c r="O24" s="58"/>
      <c r="P24" s="42"/>
    </row>
    <row r="25" spans="2:16" s="3" customFormat="1" ht="15.75" customHeight="1" x14ac:dyDescent="0.25">
      <c r="B25" s="86">
        <v>19</v>
      </c>
      <c r="C25" s="21" t="s">
        <v>6</v>
      </c>
      <c r="D25" s="93">
        <v>32458442.019999977</v>
      </c>
      <c r="E25" s="18">
        <f>D25/$D$29</f>
        <v>0.19688791391051763</v>
      </c>
      <c r="F25" s="93">
        <v>40756753.691000029</v>
      </c>
      <c r="G25" s="41">
        <f>F25/$F$29</f>
        <v>0.22391163474973003</v>
      </c>
      <c r="H25" s="19">
        <f>(F25-D25)/D25</f>
        <v>0.25565958051488935</v>
      </c>
      <c r="I25" s="20">
        <f>(G25-E25)/E25</f>
        <v>0.13725434081999691</v>
      </c>
      <c r="K25" s="97"/>
      <c r="L25" s="97"/>
      <c r="M25" s="65"/>
      <c r="N25" s="60"/>
      <c r="O25" s="58"/>
    </row>
    <row r="26" spans="2:16" s="3" customFormat="1" x14ac:dyDescent="0.25">
      <c r="B26" s="86"/>
      <c r="C26" s="21" t="s">
        <v>54</v>
      </c>
      <c r="D26" s="93">
        <v>1853363.79</v>
      </c>
      <c r="E26" s="18">
        <f t="shared" ref="E26:E27" si="6">D26/$D$29</f>
        <v>1.1242219515821078E-2</v>
      </c>
      <c r="F26" s="93">
        <v>1809897.2800000003</v>
      </c>
      <c r="G26" s="41">
        <f t="shared" ref="G26:G27" si="7">F26/$F$29</f>
        <v>9.9433105434837271E-3</v>
      </c>
      <c r="H26" s="19">
        <f>(F26-D26)/D26</f>
        <v>-2.3452767467740252E-2</v>
      </c>
      <c r="I26" s="20">
        <f t="shared" ref="I26" si="8">(G26-E26)/E26</f>
        <v>-0.11553848157024577</v>
      </c>
      <c r="K26" s="97"/>
      <c r="L26" s="97"/>
      <c r="M26" s="65"/>
      <c r="N26" s="60"/>
      <c r="O26" s="57"/>
    </row>
    <row r="27" spans="2:16" s="3" customFormat="1" x14ac:dyDescent="0.25">
      <c r="B27" s="86"/>
      <c r="C27" s="21" t="s">
        <v>7</v>
      </c>
      <c r="D27" s="93">
        <v>0</v>
      </c>
      <c r="E27" s="18">
        <f t="shared" si="6"/>
        <v>0</v>
      </c>
      <c r="F27" s="93">
        <v>0</v>
      </c>
      <c r="G27" s="41">
        <f t="shared" si="7"/>
        <v>0</v>
      </c>
      <c r="H27" s="22" t="s">
        <v>1</v>
      </c>
      <c r="I27" s="23" t="s">
        <v>1</v>
      </c>
      <c r="K27" s="97"/>
      <c r="L27" s="97"/>
      <c r="M27" s="65"/>
      <c r="N27" s="60"/>
      <c r="O27" s="58"/>
    </row>
    <row r="28" spans="2:16" s="17" customFormat="1" x14ac:dyDescent="0.25">
      <c r="B28" s="85"/>
      <c r="C28" s="24" t="s">
        <v>33</v>
      </c>
      <c r="D28" s="80">
        <f>SUM(D25:D27)</f>
        <v>34311805.80999998</v>
      </c>
      <c r="E28" s="25">
        <f>E25+E26+E27</f>
        <v>0.20813013342633871</v>
      </c>
      <c r="F28" s="92">
        <f>SUM(F25:F27)</f>
        <v>42566650.971000031</v>
      </c>
      <c r="G28" s="28">
        <f>SUM(G25:G27)</f>
        <v>0.23385494529321377</v>
      </c>
      <c r="H28" s="29">
        <f t="shared" ref="H28" si="9">(F28-D28)/D28</f>
        <v>0.24058323268413412</v>
      </c>
      <c r="I28" s="30">
        <f t="shared" ref="I28" si="10">(G28-E28)/E28</f>
        <v>0.12359965106148153</v>
      </c>
      <c r="K28" s="97"/>
      <c r="L28" s="97"/>
      <c r="M28" s="57"/>
      <c r="N28" s="60"/>
      <c r="O28" s="61"/>
    </row>
    <row r="29" spans="2:16" s="3" customFormat="1" ht="16.5" thickBot="1" x14ac:dyDescent="0.3">
      <c r="B29" s="87"/>
      <c r="C29" s="31" t="s">
        <v>34</v>
      </c>
      <c r="D29" s="101">
        <f>SUM(D24:D27)</f>
        <v>164857463.18969998</v>
      </c>
      <c r="E29" s="102">
        <f>E24+E28</f>
        <v>0.99999999999999978</v>
      </c>
      <c r="F29" s="101">
        <f>SUM(F24:F27)</f>
        <v>182021598.54960003</v>
      </c>
      <c r="G29" s="46">
        <f>G24+G28</f>
        <v>0.99999999999999978</v>
      </c>
      <c r="H29" s="32">
        <f t="shared" ref="H29" si="11">(F29-D29)/D29</f>
        <v>0.1041150035176111</v>
      </c>
      <c r="I29" s="33">
        <f t="shared" ref="I29" si="12">(G29-E29)/E29</f>
        <v>0</v>
      </c>
      <c r="K29" s="97"/>
      <c r="L29" s="97"/>
      <c r="M29" s="57"/>
      <c r="N29" s="58"/>
      <c r="O29" s="57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44" t="s">
        <v>35</v>
      </c>
      <c r="C31" s="38"/>
      <c r="D31" s="90"/>
      <c r="E31" s="89"/>
      <c r="F31" s="98"/>
      <c r="G31" s="98"/>
      <c r="H31" s="13"/>
    </row>
    <row r="32" spans="2:16" x14ac:dyDescent="0.25">
      <c r="D32" s="90"/>
      <c r="E32" s="55"/>
      <c r="F32" s="98"/>
      <c r="G32" s="98"/>
    </row>
    <row r="33" spans="2:12" x14ac:dyDescent="0.25">
      <c r="B33" s="39" t="s">
        <v>36</v>
      </c>
      <c r="D33" s="90"/>
      <c r="E33" s="74"/>
      <c r="F33" s="98"/>
      <c r="G33" s="98"/>
    </row>
    <row r="34" spans="2:12" x14ac:dyDescent="0.25">
      <c r="B34" s="39"/>
      <c r="C34" s="43"/>
      <c r="D34" s="90"/>
      <c r="E34" s="74"/>
      <c r="F34" s="98"/>
      <c r="G34" s="98"/>
    </row>
    <row r="35" spans="2:12" x14ac:dyDescent="0.25">
      <c r="B35" s="62"/>
      <c r="C35" s="56"/>
      <c r="E35" s="56"/>
      <c r="F35" s="98"/>
      <c r="G35" s="98"/>
      <c r="H35" s="55"/>
      <c r="I35" s="55"/>
      <c r="J35" s="55"/>
      <c r="K35" s="55"/>
      <c r="L35" s="55"/>
    </row>
    <row r="36" spans="2:12" ht="16.5" x14ac:dyDescent="0.3">
      <c r="B36" s="55"/>
      <c r="C36" s="63"/>
      <c r="D36" s="53"/>
      <c r="E36" s="53"/>
      <c r="F36" s="64"/>
      <c r="G36" s="55"/>
      <c r="H36" s="59"/>
      <c r="I36" s="59"/>
      <c r="J36" s="65"/>
      <c r="K36" s="55"/>
      <c r="L36" s="55"/>
    </row>
    <row r="37" spans="2:12" ht="16.5" x14ac:dyDescent="0.3">
      <c r="B37" s="55"/>
      <c r="C37" s="66"/>
      <c r="D37" s="53"/>
      <c r="E37" s="81"/>
      <c r="F37" s="64"/>
      <c r="G37" s="81"/>
      <c r="H37" s="59"/>
      <c r="I37" s="59"/>
      <c r="J37" s="65"/>
      <c r="K37" s="54"/>
      <c r="L37" s="55"/>
    </row>
    <row r="38" spans="2:12" ht="16.5" x14ac:dyDescent="0.3">
      <c r="B38" s="55"/>
      <c r="C38" s="66"/>
      <c r="D38" s="53"/>
      <c r="E38" s="81"/>
      <c r="F38" s="64"/>
      <c r="G38" s="56"/>
      <c r="H38" s="59"/>
      <c r="I38" s="59"/>
      <c r="J38" s="65"/>
      <c r="K38" s="55"/>
      <c r="L38" s="55"/>
    </row>
    <row r="39" spans="2:12" ht="16.5" x14ac:dyDescent="0.3">
      <c r="B39" s="55"/>
      <c r="C39" s="66"/>
      <c r="D39" s="53"/>
      <c r="E39" s="81"/>
      <c r="F39" s="64"/>
      <c r="G39" s="56"/>
      <c r="H39" s="59"/>
      <c r="I39" s="59"/>
      <c r="J39" s="65"/>
      <c r="K39" s="55"/>
      <c r="L39" s="55"/>
    </row>
    <row r="40" spans="2:12" ht="16.5" x14ac:dyDescent="0.3">
      <c r="B40" s="55"/>
      <c r="C40" s="66"/>
      <c r="D40" s="53"/>
      <c r="E40" s="81"/>
      <c r="F40" s="64"/>
      <c r="G40" s="56"/>
      <c r="H40" s="64"/>
      <c r="I40" s="64"/>
      <c r="J40" s="54"/>
      <c r="K40" s="55"/>
      <c r="L40" s="55"/>
    </row>
    <row r="41" spans="2:12" ht="16.5" x14ac:dyDescent="0.3">
      <c r="B41" s="55"/>
      <c r="C41" s="66"/>
      <c r="D41" s="53"/>
      <c r="E41" s="53"/>
      <c r="F41" s="64"/>
      <c r="G41" s="55"/>
      <c r="H41" s="55"/>
      <c r="I41" s="55"/>
      <c r="J41" s="55"/>
      <c r="K41" s="55"/>
      <c r="L41" s="55"/>
    </row>
    <row r="42" spans="2:12" ht="16.5" x14ac:dyDescent="0.3">
      <c r="B42" s="55"/>
      <c r="C42" s="66"/>
      <c r="D42" s="53"/>
      <c r="E42" s="53"/>
      <c r="F42" s="64"/>
      <c r="G42" s="75"/>
      <c r="H42" s="54"/>
      <c r="I42" s="74"/>
      <c r="J42" s="55"/>
      <c r="K42" s="55"/>
      <c r="L42" s="55"/>
    </row>
    <row r="43" spans="2:12" ht="16.5" x14ac:dyDescent="0.3">
      <c r="B43" s="55"/>
      <c r="C43" s="66"/>
      <c r="D43" s="53"/>
      <c r="E43" s="53"/>
      <c r="F43" s="64"/>
      <c r="G43" s="75"/>
      <c r="H43" s="54"/>
      <c r="I43" s="74"/>
      <c r="J43" s="54"/>
      <c r="K43" s="55"/>
      <c r="L43" s="55"/>
    </row>
    <row r="44" spans="2:12" ht="16.5" x14ac:dyDescent="0.3">
      <c r="B44" s="55"/>
      <c r="C44" s="66"/>
      <c r="D44" s="53"/>
      <c r="E44" s="53"/>
      <c r="F44" s="64"/>
      <c r="G44" s="75"/>
      <c r="H44" s="54"/>
      <c r="I44" s="74"/>
      <c r="J44" s="55"/>
      <c r="K44" s="55"/>
      <c r="L44" s="55"/>
    </row>
    <row r="45" spans="2:12" ht="16.5" x14ac:dyDescent="0.3">
      <c r="B45" s="55"/>
      <c r="C45" s="66"/>
      <c r="D45" s="53"/>
      <c r="E45" s="53"/>
      <c r="F45" s="64"/>
      <c r="G45" s="76"/>
      <c r="H45" s="55"/>
      <c r="I45" s="74"/>
      <c r="J45" s="55"/>
      <c r="K45" s="55"/>
      <c r="L45" s="55"/>
    </row>
    <row r="46" spans="2:12" ht="16.5" x14ac:dyDescent="0.3">
      <c r="B46" s="55"/>
      <c r="C46" s="66"/>
      <c r="D46" s="53"/>
      <c r="E46" s="53"/>
      <c r="F46" s="64"/>
      <c r="G46" s="55"/>
      <c r="H46" s="55"/>
      <c r="I46" s="55"/>
      <c r="J46" s="55"/>
      <c r="K46" s="55"/>
      <c r="L46" s="55"/>
    </row>
    <row r="47" spans="2:12" ht="16.5" x14ac:dyDescent="0.3">
      <c r="B47" s="55"/>
      <c r="C47" s="66"/>
      <c r="D47" s="53"/>
      <c r="E47" s="53"/>
      <c r="F47" s="64"/>
      <c r="G47" s="55"/>
      <c r="H47" s="55"/>
      <c r="I47" s="55"/>
      <c r="J47" s="55"/>
      <c r="K47" s="55"/>
      <c r="L47" s="55"/>
    </row>
    <row r="48" spans="2:12" ht="16.5" x14ac:dyDescent="0.3">
      <c r="B48" s="55"/>
      <c r="C48" s="66"/>
      <c r="D48" s="53"/>
      <c r="E48" s="53"/>
      <c r="F48" s="64"/>
      <c r="G48" s="55"/>
      <c r="H48" s="55"/>
      <c r="I48" s="55"/>
      <c r="J48" s="55"/>
      <c r="K48" s="55"/>
      <c r="L48" s="55"/>
    </row>
    <row r="49" spans="2:12" ht="16.5" x14ac:dyDescent="0.3">
      <c r="B49" s="55"/>
      <c r="C49" s="66"/>
      <c r="D49" s="53"/>
      <c r="E49" s="53"/>
      <c r="F49" s="64"/>
      <c r="G49" s="55"/>
      <c r="H49" s="55"/>
      <c r="I49" s="55"/>
      <c r="J49" s="55"/>
      <c r="K49" s="55"/>
      <c r="L49" s="55"/>
    </row>
    <row r="50" spans="2:12" ht="16.5" x14ac:dyDescent="0.3">
      <c r="B50" s="55"/>
      <c r="C50" s="66"/>
      <c r="D50" s="53"/>
      <c r="E50" s="53"/>
      <c r="F50" s="64"/>
      <c r="G50" s="55"/>
      <c r="H50" s="55"/>
      <c r="I50" s="55"/>
      <c r="J50" s="55"/>
      <c r="K50" s="55"/>
      <c r="L50" s="55"/>
    </row>
    <row r="51" spans="2:12" ht="16.5" x14ac:dyDescent="0.3">
      <c r="B51" s="55"/>
      <c r="C51" s="66"/>
      <c r="D51" s="53"/>
      <c r="E51" s="53"/>
      <c r="F51" s="64"/>
      <c r="G51" s="55"/>
      <c r="H51" s="55"/>
      <c r="I51" s="55"/>
      <c r="J51" s="55"/>
      <c r="K51" s="55"/>
      <c r="L51" s="55"/>
    </row>
    <row r="52" spans="2:12" ht="16.5" x14ac:dyDescent="0.3">
      <c r="B52" s="55"/>
      <c r="C52" s="66"/>
      <c r="D52" s="53"/>
      <c r="E52" s="53"/>
      <c r="F52" s="64"/>
      <c r="G52" s="55"/>
      <c r="H52" s="55"/>
      <c r="I52" s="55"/>
      <c r="J52" s="55"/>
      <c r="K52" s="55"/>
      <c r="L52" s="55"/>
    </row>
    <row r="53" spans="2:12" ht="16.5" x14ac:dyDescent="0.3">
      <c r="B53" s="55"/>
      <c r="C53" s="66"/>
      <c r="D53" s="53"/>
      <c r="E53" s="53"/>
      <c r="F53" s="64"/>
      <c r="G53" s="55"/>
      <c r="H53" s="55"/>
      <c r="I53" s="55"/>
      <c r="J53" s="55"/>
      <c r="K53" s="55"/>
      <c r="L53" s="55"/>
    </row>
    <row r="54" spans="2:12" x14ac:dyDescent="0.25">
      <c r="B54" s="55"/>
      <c r="C54" s="55"/>
      <c r="D54" s="55"/>
      <c r="E54" s="55"/>
      <c r="F54" s="67"/>
      <c r="G54" s="55"/>
      <c r="H54" s="55"/>
      <c r="I54" s="55"/>
      <c r="J54" s="55"/>
      <c r="K54" s="55"/>
      <c r="L54" s="55"/>
    </row>
    <row r="55" spans="2:12" x14ac:dyDescent="0.25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2:12" x14ac:dyDescent="0.2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2:12" x14ac:dyDescent="0.2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2:12" x14ac:dyDescent="0.25">
      <c r="B58" s="55"/>
      <c r="C58" s="68"/>
      <c r="D58" s="55"/>
      <c r="E58" s="55"/>
      <c r="F58" s="55"/>
      <c r="G58" s="55"/>
      <c r="H58" s="55"/>
      <c r="I58" s="55"/>
      <c r="J58" s="55"/>
      <c r="K58" s="55"/>
      <c r="L58" s="55"/>
    </row>
    <row r="59" spans="2:12" x14ac:dyDescent="0.25">
      <c r="B59" s="55"/>
      <c r="C59" s="68"/>
      <c r="D59" s="55"/>
      <c r="E59" s="55"/>
      <c r="F59" s="55"/>
      <c r="G59" s="55"/>
      <c r="H59" s="55"/>
      <c r="I59" s="55"/>
      <c r="J59" s="55"/>
      <c r="K59" s="55"/>
      <c r="L59" s="55"/>
    </row>
    <row r="60" spans="2:12" x14ac:dyDescent="0.25">
      <c r="B60" s="55"/>
      <c r="C60" s="68"/>
      <c r="D60" s="55"/>
      <c r="E60" s="55"/>
      <c r="F60" s="55"/>
      <c r="G60" s="55"/>
      <c r="H60" s="55"/>
      <c r="I60" s="55"/>
      <c r="J60" s="55"/>
      <c r="K60" s="55"/>
      <c r="L60" s="55"/>
    </row>
    <row r="61" spans="2:12" x14ac:dyDescent="0.25">
      <c r="B61" s="55"/>
      <c r="C61" s="68"/>
      <c r="D61" s="55"/>
      <c r="E61" s="55"/>
      <c r="F61" s="55"/>
      <c r="G61" s="55"/>
      <c r="H61" s="55"/>
      <c r="I61" s="55"/>
      <c r="J61" s="55"/>
      <c r="K61" s="55"/>
      <c r="L61" s="55"/>
    </row>
    <row r="62" spans="2:12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1" type="noConversion"/>
  <dataValidations disablePrompts="1" count="1">
    <dataValidation type="decimal" allowBlank="1" showInputMessage="1" showErrorMessage="1" errorTitle="Microsoft Excel" error="Neočekivana vrsta podatka!_x000a_Mollimo unesite broj." sqref="L6:L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5" t="s">
        <v>39</v>
      </c>
      <c r="C2" s="106"/>
      <c r="D2" s="106"/>
      <c r="E2" s="106"/>
      <c r="F2" s="106"/>
      <c r="G2" s="106"/>
      <c r="H2" s="106"/>
      <c r="I2" s="107"/>
    </row>
    <row r="3" spans="2:9" ht="16.5" thickBot="1" x14ac:dyDescent="0.3">
      <c r="B3" s="2"/>
      <c r="C3" s="3"/>
    </row>
    <row r="4" spans="2:9" ht="15.75" customHeight="1" x14ac:dyDescent="0.25">
      <c r="B4" s="114"/>
      <c r="C4" s="116" t="s">
        <v>2</v>
      </c>
      <c r="D4" s="120" t="s">
        <v>29</v>
      </c>
      <c r="E4" s="108" t="s">
        <v>3</v>
      </c>
      <c r="F4" s="120" t="s">
        <v>28</v>
      </c>
      <c r="G4" s="108" t="s">
        <v>3</v>
      </c>
      <c r="H4" s="110" t="s">
        <v>27</v>
      </c>
      <c r="I4" s="112" t="s">
        <v>40</v>
      </c>
    </row>
    <row r="5" spans="2:9" x14ac:dyDescent="0.25">
      <c r="B5" s="115"/>
      <c r="C5" s="117"/>
      <c r="D5" s="121"/>
      <c r="E5" s="109" t="s">
        <v>0</v>
      </c>
      <c r="F5" s="121"/>
      <c r="G5" s="109" t="s">
        <v>0</v>
      </c>
      <c r="H5" s="111"/>
      <c r="I5" s="113"/>
    </row>
    <row r="6" spans="2:9" x14ac:dyDescent="0.25">
      <c r="B6" s="86" t="s">
        <v>8</v>
      </c>
      <c r="C6" s="103" t="s">
        <v>41</v>
      </c>
      <c r="D6" s="77">
        <v>3977712.1899999995</v>
      </c>
      <c r="E6" s="51">
        <f>D6/$D$29</f>
        <v>7.2228323489659435E-2</v>
      </c>
      <c r="F6" s="77">
        <v>3968509.12</v>
      </c>
      <c r="G6" s="18">
        <f t="shared" ref="G6:G23" si="0">F6/$F$29</f>
        <v>6.9264087941503863E-2</v>
      </c>
      <c r="H6" s="19">
        <f>(F6-D6)/D6</f>
        <v>-2.313659098598425E-3</v>
      </c>
      <c r="I6" s="20">
        <f>(G6-E6)/E6</f>
        <v>-4.1039794431611674E-2</v>
      </c>
    </row>
    <row r="7" spans="2:9" x14ac:dyDescent="0.25">
      <c r="B7" s="86" t="s">
        <v>9</v>
      </c>
      <c r="C7" s="21" t="s">
        <v>4</v>
      </c>
      <c r="D7" s="77">
        <v>368725.29000000004</v>
      </c>
      <c r="E7" s="51">
        <f t="shared" ref="E7:E23" si="1">D7/$D$29</f>
        <v>6.6954088814903659E-3</v>
      </c>
      <c r="F7" s="77">
        <v>483964.15</v>
      </c>
      <c r="G7" s="18">
        <f t="shared" si="0"/>
        <v>8.4468334159038452E-3</v>
      </c>
      <c r="H7" s="19">
        <f t="shared" ref="H7:H18" si="2">(F7-D7)/D7</f>
        <v>0.31253310560824288</v>
      </c>
      <c r="I7" s="20">
        <f t="shared" ref="I7:I23" si="3">(G7-E7)/E7</f>
        <v>0.2615858964573976</v>
      </c>
    </row>
    <row r="8" spans="2:9" x14ac:dyDescent="0.25">
      <c r="B8" s="86" t="s">
        <v>10</v>
      </c>
      <c r="C8" s="104" t="s">
        <v>42</v>
      </c>
      <c r="D8" s="77">
        <v>6445721.0199999996</v>
      </c>
      <c r="E8" s="51">
        <f t="shared" si="1"/>
        <v>0.11704306413296775</v>
      </c>
      <c r="F8" s="77">
        <v>8148922.7299999995</v>
      </c>
      <c r="G8" s="18">
        <f t="shared" si="0"/>
        <v>0.14222663562865634</v>
      </c>
      <c r="H8" s="19">
        <f t="shared" si="2"/>
        <v>0.26423757787767244</v>
      </c>
      <c r="I8" s="20">
        <f t="shared" si="3"/>
        <v>0.21516500513929285</v>
      </c>
    </row>
    <row r="9" spans="2:9" x14ac:dyDescent="0.25">
      <c r="B9" s="86" t="s">
        <v>11</v>
      </c>
      <c r="C9" s="104" t="s">
        <v>43</v>
      </c>
      <c r="D9" s="77">
        <v>0</v>
      </c>
      <c r="E9" s="51">
        <f t="shared" si="1"/>
        <v>0</v>
      </c>
      <c r="F9" s="77">
        <v>0</v>
      </c>
      <c r="G9" s="18">
        <f t="shared" si="0"/>
        <v>0</v>
      </c>
      <c r="H9" s="22" t="s">
        <v>1</v>
      </c>
      <c r="I9" s="23" t="s">
        <v>1</v>
      </c>
    </row>
    <row r="10" spans="2:9" x14ac:dyDescent="0.25">
      <c r="B10" s="86" t="s">
        <v>12</v>
      </c>
      <c r="C10" s="104" t="s">
        <v>44</v>
      </c>
      <c r="D10" s="77">
        <v>10467.77</v>
      </c>
      <c r="E10" s="51">
        <f t="shared" si="1"/>
        <v>1.9007646648646858E-4</v>
      </c>
      <c r="F10" s="77">
        <v>0</v>
      </c>
      <c r="G10" s="18">
        <f t="shared" si="0"/>
        <v>0</v>
      </c>
      <c r="H10" s="124">
        <f t="shared" ref="H10" si="4">(F10-D10)/D10</f>
        <v>-1</v>
      </c>
      <c r="I10" s="125">
        <f t="shared" ref="I10" si="5">(G10-E10)/E10</f>
        <v>-1</v>
      </c>
    </row>
    <row r="11" spans="2:9" x14ac:dyDescent="0.25">
      <c r="B11" s="86" t="s">
        <v>13</v>
      </c>
      <c r="C11" s="104" t="s">
        <v>45</v>
      </c>
      <c r="D11" s="77">
        <v>0</v>
      </c>
      <c r="E11" s="51">
        <f t="shared" si="1"/>
        <v>0</v>
      </c>
      <c r="F11" s="77">
        <v>0</v>
      </c>
      <c r="G11" s="18">
        <f t="shared" si="0"/>
        <v>0</v>
      </c>
      <c r="H11" s="22" t="s">
        <v>1</v>
      </c>
      <c r="I11" s="23" t="s">
        <v>1</v>
      </c>
    </row>
    <row r="12" spans="2:9" x14ac:dyDescent="0.25">
      <c r="B12" s="86" t="s">
        <v>14</v>
      </c>
      <c r="C12" s="104" t="s">
        <v>30</v>
      </c>
      <c r="D12" s="77">
        <v>14797.14</v>
      </c>
      <c r="E12" s="51">
        <f t="shared" si="1"/>
        <v>2.6869028315539825E-4</v>
      </c>
      <c r="F12" s="77">
        <v>9625.48</v>
      </c>
      <c r="G12" s="18">
        <f t="shared" si="0"/>
        <v>1.6799762153480612E-4</v>
      </c>
      <c r="H12" s="19">
        <f t="shared" si="2"/>
        <v>-0.34950402577795442</v>
      </c>
      <c r="I12" s="20">
        <f t="shared" si="3"/>
        <v>-0.3747536399087274</v>
      </c>
    </row>
    <row r="13" spans="2:9" x14ac:dyDescent="0.25">
      <c r="B13" s="86" t="s">
        <v>15</v>
      </c>
      <c r="C13" s="104" t="s">
        <v>26</v>
      </c>
      <c r="D13" s="77">
        <v>2393761.12</v>
      </c>
      <c r="E13" s="51">
        <f t="shared" si="1"/>
        <v>4.3466531582399257E-2</v>
      </c>
      <c r="F13" s="77">
        <v>1344336.08</v>
      </c>
      <c r="G13" s="18">
        <f t="shared" si="0"/>
        <v>2.3463272894798479E-2</v>
      </c>
      <c r="H13" s="19">
        <f t="shared" si="2"/>
        <v>-0.43840006892584166</v>
      </c>
      <c r="I13" s="20">
        <f t="shared" si="3"/>
        <v>-0.46019909938479253</v>
      </c>
    </row>
    <row r="14" spans="2:9" x14ac:dyDescent="0.25">
      <c r="B14" s="86" t="s">
        <v>16</v>
      </c>
      <c r="C14" s="104" t="s">
        <v>46</v>
      </c>
      <c r="D14" s="77">
        <v>4190613.0600000005</v>
      </c>
      <c r="E14" s="51">
        <f t="shared" si="1"/>
        <v>7.6094232377750717E-2</v>
      </c>
      <c r="F14" s="77">
        <v>3805034.14</v>
      </c>
      <c r="G14" s="18">
        <f t="shared" si="0"/>
        <v>6.6410889158643155E-2</v>
      </c>
      <c r="H14" s="19">
        <f t="shared" si="2"/>
        <v>-9.2010146124061457E-2</v>
      </c>
      <c r="I14" s="20">
        <f t="shared" si="3"/>
        <v>-0.12725462780197369</v>
      </c>
    </row>
    <row r="15" spans="2:9" x14ac:dyDescent="0.25">
      <c r="B15" s="86" t="s">
        <v>17</v>
      </c>
      <c r="C15" s="104" t="s">
        <v>47</v>
      </c>
      <c r="D15" s="77">
        <v>31004098.869999997</v>
      </c>
      <c r="E15" s="51">
        <f t="shared" si="1"/>
        <v>0.56298042083526023</v>
      </c>
      <c r="F15" s="77">
        <v>32259529.839999996</v>
      </c>
      <c r="G15" s="18">
        <f t="shared" si="0"/>
        <v>0.56303937932976889</v>
      </c>
      <c r="H15" s="19">
        <f t="shared" si="2"/>
        <v>4.0492419252822452E-2</v>
      </c>
      <c r="I15" s="20">
        <f t="shared" si="3"/>
        <v>1.0472565710399114E-4</v>
      </c>
    </row>
    <row r="16" spans="2:9" x14ac:dyDescent="0.25">
      <c r="B16" s="86" t="s">
        <v>18</v>
      </c>
      <c r="C16" s="104" t="s">
        <v>48</v>
      </c>
      <c r="D16" s="77">
        <v>0</v>
      </c>
      <c r="E16" s="51">
        <f t="shared" si="1"/>
        <v>0</v>
      </c>
      <c r="F16" s="77">
        <v>0</v>
      </c>
      <c r="G16" s="18">
        <f t="shared" si="0"/>
        <v>0</v>
      </c>
      <c r="H16" s="22" t="s">
        <v>1</v>
      </c>
      <c r="I16" s="23" t="s">
        <v>1</v>
      </c>
    </row>
    <row r="17" spans="2:15" x14ac:dyDescent="0.25">
      <c r="B17" s="86" t="s">
        <v>19</v>
      </c>
      <c r="C17" s="104" t="s">
        <v>49</v>
      </c>
      <c r="D17" s="77">
        <v>0</v>
      </c>
      <c r="E17" s="51">
        <f t="shared" si="1"/>
        <v>0</v>
      </c>
      <c r="F17" s="77">
        <v>0</v>
      </c>
      <c r="G17" s="18">
        <f t="shared" si="0"/>
        <v>0</v>
      </c>
      <c r="H17" s="22" t="s">
        <v>1</v>
      </c>
      <c r="I17" s="23" t="s">
        <v>1</v>
      </c>
    </row>
    <row r="18" spans="2:15" x14ac:dyDescent="0.25">
      <c r="B18" s="86" t="s">
        <v>20</v>
      </c>
      <c r="C18" s="104" t="s">
        <v>50</v>
      </c>
      <c r="D18" s="77">
        <v>134733.79999999999</v>
      </c>
      <c r="E18" s="51">
        <f t="shared" si="1"/>
        <v>2.4465310778030618E-3</v>
      </c>
      <c r="F18" s="77">
        <v>249551.58999999997</v>
      </c>
      <c r="G18" s="18">
        <f t="shared" si="0"/>
        <v>4.3555306925191373E-3</v>
      </c>
      <c r="H18" s="19">
        <f t="shared" si="2"/>
        <v>0.85218252583984111</v>
      </c>
      <c r="I18" s="20">
        <f t="shared" si="3"/>
        <v>0.78028831598996928</v>
      </c>
    </row>
    <row r="19" spans="2:15" x14ac:dyDescent="0.25">
      <c r="B19" s="86" t="s">
        <v>21</v>
      </c>
      <c r="C19" s="104" t="s">
        <v>5</v>
      </c>
      <c r="D19" s="77">
        <v>1059.03</v>
      </c>
      <c r="E19" s="51">
        <f t="shared" si="1"/>
        <v>1.9230139781745759E-5</v>
      </c>
      <c r="F19" s="77">
        <v>1450.98</v>
      </c>
      <c r="G19" s="18">
        <f t="shared" si="0"/>
        <v>2.5324574867390822E-5</v>
      </c>
      <c r="H19" s="19">
        <f t="shared" ref="H19:H21" si="6">(F19-D19)/D19</f>
        <v>0.37010282994816018</v>
      </c>
      <c r="I19" s="20">
        <f t="shared" ref="I19:I21" si="7">(G19-E19)/E19</f>
        <v>0.31692099770539445</v>
      </c>
    </row>
    <row r="20" spans="2:15" x14ac:dyDescent="0.25">
      <c r="B20" s="86" t="s">
        <v>22</v>
      </c>
      <c r="C20" s="104" t="s">
        <v>51</v>
      </c>
      <c r="D20" s="77">
        <v>0</v>
      </c>
      <c r="E20" s="51">
        <f t="shared" si="1"/>
        <v>0</v>
      </c>
      <c r="F20" s="77">
        <v>0</v>
      </c>
      <c r="G20" s="18">
        <f t="shared" si="0"/>
        <v>0</v>
      </c>
      <c r="H20" s="22" t="s">
        <v>1</v>
      </c>
      <c r="I20" s="23" t="s">
        <v>1</v>
      </c>
    </row>
    <row r="21" spans="2:15" x14ac:dyDescent="0.25">
      <c r="B21" s="86" t="s">
        <v>23</v>
      </c>
      <c r="C21" s="104" t="s">
        <v>31</v>
      </c>
      <c r="D21" s="77">
        <v>25111.52</v>
      </c>
      <c r="E21" s="51">
        <f t="shared" si="1"/>
        <v>4.5598145447447595E-4</v>
      </c>
      <c r="F21" s="77">
        <v>30453.62</v>
      </c>
      <c r="G21" s="18">
        <f t="shared" si="0"/>
        <v>5.3152006207740317E-4</v>
      </c>
      <c r="H21" s="19">
        <f t="shared" si="6"/>
        <v>0.21273503157116727</v>
      </c>
      <c r="I21" s="20">
        <f t="shared" si="7"/>
        <v>0.1656615786929018</v>
      </c>
    </row>
    <row r="22" spans="2:15" x14ac:dyDescent="0.25">
      <c r="B22" s="86" t="s">
        <v>24</v>
      </c>
      <c r="C22" s="104" t="s">
        <v>52</v>
      </c>
      <c r="D22" s="77">
        <v>0</v>
      </c>
      <c r="E22" s="51">
        <f t="shared" si="1"/>
        <v>0</v>
      </c>
      <c r="F22" s="77">
        <v>0</v>
      </c>
      <c r="G22" s="18">
        <f t="shared" si="0"/>
        <v>0</v>
      </c>
      <c r="H22" s="22" t="s">
        <v>1</v>
      </c>
      <c r="I22" s="23" t="s">
        <v>1</v>
      </c>
    </row>
    <row r="23" spans="2:15" x14ac:dyDescent="0.25">
      <c r="B23" s="86" t="s">
        <v>25</v>
      </c>
      <c r="C23" s="104" t="s">
        <v>53</v>
      </c>
      <c r="D23" s="77">
        <v>293.37</v>
      </c>
      <c r="E23" s="51">
        <f t="shared" si="1"/>
        <v>5.3270880973822775E-6</v>
      </c>
      <c r="F23" s="77">
        <v>2350.16</v>
      </c>
      <c r="G23" s="18">
        <f t="shared" si="0"/>
        <v>4.1018348199387454E-5</v>
      </c>
      <c r="H23" s="19">
        <f>(F23-D23)/D23</f>
        <v>7.0109077274431604</v>
      </c>
      <c r="I23" s="20">
        <f t="shared" si="3"/>
        <v>6.6999567961986219</v>
      </c>
    </row>
    <row r="24" spans="2:15" s="3" customFormat="1" x14ac:dyDescent="0.25">
      <c r="B24" s="85"/>
      <c r="C24" s="24" t="s">
        <v>32</v>
      </c>
      <c r="D24" s="94">
        <f>SUM(D6:D23)</f>
        <v>48567094.18</v>
      </c>
      <c r="E24" s="52">
        <f>SUM(E6:E23)</f>
        <v>0.8818938178093263</v>
      </c>
      <c r="F24" s="94">
        <f>SUM(F6:F23)</f>
        <v>50303727.889999986</v>
      </c>
      <c r="G24" s="25">
        <f>SUM(G6:G23)</f>
        <v>0.87797248966847263</v>
      </c>
      <c r="H24" s="29">
        <f t="shared" ref="H24:H29" si="8">(F24-D24)/D24</f>
        <v>3.575741434238687E-2</v>
      </c>
      <c r="I24" s="30">
        <f t="shared" ref="I24:I29" si="9">(G24-E24)/E24</f>
        <v>-4.446485576454615E-3</v>
      </c>
    </row>
    <row r="25" spans="2:15" ht="15.75" customHeight="1" x14ac:dyDescent="0.25">
      <c r="B25" s="86">
        <v>19</v>
      </c>
      <c r="C25" s="21" t="s">
        <v>6</v>
      </c>
      <c r="D25" s="77">
        <v>5561088.6699999999</v>
      </c>
      <c r="E25" s="51">
        <f>D25/$D$29</f>
        <v>0.10097968184355742</v>
      </c>
      <c r="F25" s="77">
        <v>6306463.4400000004</v>
      </c>
      <c r="G25" s="18">
        <f>F25/$F$29</f>
        <v>0.1100694051845946</v>
      </c>
      <c r="H25" s="19">
        <f>(F25-D26)/D26</f>
        <v>5.6863858214252732</v>
      </c>
      <c r="I25" s="20">
        <f t="shared" si="9"/>
        <v>9.0015369182083735E-2</v>
      </c>
    </row>
    <row r="26" spans="2:15" x14ac:dyDescent="0.25">
      <c r="B26" s="86"/>
      <c r="C26" s="21" t="s">
        <v>54</v>
      </c>
      <c r="D26" s="77">
        <v>943179.71</v>
      </c>
      <c r="E26" s="51">
        <f t="shared" ref="E26:E27" si="10">D26/$D$29</f>
        <v>1.7126500347116162E-2</v>
      </c>
      <c r="F26" s="77">
        <v>685143.64</v>
      </c>
      <c r="G26" s="18">
        <f>F26/$F$29</f>
        <v>1.1958105146932876E-2</v>
      </c>
      <c r="H26" s="19">
        <f>(F26-D28)/D28</f>
        <v>-0.89466245856232651</v>
      </c>
      <c r="I26" s="20">
        <f t="shared" si="9"/>
        <v>-0.30177766008416096</v>
      </c>
    </row>
    <row r="27" spans="2:15" s="3" customFormat="1" x14ac:dyDescent="0.25">
      <c r="B27" s="86"/>
      <c r="C27" s="21" t="s">
        <v>7</v>
      </c>
      <c r="D27" s="95">
        <v>0</v>
      </c>
      <c r="E27" s="51">
        <f t="shared" si="10"/>
        <v>0</v>
      </c>
      <c r="F27" s="95">
        <v>0</v>
      </c>
      <c r="G27" s="41">
        <f t="shared" ref="G27" si="11">F27/$F$29</f>
        <v>0</v>
      </c>
      <c r="H27" s="22" t="s">
        <v>1</v>
      </c>
      <c r="I27" s="23" t="s">
        <v>1</v>
      </c>
      <c r="K27" s="59"/>
      <c r="L27" s="59"/>
      <c r="M27" s="57"/>
      <c r="N27" s="60"/>
      <c r="O27" s="58"/>
    </row>
    <row r="28" spans="2:15" s="3" customFormat="1" x14ac:dyDescent="0.25">
      <c r="B28" s="85"/>
      <c r="C28" s="24" t="s">
        <v>33</v>
      </c>
      <c r="D28" s="78">
        <f>D25+D26+D27</f>
        <v>6504268.3799999999</v>
      </c>
      <c r="E28" s="25">
        <f>SUM(E25:E27)</f>
        <v>0.11810618219067358</v>
      </c>
      <c r="F28" s="78">
        <f>F25+F26+F27</f>
        <v>6991607.0800000001</v>
      </c>
      <c r="G28" s="25">
        <f>G25+G26+G27</f>
        <v>0.12202751033152748</v>
      </c>
      <c r="H28" s="29">
        <f>(F28-D28)/D28</f>
        <v>7.49259826821599E-2</v>
      </c>
      <c r="I28" s="30">
        <f t="shared" si="9"/>
        <v>3.3201717878943958E-2</v>
      </c>
    </row>
    <row r="29" spans="2:15" s="3" customFormat="1" ht="16.5" thickBot="1" x14ac:dyDescent="0.3">
      <c r="B29" s="87"/>
      <c r="C29" s="31" t="s">
        <v>34</v>
      </c>
      <c r="D29" s="99">
        <f>D24+D28</f>
        <v>55071362.560000002</v>
      </c>
      <c r="E29" s="100">
        <f>E24+E28</f>
        <v>0.99999999999999989</v>
      </c>
      <c r="F29" s="99">
        <f>F24+F28</f>
        <v>57295334.969999984</v>
      </c>
      <c r="G29" s="45">
        <f>G24+G28</f>
        <v>1</v>
      </c>
      <c r="H29" s="32">
        <f t="shared" si="8"/>
        <v>4.0383464410871865E-2</v>
      </c>
      <c r="I29" s="33">
        <f t="shared" si="9"/>
        <v>1.1102230246251565E-16</v>
      </c>
    </row>
    <row r="30" spans="2:15" x14ac:dyDescent="0.25">
      <c r="B30" s="14"/>
      <c r="C30" s="15"/>
      <c r="D30" s="6"/>
      <c r="E30" s="16"/>
      <c r="F30" s="6"/>
      <c r="G30" s="16"/>
      <c r="H30" s="13"/>
    </row>
    <row r="31" spans="2:15" x14ac:dyDescent="0.25">
      <c r="B31" s="44" t="s">
        <v>35</v>
      </c>
      <c r="C31" s="38"/>
      <c r="D31" s="6"/>
      <c r="E31" s="16"/>
      <c r="F31" s="37"/>
      <c r="G31" s="16"/>
      <c r="H31" s="37"/>
    </row>
    <row r="32" spans="2:15" x14ac:dyDescent="0.25">
      <c r="D32" s="82"/>
      <c r="E32" s="83"/>
      <c r="F32" s="83"/>
      <c r="G32" s="4"/>
      <c r="H32" s="37"/>
    </row>
    <row r="33" spans="2:8" x14ac:dyDescent="0.25">
      <c r="B33" s="44" t="s">
        <v>36</v>
      </c>
      <c r="D33" s="83"/>
      <c r="E33" s="83"/>
      <c r="F33" s="83"/>
      <c r="G33" s="47"/>
      <c r="H33" s="37"/>
    </row>
    <row r="34" spans="2:8" x14ac:dyDescent="0.25">
      <c r="D34" s="83"/>
      <c r="E34" s="83"/>
      <c r="F34" s="83"/>
      <c r="G34" s="48"/>
      <c r="H34" s="36"/>
    </row>
    <row r="35" spans="2:8" x14ac:dyDescent="0.25">
      <c r="D35" s="83"/>
      <c r="E35" s="83"/>
      <c r="F35" s="83"/>
      <c r="G35" s="47"/>
    </row>
    <row r="36" spans="2:8" x14ac:dyDescent="0.25">
      <c r="D36" s="83"/>
      <c r="E36" s="83"/>
      <c r="F36" s="83"/>
      <c r="G36" s="9"/>
    </row>
    <row r="37" spans="2:8" x14ac:dyDescent="0.25">
      <c r="D37" s="83"/>
      <c r="E37" s="83"/>
      <c r="F37" s="83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30.11.2017. godine.</oddFooter>
  </headerFooter>
  <ignoredErrors>
    <ignoredError sqref="G24 E28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2017-01-04T10:03:49Z</cp:lastPrinted>
  <dcterms:created xsi:type="dcterms:W3CDTF">2011-07-19T08:09:31Z</dcterms:created>
  <dcterms:modified xsi:type="dcterms:W3CDTF">2020-02-14T14:45:48Z</dcterms:modified>
</cp:coreProperties>
</file>