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4" l="1"/>
  <c r="I27" i="4"/>
  <c r="H9" i="4"/>
  <c r="I9" i="4"/>
  <c r="H10" i="4"/>
  <c r="I10" i="4"/>
  <c r="H9" i="5"/>
  <c r="I9" i="5"/>
  <c r="H27" i="6"/>
  <c r="I27" i="6"/>
  <c r="H17" i="6"/>
  <c r="I17" i="6"/>
  <c r="H18" i="6"/>
  <c r="I18" i="6"/>
  <c r="D27" i="4" l="1"/>
  <c r="D28" i="4"/>
  <c r="D29" i="4" s="1"/>
  <c r="D28" i="6" l="1"/>
  <c r="F28" i="6"/>
  <c r="H20" i="6" l="1"/>
  <c r="F27" i="4" l="1"/>
  <c r="H23" i="6" l="1"/>
  <c r="H25" i="6"/>
  <c r="H26" i="6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F26" i="4" l="1"/>
  <c r="H26" i="4" s="1"/>
  <c r="F25" i="4"/>
  <c r="H25" i="4" l="1"/>
  <c r="F28" i="4"/>
  <c r="F7" i="4"/>
  <c r="H7" i="4" s="1"/>
  <c r="F8" i="4"/>
  <c r="H8" i="4" s="1"/>
  <c r="F9" i="4"/>
  <c r="F10" i="4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D29" i="6" s="1"/>
  <c r="E27" i="6" s="1"/>
  <c r="F6" i="4"/>
  <c r="H6" i="4" s="1"/>
  <c r="F24" i="5"/>
  <c r="E26" i="6" l="1"/>
  <c r="E25" i="6"/>
  <c r="F24" i="4"/>
  <c r="F29" i="4" s="1"/>
  <c r="H7" i="6"/>
  <c r="H8" i="6"/>
  <c r="H11" i="6"/>
  <c r="H12" i="6"/>
  <c r="H13" i="6"/>
  <c r="H14" i="6"/>
  <c r="H15" i="6"/>
  <c r="H16" i="6"/>
  <c r="H19" i="6"/>
  <c r="H21" i="6"/>
  <c r="F24" i="6"/>
  <c r="F29" i="6" l="1"/>
  <c r="G27" i="6" s="1"/>
  <c r="E28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G20" i="6"/>
  <c r="I20" i="6" s="1"/>
  <c r="G22" i="6"/>
  <c r="H24" i="4"/>
  <c r="I6" i="5"/>
  <c r="H28" i="4"/>
  <c r="I14" i="5"/>
  <c r="I10" i="5"/>
  <c r="I23" i="5"/>
  <c r="I18" i="5"/>
  <c r="G29" i="5" l="1"/>
  <c r="E24" i="6"/>
  <c r="E29" i="6" s="1"/>
  <c r="I11" i="6"/>
  <c r="I13" i="6"/>
  <c r="I19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11" i="4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<sst xmlns="http://schemas.openxmlformats.org/spreadsheetml/2006/main" count="170" uniqueCount="55">
  <si>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</si>
  <si>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</si>
  <si>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</si>
  <si>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</si>
  <si>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</si>
  <si>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</si>
  <si>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</si>
  <si>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</si>
  <si>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</si>
  <si>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</si>
  <si>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</si>
  <si>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</si>
  <si>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</si>
  <si>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</si>
  <si>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</si>
  <si>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</si>
  <si>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</si>
  <si>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</si>
  <si>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</si>
  <si>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</si>
  <si>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</si>
  <si>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</si>
  <si>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</si>
  <si>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</si>
  <si>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</si>
  <si>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</si>
  <si>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</si>
  <si>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</si>
  <si>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X 2017.**</t>
  </si>
  <si>
    <t>X 2016.*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</si>
  <si>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</si>
  <si>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</si>
  <si>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</si>
  <si>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</si>
  <si>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</si>
  <si>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 za listopad 2016. i 2017. godine</t>
  </si>
  <si>
    <t>Premije po skupinama/vrstama osiguranja u FBiH (u KM) za listopad 2016. i 2017. godine</t>
  </si>
  <si>
    <t>Premije po skupinama/vrstama osiguranja u RS (u KM) za listopad 2016. i 2017. godine</t>
  </si>
  <si>
    <t>Promjena u udjelu</t>
  </si>
  <si>
    <t>*Podatci se odnose na razdoblje od 01.01. do 31.10.2016. godine.</t>
  </si>
  <si>
    <t>**Podatci se odnose na razdoblje od 01.01. do 31.10.2017.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</si>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</sst>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/>
    <xf numFmtId="0" fontId="45" fillId="0" borderId="0"/>
  </cellStyleXfs>
  <cellXfs count="113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3" fillId="0" borderId="0" xfId="197" applyFont="1"/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10" fontId="37" fillId="0" borderId="10" xfId="197" applyNumberFormat="1" applyFont="1" applyFill="1" applyBorder="1" applyAlignment="1">
      <alignment horizontal="right" vertical="center"/>
    </xf>
    <xf numFmtId="10" fontId="34" fillId="24" borderId="10" xfId="197" applyNumberFormat="1" applyFont="1" applyFill="1" applyBorder="1" applyAlignment="1">
      <alignment horizontal="right" vertical="center"/>
    </xf>
    <xf numFmtId="4" fontId="28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9" fontId="34" fillId="25" borderId="12" xfId="197" applyNumberFormat="1" applyFont="1" applyFill="1" applyBorder="1" applyAlignment="1">
      <alignment horizontal="right" vertical="center"/>
    </xf>
    <xf numFmtId="10" fontId="37" fillId="0" borderId="24" xfId="197" applyNumberFormat="1" applyFont="1" applyBorder="1" applyAlignment="1">
      <alignment horizontal="right" vertical="center" wrapText="1"/>
    </xf>
    <xf numFmtId="3" fontId="33" fillId="0" borderId="0" xfId="197" applyNumberFormat="1" applyFont="1" applyFill="1" applyBorder="1"/>
    <xf numFmtId="0" fontId="29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3" fontId="48" fillId="24" borderId="10" xfId="197" applyNumberFormat="1" applyFont="1" applyFill="1" applyBorder="1" applyAlignment="1">
      <alignment horizontal="right" vertical="center"/>
    </xf>
    <xf numFmtId="4" fontId="28" fillId="0" borderId="0" xfId="197" applyNumberFormat="1" applyFont="1" applyBorder="1"/>
    <xf numFmtId="3" fontId="48" fillId="25" borderId="12" xfId="197" applyNumberFormat="1" applyFont="1" applyFill="1" applyBorder="1" applyAlignment="1">
      <alignment horizontal="right" vertical="center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25" borderId="12" xfId="197" applyNumberFormat="1" applyFont="1" applyFill="1" applyBorder="1" applyAlignment="1">
      <alignment horizontal="right" vertical="center"/>
    </xf>
    <xf numFmtId="3" fontId="50" fillId="0" borderId="0" xfId="197" applyNumberFormat="1" applyFont="1"/>
    <xf numFmtId="3" fontId="47" fillId="0" borderId="10" xfId="0" applyNumberFormat="1" applyFont="1" applyBorder="1"/>
    <xf numFmtId="1" fontId="28" fillId="0" borderId="0" xfId="197" applyNumberFormat="1" applyFont="1" applyBorder="1"/>
    <xf numFmtId="1" fontId="50" fillId="0" borderId="0" xfId="197" applyNumberFormat="1" applyFont="1" applyBorder="1"/>
    <xf numFmtId="3" fontId="53" fillId="0" borderId="10" xfId="205" applyNumberFormat="1" applyFont="1" applyBorder="1"/>
    <xf numFmtId="0" fontId="51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2" fillId="0" borderId="0" xfId="197" applyNumberFormat="1" applyFont="1" applyFill="1" applyBorder="1"/>
    <xf numFmtId="0" fontId="28" fillId="0" borderId="0" xfId="197" applyFont="1" applyFill="1" applyBorder="1"/>
    <xf numFmtId="4" fontId="46" fillId="0" borderId="0" xfId="205" applyNumberFormat="1" applyFont="1" applyFill="1" applyBorder="1" applyAlignment="1"/>
    <xf numFmtId="0" fontId="51" fillId="0" borderId="0" xfId="211" applyFont="1" applyFill="1" applyBorder="1" applyAlignment="1" applyProtection="1">
      <alignment wrapText="1"/>
    </xf>
    <xf numFmtId="3" fontId="28" fillId="0" borderId="0" xfId="197" applyNumberFormat="1" applyFont="1" applyFill="1" applyBorder="1"/>
    <xf numFmtId="3" fontId="50" fillId="0" borderId="0" xfId="197" applyNumberFormat="1" applyFont="1" applyFill="1" applyBorder="1"/>
    <xf numFmtId="3" fontId="46" fillId="0" borderId="0" xfId="205" applyNumberFormat="1" applyFont="1" applyFill="1" applyBorder="1" applyAlignment="1"/>
    <xf numFmtId="3" fontId="47" fillId="0" borderId="10" xfId="197" applyNumberFormat="1" applyFont="1" applyFill="1" applyBorder="1" applyAlignment="1">
      <alignment horizontal="right" vertical="center"/>
    </xf>
    <xf numFmtId="49" fontId="37" fillId="0" borderId="11" xfId="197" applyNumberFormat="1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0" fontId="34" fillId="25" borderId="15" xfId="197" applyFont="1" applyFill="1" applyBorder="1" applyAlignment="1">
      <alignment horizontal="center" vertical="center"/>
    </xf>
    <xf numFmtId="3" fontId="55" fillId="0" borderId="0" xfId="211" applyNumberFormat="1" applyFont="1" applyFill="1" applyBorder="1" applyAlignment="1" applyProtection="1">
      <alignment horizontal="right" vertical="center"/>
    </xf>
    <xf numFmtId="3" fontId="56" fillId="0" borderId="0" xfId="211" applyNumberFormat="1" applyFont="1" applyFill="1" applyBorder="1" applyAlignment="1" applyProtection="1">
      <alignment horizontal="right" vertical="center"/>
    </xf>
    <xf numFmtId="3" fontId="56" fillId="0" borderId="0" xfId="222" applyNumberFormat="1" applyFont="1" applyFill="1" applyBorder="1" applyAlignment="1" applyProtection="1">
      <alignment horizontal="right" vertical="center"/>
    </xf>
    <xf numFmtId="4" fontId="29" fillId="0" borderId="0" xfId="197" applyNumberFormat="1" applyFont="1" applyFill="1" applyBorder="1"/>
    <xf numFmtId="3" fontId="29" fillId="0" borderId="0" xfId="197" applyNumberFormat="1" applyFont="1" applyFill="1" applyBorder="1"/>
    <xf numFmtId="0" fontId="29" fillId="0" borderId="0" xfId="197" applyFont="1" applyFill="1" applyBorder="1"/>
    <xf numFmtId="0" fontId="33" fillId="0" borderId="0" xfId="197" applyFont="1" applyFill="1" applyBorder="1"/>
    <xf numFmtId="3" fontId="48" fillId="24" borderId="10" xfId="197" applyNumberFormat="1" applyFont="1" applyFill="1" applyBorder="1" applyAlignment="1">
      <alignment horizontal="right" vertical="center" wrapText="1"/>
    </xf>
    <xf numFmtId="3" fontId="47" fillId="0" borderId="10" xfId="205" applyNumberFormat="1" applyFont="1" applyBorder="1"/>
    <xf numFmtId="10" fontId="53" fillId="0" borderId="10" xfId="197" applyNumberFormat="1" applyFont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vertical="center" wrapText="1"/>
    </xf>
    <xf numFmtId="9" fontId="49" fillId="25" borderId="12" xfId="197" applyNumberFormat="1" applyFont="1" applyFill="1" applyBorder="1" applyAlignment="1">
      <alignment horizontal="right" vertical="center" wrapText="1"/>
    </xf>
    <xf numFmtId="3" fontId="54" fillId="0" borderId="10" xfId="0" applyNumberFormat="1" applyFont="1" applyBorder="1" applyAlignment="1">
      <alignment vertical="center"/>
    </xf>
    <xf numFmtId="9" fontId="48" fillId="25" borderId="12" xfId="197" applyNumberFormat="1" applyFont="1" applyFill="1" applyBorder="1" applyAlignment="1">
      <alignment horizontal="right" vertical="center"/>
    </xf>
    <xf numFmtId="0" fontId="5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29" fillId="0" borderId="19" xfId="197" applyFont="1" applyBorder="1" applyAlignment="1">
      <alignment horizont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34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</cellXfs>
  <cellStyles count="22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2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 4 2" xfId="223"/>
    <cellStyle name="Obično_12a Izvjestaji drustava za osiguranje" xfId="214"/>
    <cellStyle name="Output" xfId="200" builtinId="21" customBuiltin="1"/>
    <cellStyle name="Percent 2" xfId="22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7" t="s">
        <v>35</v>
      </c>
      <c r="C2" s="98"/>
      <c r="D2" s="98"/>
      <c r="E2" s="98"/>
      <c r="F2" s="98"/>
      <c r="G2" s="98"/>
      <c r="H2" s="98"/>
      <c r="I2" s="99"/>
    </row>
    <row r="3" spans="2:9" ht="16.5" thickBot="1" x14ac:dyDescent="0.3">
      <c r="B3" s="2"/>
      <c r="C3" s="3"/>
    </row>
    <row r="4" spans="2:9" x14ac:dyDescent="0.25">
      <c r="B4" s="106"/>
      <c r="C4" s="100" t="s">
        <v>2</v>
      </c>
      <c r="D4" s="109" t="s">
        <v>29</v>
      </c>
      <c r="E4" s="100" t="s">
        <v>3</v>
      </c>
      <c r="F4" s="109" t="s">
        <v>28</v>
      </c>
      <c r="G4" s="100" t="s">
        <v>3</v>
      </c>
      <c r="H4" s="102" t="s">
        <v>8</v>
      </c>
      <c r="I4" s="104" t="s">
        <v>38</v>
      </c>
    </row>
    <row r="5" spans="2:9" x14ac:dyDescent="0.25">
      <c r="B5" s="107"/>
      <c r="C5" s="108"/>
      <c r="D5" s="110"/>
      <c r="E5" s="101" t="s">
        <v>0</v>
      </c>
      <c r="F5" s="110"/>
      <c r="G5" s="101" t="s">
        <v>0</v>
      </c>
      <c r="H5" s="103"/>
      <c r="I5" s="105"/>
    </row>
    <row r="6" spans="2:9" x14ac:dyDescent="0.25">
      <c r="B6" s="75" t="s">
        <v>9</v>
      </c>
      <c r="C6" s="95" t="s">
        <v>41</v>
      </c>
      <c r="D6" s="74">
        <f>'FBiH '!D6+RS!D6</f>
        <v>36420830.785800003</v>
      </c>
      <c r="E6" s="34">
        <f>D6/$D$29</f>
        <v>6.8266550116033428E-2</v>
      </c>
      <c r="F6" s="74">
        <f>'FBiH '!F6+RS!F6</f>
        <v>39759179.504700057</v>
      </c>
      <c r="G6" s="34">
        <f t="shared" ref="G6:G23" si="0">F6/$F$29</f>
        <v>6.8731444261818E-2</v>
      </c>
      <c r="H6" s="19">
        <f>(F6-D6)/D6</f>
        <v>9.166042198580579E-2</v>
      </c>
      <c r="I6" s="20">
        <f>(G6-E6)/E6</f>
        <v>6.809984465223253E-3</v>
      </c>
    </row>
    <row r="7" spans="2:9" x14ac:dyDescent="0.25">
      <c r="B7" s="75" t="s">
        <v>10</v>
      </c>
      <c r="C7" s="21" t="s">
        <v>4</v>
      </c>
      <c r="D7" s="74">
        <f>'FBiH '!D7+RS!D7</f>
        <v>6664852.1999999993</v>
      </c>
      <c r="E7" s="34">
        <f t="shared" ref="E7:E27" si="1">D7/$D$29</f>
        <v>1.2492479081631735E-2</v>
      </c>
      <c r="F7" s="74">
        <f>'FBiH '!F7+RS!F7</f>
        <v>8084936.6563999988</v>
      </c>
      <c r="G7" s="34">
        <f t="shared" si="0"/>
        <v>1.3976379293591707E-2</v>
      </c>
      <c r="H7" s="19">
        <f t="shared" ref="H7:H26" si="2">(F7-D7)/D7</f>
        <v>0.21307065990150534</v>
      </c>
      <c r="I7" s="20">
        <f t="shared" ref="I7:I23" si="3">(G7-E7)/E7</f>
        <v>0.11878348582883108</v>
      </c>
    </row>
    <row r="8" spans="2:9" x14ac:dyDescent="0.25">
      <c r="B8" s="75" t="s">
        <v>11</v>
      </c>
      <c r="C8" s="96" t="s">
        <v>42</v>
      </c>
      <c r="D8" s="74">
        <f>'FBiH '!D8+RS!D8</f>
        <v>49092848.229999989</v>
      </c>
      <c r="E8" s="34">
        <f t="shared" si="1"/>
        <v>9.201875167929402E-2</v>
      </c>
      <c r="F8" s="74">
        <f>'FBiH '!F8+RS!F8</f>
        <v>51550420.999999985</v>
      </c>
      <c r="G8" s="34">
        <f t="shared" si="0"/>
        <v>8.9114889486487159E-2</v>
      </c>
      <c r="H8" s="19">
        <f t="shared" si="2"/>
        <v>5.0059690130144163E-2</v>
      </c>
      <c r="I8" s="20">
        <f t="shared" si="3"/>
        <v>-3.1557287398632311E-2</v>
      </c>
    </row>
    <row r="9" spans="2:9" x14ac:dyDescent="0.25">
      <c r="B9" s="75" t="s">
        <v>12</v>
      </c>
      <c r="C9" s="96" t="s">
        <v>43</v>
      </c>
      <c r="D9" s="74">
        <f>'FBiH '!D9+RS!D9</f>
        <v>6000</v>
      </c>
      <c r="E9" s="34">
        <f t="shared" si="1"/>
        <v>1.12462920767831E-5</v>
      </c>
      <c r="F9" s="74">
        <f>'FBiH '!F9+RS!F9</f>
        <v>5980</v>
      </c>
      <c r="G9" s="34">
        <f t="shared" si="0"/>
        <v>1.0337588496691295E-5</v>
      </c>
      <c r="H9" s="19">
        <f t="shared" ref="H9:H10" si="4">(F9-D9)/D9</f>
        <v>-3.3333333333333335E-3</v>
      </c>
      <c r="I9" s="20">
        <f t="shared" ref="I9:I10" si="5">(G9-E9)/E9</f>
        <v>-8.0800282785446861E-2</v>
      </c>
    </row>
    <row r="10" spans="2:9" x14ac:dyDescent="0.25">
      <c r="B10" s="75" t="s">
        <v>13</v>
      </c>
      <c r="C10" s="96" t="s">
        <v>44</v>
      </c>
      <c r="D10" s="74">
        <f>'FBiH '!D10+RS!D10</f>
        <v>4898.96</v>
      </c>
      <c r="E10" s="34">
        <f t="shared" si="1"/>
        <v>9.18252250541289E-6</v>
      </c>
      <c r="F10" s="74">
        <f>'FBiH '!F10+RS!F10</f>
        <v>263.32</v>
      </c>
      <c r="G10" s="34">
        <f t="shared" si="0"/>
        <v>4.5519963260012574E-7</v>
      </c>
      <c r="H10" s="19">
        <f t="shared" si="4"/>
        <v>-0.94624981628753868</v>
      </c>
      <c r="I10" s="20">
        <f t="shared" si="5"/>
        <v>-0.9504276050146574</v>
      </c>
    </row>
    <row r="11" spans="2:9" x14ac:dyDescent="0.25">
      <c r="B11" s="75" t="s">
        <v>14</v>
      </c>
      <c r="C11" s="96" t="s">
        <v>45</v>
      </c>
      <c r="D11" s="74">
        <f>'FBiH '!D11+RS!D11</f>
        <v>9230.4000000000015</v>
      </c>
      <c r="E11" s="34">
        <f t="shared" si="1"/>
        <v>1.7301295730923124E-5</v>
      </c>
      <c r="F11" s="74">
        <f>'FBiH '!F11+RS!F11</f>
        <v>5197.34</v>
      </c>
      <c r="G11" s="34">
        <f t="shared" si="0"/>
        <v>8.9846090631092874E-6</v>
      </c>
      <c r="H11" s="19">
        <f t="shared" si="2"/>
        <v>-0.43693231062575844</v>
      </c>
      <c r="I11" s="20">
        <f t="shared" si="3"/>
        <v>-0.48069733025539663</v>
      </c>
    </row>
    <row r="12" spans="2:9" x14ac:dyDescent="0.25">
      <c r="B12" s="75" t="s">
        <v>15</v>
      </c>
      <c r="C12" s="96" t="s">
        <v>30</v>
      </c>
      <c r="D12" s="74">
        <f>'FBiH '!D12+RS!D12</f>
        <v>3348975.0300000003</v>
      </c>
      <c r="E12" s="34">
        <f t="shared" si="1"/>
        <v>6.2772585575389082E-3</v>
      </c>
      <c r="F12" s="74">
        <f>'FBiH '!F12+RS!F12</f>
        <v>3468563.2399999993</v>
      </c>
      <c r="G12" s="34">
        <f t="shared" si="0"/>
        <v>5.9960835200451972E-3</v>
      </c>
      <c r="H12" s="19">
        <f t="shared" si="2"/>
        <v>3.5708898671603123E-2</v>
      </c>
      <c r="I12" s="20">
        <f t="shared" si="3"/>
        <v>-4.4792648720200223E-2</v>
      </c>
    </row>
    <row r="13" spans="2:9" x14ac:dyDescent="0.25">
      <c r="B13" s="75" t="s">
        <v>16</v>
      </c>
      <c r="C13" s="96" t="s">
        <v>27</v>
      </c>
      <c r="D13" s="74">
        <f>'FBiH '!D13+RS!D13</f>
        <v>22134305.290100001</v>
      </c>
      <c r="E13" s="34">
        <f t="shared" si="1"/>
        <v>4.1488143701524982E-2</v>
      </c>
      <c r="F13" s="74">
        <f>'FBiH '!F13+RS!F13</f>
        <v>26238757.859900001</v>
      </c>
      <c r="G13" s="34">
        <f t="shared" si="0"/>
        <v>4.5358776157185712E-2</v>
      </c>
      <c r="H13" s="19">
        <f t="shared" si="2"/>
        <v>0.18543399108332517</v>
      </c>
      <c r="I13" s="20">
        <f t="shared" si="3"/>
        <v>9.3294905732754133E-2</v>
      </c>
    </row>
    <row r="14" spans="2:9" x14ac:dyDescent="0.25">
      <c r="B14" s="75" t="s">
        <v>17</v>
      </c>
      <c r="C14" s="96" t="s">
        <v>46</v>
      </c>
      <c r="D14" s="74">
        <f>'FBiH '!D14+RS!D14</f>
        <v>25481827.730000004</v>
      </c>
      <c r="E14" s="34">
        <f t="shared" si="1"/>
        <v>4.7762679550308496E-2</v>
      </c>
      <c r="F14" s="74">
        <f>'FBiH '!F14+RS!F14</f>
        <v>22462112.420000002</v>
      </c>
      <c r="G14" s="34">
        <f t="shared" si="0"/>
        <v>3.8830112870297438E-2</v>
      </c>
      <c r="H14" s="19">
        <f t="shared" si="2"/>
        <v>-0.1185046591632382</v>
      </c>
      <c r="I14" s="20">
        <f t="shared" si="3"/>
        <v>-0.18701979797013635</v>
      </c>
    </row>
    <row r="15" spans="2:9" x14ac:dyDescent="0.25">
      <c r="B15" s="75" t="s">
        <v>18</v>
      </c>
      <c r="C15" s="96" t="s">
        <v>47</v>
      </c>
      <c r="D15" s="74">
        <f>'FBiH '!D15+RS!D15</f>
        <v>270026702.49000001</v>
      </c>
      <c r="E15" s="34">
        <f t="shared" si="1"/>
        <v>0.50613319412219249</v>
      </c>
      <c r="F15" s="74">
        <f>'FBiH '!F15+RS!F15</f>
        <v>294186146.59490013</v>
      </c>
      <c r="G15" s="34">
        <f t="shared" si="0"/>
        <v>0.50855774664303988</v>
      </c>
      <c r="H15" s="19">
        <f t="shared" si="2"/>
        <v>8.9470574139958722E-2</v>
      </c>
      <c r="I15" s="20">
        <f t="shared" si="3"/>
        <v>4.7903448124013877E-3</v>
      </c>
    </row>
    <row r="16" spans="2:9" x14ac:dyDescent="0.25">
      <c r="B16" s="75" t="s">
        <v>19</v>
      </c>
      <c r="C16" s="96" t="s">
        <v>48</v>
      </c>
      <c r="D16" s="74">
        <f>'FBiH '!D16+RS!D16</f>
        <v>54389.109999999993</v>
      </c>
      <c r="E16" s="34">
        <f t="shared" si="1"/>
        <v>1.019459694760474E-4</v>
      </c>
      <c r="F16" s="74">
        <f>'FBiH '!F16+RS!F16</f>
        <v>35813.839999999997</v>
      </c>
      <c r="G16" s="34">
        <f t="shared" si="0"/>
        <v>6.1911160603067314E-5</v>
      </c>
      <c r="H16" s="19">
        <f t="shared" si="2"/>
        <v>-0.34152553700547772</v>
      </c>
      <c r="I16" s="20">
        <f t="shared" si="3"/>
        <v>-0.39270614697902717</v>
      </c>
    </row>
    <row r="17" spans="2:9" x14ac:dyDescent="0.25">
      <c r="B17" s="75" t="s">
        <v>20</v>
      </c>
      <c r="C17" s="96" t="s">
        <v>49</v>
      </c>
      <c r="D17" s="74">
        <f>'FBiH '!D17+RS!D17</f>
        <v>27920.23</v>
      </c>
      <c r="E17" s="34">
        <f t="shared" si="1"/>
        <v>5.2333176905160302E-5</v>
      </c>
      <c r="F17" s="74">
        <f>'FBiH '!F17+RS!F17</f>
        <v>24814.720000000001</v>
      </c>
      <c r="G17" s="34">
        <f t="shared" si="0"/>
        <v>4.2897050839567798E-5</v>
      </c>
      <c r="H17" s="19">
        <f t="shared" si="2"/>
        <v>-0.11122795191873414</v>
      </c>
      <c r="I17" s="20">
        <f t="shared" si="3"/>
        <v>-0.18030868033662326</v>
      </c>
    </row>
    <row r="18" spans="2:9" x14ac:dyDescent="0.25">
      <c r="B18" s="75" t="s">
        <v>21</v>
      </c>
      <c r="C18" s="96" t="s">
        <v>50</v>
      </c>
      <c r="D18" s="74">
        <f>'FBiH '!D18+RS!D18</f>
        <v>6138831.120000001</v>
      </c>
      <c r="E18" s="34">
        <f t="shared" si="1"/>
        <v>1.150651463092759E-2</v>
      </c>
      <c r="F18" s="74">
        <f>'FBiH '!F18+RS!F18</f>
        <v>6245652.5199999996</v>
      </c>
      <c r="G18" s="34">
        <f t="shared" si="0"/>
        <v>1.0796820341987123E-2</v>
      </c>
      <c r="H18" s="19">
        <f t="shared" si="2"/>
        <v>1.7400934789031708E-2</v>
      </c>
      <c r="I18" s="20">
        <f t="shared" si="3"/>
        <v>-6.167760713856197E-2</v>
      </c>
    </row>
    <row r="19" spans="2:9" x14ac:dyDescent="0.25">
      <c r="B19" s="75" t="s">
        <v>22</v>
      </c>
      <c r="C19" s="96" t="s">
        <v>5</v>
      </c>
      <c r="D19" s="74">
        <f>'FBiH '!D19+RS!D19</f>
        <v>8135331.6000000006</v>
      </c>
      <c r="E19" s="34">
        <f t="shared" si="1"/>
        <v>1.5248719219180532E-2</v>
      </c>
      <c r="F19" s="74">
        <f>'FBiH '!F19+RS!F19</f>
        <v>9626203.3300000001</v>
      </c>
      <c r="G19" s="34">
        <f t="shared" si="0"/>
        <v>1.6640757326257433E-2</v>
      </c>
      <c r="H19" s="19">
        <f t="shared" si="2"/>
        <v>0.18325887662649171</v>
      </c>
      <c r="I19" s="20">
        <f t="shared" si="3"/>
        <v>9.1288854301017769E-2</v>
      </c>
    </row>
    <row r="20" spans="2:9" x14ac:dyDescent="0.25">
      <c r="B20" s="75" t="s">
        <v>23</v>
      </c>
      <c r="C20" s="96" t="s">
        <v>51</v>
      </c>
      <c r="D20" s="74">
        <f>'FBiH '!D20+RS!D20</f>
        <v>186945.83</v>
      </c>
      <c r="E20" s="34">
        <f t="shared" si="1"/>
        <v>3.5040790111944009E-4</v>
      </c>
      <c r="F20" s="74">
        <f>'FBiH '!F20+RS!F20</f>
        <v>215812.25999999998</v>
      </c>
      <c r="G20" s="34">
        <f t="shared" si="0"/>
        <v>3.7307330040484127E-4</v>
      </c>
      <c r="H20" s="19">
        <f t="shared" si="2"/>
        <v>0.15441066537830769</v>
      </c>
      <c r="I20" s="20">
        <f t="shared" si="3"/>
        <v>6.4682900165756979E-2</v>
      </c>
    </row>
    <row r="21" spans="2:9" x14ac:dyDescent="0.25">
      <c r="B21" s="75" t="s">
        <v>24</v>
      </c>
      <c r="C21" s="96" t="s">
        <v>31</v>
      </c>
      <c r="D21" s="74">
        <f>'FBiH '!D21+RS!D21</f>
        <v>1935701.8699999999</v>
      </c>
      <c r="E21" s="34">
        <f t="shared" si="1"/>
        <v>3.6282447672658716E-3</v>
      </c>
      <c r="F21" s="74">
        <f>'FBiH '!F21+RS!F21</f>
        <v>2298726.2999999998</v>
      </c>
      <c r="G21" s="34">
        <f t="shared" si="0"/>
        <v>3.9737937384484515E-3</v>
      </c>
      <c r="H21" s="19">
        <f t="shared" si="2"/>
        <v>0.18754149883628513</v>
      </c>
      <c r="I21" s="20">
        <f t="shared" si="3"/>
        <v>9.5238605261732237E-2</v>
      </c>
    </row>
    <row r="22" spans="2:9" x14ac:dyDescent="0.25">
      <c r="B22" s="75" t="s">
        <v>25</v>
      </c>
      <c r="C22" s="96" t="s">
        <v>52</v>
      </c>
      <c r="D22" s="74">
        <f>'FBiH '!D22+RS!D22</f>
        <v>1969</v>
      </c>
      <c r="E22" s="34">
        <f t="shared" si="1"/>
        <v>3.6906581831976544E-6</v>
      </c>
      <c r="F22" s="74">
        <f>'FBiH '!F22+RS!F22</f>
        <v>2054</v>
      </c>
      <c r="G22" s="34">
        <f t="shared" si="0"/>
        <v>3.5507369184287491E-6</v>
      </c>
      <c r="H22" s="19">
        <f t="shared" si="2"/>
        <v>4.3169121381411886E-2</v>
      </c>
      <c r="I22" s="20">
        <f t="shared" si="3"/>
        <v>-3.7912279551089445E-2</v>
      </c>
    </row>
    <row r="23" spans="2:9" x14ac:dyDescent="0.25">
      <c r="B23" s="75" t="s">
        <v>26</v>
      </c>
      <c r="C23" s="96" t="s">
        <v>53</v>
      </c>
      <c r="D23" s="74">
        <f>'FBiH '!D23+RS!D23</f>
        <v>221266.83</v>
      </c>
      <c r="E23" s="34">
        <f t="shared" si="1"/>
        <v>4.1473856618065222E-4</v>
      </c>
      <c r="F23" s="74">
        <f>'FBiH '!F23+RS!F23</f>
        <v>730621.84</v>
      </c>
      <c r="G23" s="34">
        <f t="shared" si="0"/>
        <v>1.2630213927450548E-3</v>
      </c>
      <c r="H23" s="19">
        <f t="shared" si="2"/>
        <v>2.301994429079135</v>
      </c>
      <c r="I23" s="20">
        <f t="shared" si="3"/>
        <v>2.0453434904216423</v>
      </c>
    </row>
    <row r="24" spans="2:9" s="3" customFormat="1" x14ac:dyDescent="0.25">
      <c r="B24" s="76"/>
      <c r="C24" s="24" t="s">
        <v>32</v>
      </c>
      <c r="D24" s="54">
        <f>SUM(D6:D23)</f>
        <v>429892826.70590001</v>
      </c>
      <c r="E24" s="35">
        <f>SUM(E6:E23)</f>
        <v>0.80578338180807563</v>
      </c>
      <c r="F24" s="54">
        <f>SUM(F6:F23)</f>
        <v>464941256.74590009</v>
      </c>
      <c r="G24" s="35">
        <f>SUM(G6:G23)</f>
        <v>0.8037410346778614</v>
      </c>
      <c r="H24" s="29">
        <f t="shared" ref="H24:I29" si="6">(F24-D24)/D24</f>
        <v>8.152829696778717E-2</v>
      </c>
      <c r="I24" s="30">
        <f t="shared" si="6"/>
        <v>-2.5346106364609561E-3</v>
      </c>
    </row>
    <row r="25" spans="2:9" ht="15.75" customHeight="1" x14ac:dyDescent="0.25">
      <c r="B25" s="77">
        <v>19</v>
      </c>
      <c r="C25" s="21" t="s">
        <v>6</v>
      </c>
      <c r="D25" s="74">
        <f>'FBiH '!D25+RS!D25</f>
        <v>95958922.223000258</v>
      </c>
      <c r="E25" s="34">
        <f t="shared" si="1"/>
        <v>0.17986367778219561</v>
      </c>
      <c r="F25" s="74">
        <f>'FBiH '!F25+RS!F25</f>
        <v>105149530.42700011</v>
      </c>
      <c r="G25" s="34">
        <f>F25/$F$29</f>
        <v>0.18177133380846949</v>
      </c>
      <c r="H25" s="19">
        <f t="shared" si="2"/>
        <v>9.5776484261063985E-2</v>
      </c>
      <c r="I25" s="20">
        <f t="shared" si="6"/>
        <v>1.0606121534910119E-2</v>
      </c>
    </row>
    <row r="26" spans="2:9" x14ac:dyDescent="0.25">
      <c r="B26" s="77"/>
      <c r="C26" s="21" t="s">
        <v>54</v>
      </c>
      <c r="D26" s="74">
        <f>'FBiH '!D26+RS!D26</f>
        <v>7484019.4069997165</v>
      </c>
      <c r="E26" s="34">
        <f t="shared" si="1"/>
        <v>1.4027911359905313E-2</v>
      </c>
      <c r="F26" s="74">
        <f>'FBiH '!F26+RS!F26</f>
        <v>8177572.1489997339</v>
      </c>
      <c r="G26" s="34">
        <f>F26/$F$29</f>
        <v>1.4136517688689426E-2</v>
      </c>
      <c r="H26" s="19">
        <f t="shared" si="2"/>
        <v>9.2671157607013346E-2</v>
      </c>
      <c r="I26" s="20">
        <f>(G26-E26)/E26</f>
        <v>7.7421596129080856E-3</v>
      </c>
    </row>
    <row r="27" spans="2:9" x14ac:dyDescent="0.25">
      <c r="B27" s="77"/>
      <c r="C27" s="21" t="s">
        <v>7</v>
      </c>
      <c r="D27" s="93">
        <f>'FBiH '!D27+RS!D27</f>
        <v>173405.97999999998</v>
      </c>
      <c r="E27" s="34">
        <f t="shared" si="1"/>
        <v>3.2502904982346811E-4</v>
      </c>
      <c r="F27" s="74">
        <f>RS!F27+'FBiH '!F27</f>
        <v>203109.33000000002</v>
      </c>
      <c r="G27" s="34">
        <f>F27/$F$29</f>
        <v>3.5111382497971178E-4</v>
      </c>
      <c r="H27" s="19">
        <f t="shared" ref="H27" si="7">(F27-D27)/D27</f>
        <v>0.17129368894890498</v>
      </c>
      <c r="I27" s="20">
        <f>(G27-E27)/E27</f>
        <v>8.0253673234472425E-2</v>
      </c>
    </row>
    <row r="28" spans="2:9" s="3" customFormat="1" x14ac:dyDescent="0.25">
      <c r="B28" s="76"/>
      <c r="C28" s="24" t="s">
        <v>33</v>
      </c>
      <c r="D28" s="54">
        <f>SUM(D25:D27)</f>
        <v>103616347.60999998</v>
      </c>
      <c r="E28" s="35">
        <f>SUM(E25:E26)</f>
        <v>0.19389158914210092</v>
      </c>
      <c r="F28" s="54">
        <f>SUM(F25:F27)</f>
        <v>113530211.90599984</v>
      </c>
      <c r="G28" s="35">
        <f>SUM(G25:G26)</f>
        <v>0.19590785149715892</v>
      </c>
      <c r="H28" s="29">
        <f t="shared" si="6"/>
        <v>9.5678573166026848E-2</v>
      </c>
      <c r="I28" s="30">
        <f t="shared" si="6"/>
        <v>1.0398916033331937E-2</v>
      </c>
    </row>
    <row r="29" spans="2:9" s="3" customFormat="1" ht="16.5" thickBot="1" x14ac:dyDescent="0.3">
      <c r="B29" s="78"/>
      <c r="C29" s="31" t="s">
        <v>34</v>
      </c>
      <c r="D29" s="56">
        <f>D24+D28</f>
        <v>533509174.31589997</v>
      </c>
      <c r="E29" s="94">
        <f>E24+E28</f>
        <v>0.99967497095017654</v>
      </c>
      <c r="F29" s="56">
        <f>F24+F28</f>
        <v>578471468.65189993</v>
      </c>
      <c r="G29" s="44">
        <f>G24+G28</f>
        <v>0.99964888617502035</v>
      </c>
      <c r="H29" s="32">
        <f>(F29-D29)/D29</f>
        <v>8.4276515757491011E-2</v>
      </c>
      <c r="I29" s="33">
        <f t="shared" si="6"/>
        <v>-2.6093256222475571E-5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9" t="s">
        <v>39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9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0.28515625" style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97" t="s">
        <v>36</v>
      </c>
      <c r="C2" s="98"/>
      <c r="D2" s="98"/>
      <c r="E2" s="98"/>
      <c r="F2" s="98"/>
      <c r="G2" s="98"/>
      <c r="H2" s="98"/>
      <c r="I2" s="99"/>
    </row>
    <row r="3" spans="2:16" ht="16.5" thickBot="1" x14ac:dyDescent="0.3">
      <c r="C3" s="3"/>
    </row>
    <row r="4" spans="2:16" ht="15.75" customHeight="1" x14ac:dyDescent="0.25">
      <c r="B4" s="111"/>
      <c r="C4" s="100" t="s">
        <v>2</v>
      </c>
      <c r="D4" s="109" t="s">
        <v>29</v>
      </c>
      <c r="E4" s="100" t="s">
        <v>3</v>
      </c>
      <c r="F4" s="109" t="s">
        <v>28</v>
      </c>
      <c r="G4" s="100" t="s">
        <v>3</v>
      </c>
      <c r="H4" s="102" t="s">
        <v>8</v>
      </c>
      <c r="I4" s="104" t="s">
        <v>38</v>
      </c>
      <c r="K4" s="43"/>
    </row>
    <row r="5" spans="2:16" x14ac:dyDescent="0.25">
      <c r="B5" s="112"/>
      <c r="C5" s="108"/>
      <c r="D5" s="110"/>
      <c r="E5" s="101" t="s">
        <v>0</v>
      </c>
      <c r="F5" s="110"/>
      <c r="G5" s="101" t="s">
        <v>0</v>
      </c>
      <c r="H5" s="103"/>
      <c r="I5" s="105"/>
      <c r="K5" s="43"/>
    </row>
    <row r="6" spans="2:16" x14ac:dyDescent="0.25">
      <c r="B6" s="77" t="s">
        <v>9</v>
      </c>
      <c r="C6" s="95" t="s">
        <v>41</v>
      </c>
      <c r="D6" s="64">
        <v>26661210.075800002</v>
      </c>
      <c r="E6" s="88">
        <f t="shared" ref="E6:E23" si="0">D6/$D$29</f>
        <v>7.0877726010122266E-2</v>
      </c>
      <c r="F6" s="64">
        <v>27844239.74630006</v>
      </c>
      <c r="G6" s="45">
        <f t="shared" ref="G6:G23" si="1">F6/$F$29</f>
        <v>6.9618259260279647E-2</v>
      </c>
      <c r="H6" s="19">
        <f>(F6-D6)/D6</f>
        <v>4.4372692279780572E-2</v>
      </c>
      <c r="I6" s="20">
        <f>(G6-E6)/E6</f>
        <v>-1.7769570508833071E-2</v>
      </c>
      <c r="K6" s="79"/>
      <c r="L6" s="79"/>
      <c r="M6" s="82"/>
      <c r="N6" s="4"/>
      <c r="O6" s="4"/>
      <c r="P6" s="4"/>
    </row>
    <row r="7" spans="2:16" x14ac:dyDescent="0.25">
      <c r="B7" s="77" t="s">
        <v>10</v>
      </c>
      <c r="C7" s="21" t="s">
        <v>4</v>
      </c>
      <c r="D7" s="64">
        <v>5491095.7999999989</v>
      </c>
      <c r="E7" s="88">
        <f t="shared" si="0"/>
        <v>1.4597851429144285E-2</v>
      </c>
      <c r="F7" s="64">
        <v>6543209.3463999983</v>
      </c>
      <c r="G7" s="45">
        <f t="shared" si="1"/>
        <v>1.6359823389772758E-2</v>
      </c>
      <c r="H7" s="19">
        <f t="shared" ref="H7:H23" si="2">(F7-D7)/D7</f>
        <v>0.19160356779788829</v>
      </c>
      <c r="I7" s="20">
        <f t="shared" ref="I7:I23" si="3">(G7-E7)/E7</f>
        <v>0.12070077361595392</v>
      </c>
      <c r="K7" s="79"/>
      <c r="L7" s="79"/>
      <c r="M7" s="82"/>
      <c r="N7" s="4"/>
      <c r="O7" s="4"/>
      <c r="P7" s="4"/>
    </row>
    <row r="8" spans="2:16" x14ac:dyDescent="0.25">
      <c r="B8" s="77" t="s">
        <v>11</v>
      </c>
      <c r="C8" s="96" t="s">
        <v>42</v>
      </c>
      <c r="D8" s="64">
        <v>40587643.179999992</v>
      </c>
      <c r="E8" s="88">
        <f t="shared" si="0"/>
        <v>0.10790057332468345</v>
      </c>
      <c r="F8" s="64">
        <v>41921708.609999985</v>
      </c>
      <c r="G8" s="45">
        <f t="shared" si="1"/>
        <v>0.10481580410299005</v>
      </c>
      <c r="H8" s="19">
        <f t="shared" si="2"/>
        <v>3.2868758210069404E-2</v>
      </c>
      <c r="I8" s="20">
        <f t="shared" si="3"/>
        <v>-2.8588997506167335E-2</v>
      </c>
      <c r="K8" s="79"/>
      <c r="L8" s="79"/>
      <c r="M8" s="82"/>
      <c r="N8" s="4"/>
      <c r="O8" s="4"/>
      <c r="P8" s="4"/>
    </row>
    <row r="9" spans="2:16" x14ac:dyDescent="0.25">
      <c r="B9" s="77" t="s">
        <v>12</v>
      </c>
      <c r="C9" s="96" t="s">
        <v>43</v>
      </c>
      <c r="D9" s="64">
        <v>6000</v>
      </c>
      <c r="E9" s="88">
        <f t="shared" si="0"/>
        <v>1.595075222961248E-5</v>
      </c>
      <c r="F9" s="64">
        <v>5980</v>
      </c>
      <c r="G9" s="45">
        <f t="shared" si="1"/>
        <v>1.4951645086010742E-5</v>
      </c>
      <c r="H9" s="19">
        <f t="shared" ref="H9" si="4">(F9-D9)/D9</f>
        <v>-3.3333333333333335E-3</v>
      </c>
      <c r="I9" s="20">
        <f t="shared" ref="I9" si="5">(G9-E9)/E9</f>
        <v>-6.263699223832854E-2</v>
      </c>
      <c r="K9" s="79"/>
      <c r="L9" s="79"/>
      <c r="M9" s="82"/>
      <c r="N9" s="4"/>
      <c r="O9" s="4"/>
      <c r="P9" s="4"/>
    </row>
    <row r="10" spans="2:16" x14ac:dyDescent="0.25">
      <c r="B10" s="77" t="s">
        <v>13</v>
      </c>
      <c r="C10" s="96" t="s">
        <v>44</v>
      </c>
      <c r="D10" s="64">
        <v>4898.96</v>
      </c>
      <c r="E10" s="88">
        <f t="shared" si="0"/>
        <v>1.3023682857130393E-5</v>
      </c>
      <c r="F10" s="64">
        <v>243.75</v>
      </c>
      <c r="G10" s="45">
        <f t="shared" si="1"/>
        <v>6.0944205513630732E-7</v>
      </c>
      <c r="H10" s="19">
        <f t="shared" si="2"/>
        <v>-0.95024454169864625</v>
      </c>
      <c r="I10" s="20">
        <f t="shared" si="3"/>
        <v>-0.95320509092382866</v>
      </c>
      <c r="K10" s="79"/>
      <c r="L10" s="79"/>
      <c r="M10" s="82"/>
      <c r="N10" s="4"/>
      <c r="O10" s="4"/>
      <c r="P10" s="4"/>
    </row>
    <row r="11" spans="2:16" x14ac:dyDescent="0.25">
      <c r="B11" s="77" t="s">
        <v>14</v>
      </c>
      <c r="C11" s="96" t="s">
        <v>45</v>
      </c>
      <c r="D11" s="64">
        <v>9099.1500000000015</v>
      </c>
      <c r="E11" s="88">
        <f t="shared" si="0"/>
        <v>2.4189714525013069E-5</v>
      </c>
      <c r="F11" s="64">
        <v>4360.3</v>
      </c>
      <c r="G11" s="45">
        <f t="shared" si="1"/>
        <v>1.0901949509788066E-5</v>
      </c>
      <c r="H11" s="19">
        <f t="shared" si="2"/>
        <v>-0.52080139353675903</v>
      </c>
      <c r="I11" s="20">
        <f t="shared" si="3"/>
        <v>-0.54931466849205501</v>
      </c>
      <c r="K11" s="79"/>
      <c r="L11" s="79"/>
      <c r="M11" s="82"/>
      <c r="N11" s="4"/>
      <c r="O11" s="4"/>
      <c r="P11" s="4"/>
    </row>
    <row r="12" spans="2:16" x14ac:dyDescent="0.25">
      <c r="B12" s="77" t="s">
        <v>15</v>
      </c>
      <c r="C12" s="96" t="s">
        <v>30</v>
      </c>
      <c r="D12" s="64">
        <v>2536334.52</v>
      </c>
      <c r="E12" s="88">
        <f t="shared" si="0"/>
        <v>6.7427405833221836E-3</v>
      </c>
      <c r="F12" s="64">
        <v>2464628.7899999996</v>
      </c>
      <c r="G12" s="45">
        <f t="shared" si="1"/>
        <v>6.1622499894388111E-3</v>
      </c>
      <c r="H12" s="19">
        <f t="shared" si="2"/>
        <v>-2.8271400887608645E-2</v>
      </c>
      <c r="I12" s="20">
        <f t="shared" si="3"/>
        <v>-8.6091194924388117E-2</v>
      </c>
      <c r="K12" s="79"/>
      <c r="L12" s="79"/>
      <c r="M12" s="82"/>
      <c r="N12" s="4"/>
      <c r="O12" s="4"/>
      <c r="P12" s="4"/>
    </row>
    <row r="13" spans="2:16" x14ac:dyDescent="0.25">
      <c r="B13" s="77" t="s">
        <v>16</v>
      </c>
      <c r="C13" s="96" t="s">
        <v>27</v>
      </c>
      <c r="D13" s="64">
        <v>16607317.4201</v>
      </c>
      <c r="E13" s="88">
        <f t="shared" si="0"/>
        <v>4.4149867561090378E-2</v>
      </c>
      <c r="F13" s="64">
        <v>19310901.850000001</v>
      </c>
      <c r="G13" s="45">
        <f t="shared" si="1"/>
        <v>4.8282567015382652E-2</v>
      </c>
      <c r="H13" s="19">
        <f t="shared" si="2"/>
        <v>0.16279477061285208</v>
      </c>
      <c r="I13" s="20">
        <f t="shared" si="3"/>
        <v>9.3606157449370342E-2</v>
      </c>
      <c r="K13" s="79"/>
      <c r="L13" s="79"/>
      <c r="M13" s="82"/>
      <c r="N13" s="4"/>
      <c r="O13" s="4"/>
      <c r="P13" s="4"/>
    </row>
    <row r="14" spans="2:16" x14ac:dyDescent="0.25">
      <c r="B14" s="77" t="s">
        <v>17</v>
      </c>
      <c r="C14" s="96" t="s">
        <v>46</v>
      </c>
      <c r="D14" s="64">
        <v>14392543.010000002</v>
      </c>
      <c r="E14" s="88">
        <f t="shared" si="0"/>
        <v>3.8261981251091842E-2</v>
      </c>
      <c r="F14" s="64">
        <v>12576175.27</v>
      </c>
      <c r="G14" s="45">
        <f t="shared" si="1"/>
        <v>3.1443897855602893E-2</v>
      </c>
      <c r="H14" s="19">
        <f t="shared" si="2"/>
        <v>-0.12620200187958319</v>
      </c>
      <c r="I14" s="20">
        <f t="shared" si="3"/>
        <v>-0.17819472940373127</v>
      </c>
      <c r="K14" s="79"/>
      <c r="L14" s="79"/>
      <c r="M14" s="82"/>
      <c r="N14" s="4"/>
      <c r="O14" s="4"/>
      <c r="P14" s="4"/>
    </row>
    <row r="15" spans="2:16" x14ac:dyDescent="0.25">
      <c r="B15" s="77" t="s">
        <v>18</v>
      </c>
      <c r="C15" s="96" t="s">
        <v>47</v>
      </c>
      <c r="D15" s="64">
        <v>166818566.57000002</v>
      </c>
      <c r="E15" s="88">
        <f t="shared" si="0"/>
        <v>0.44348027044286431</v>
      </c>
      <c r="F15" s="64">
        <v>177042669.63500014</v>
      </c>
      <c r="G15" s="45">
        <f t="shared" si="1"/>
        <v>0.44265537817096534</v>
      </c>
      <c r="H15" s="19">
        <f t="shared" si="2"/>
        <v>6.1288759849821045E-2</v>
      </c>
      <c r="I15" s="20">
        <f t="shared" si="3"/>
        <v>-1.8600427727601563E-3</v>
      </c>
      <c r="K15" s="79"/>
      <c r="L15" s="79"/>
      <c r="M15" s="82"/>
      <c r="N15" s="4"/>
      <c r="O15" s="4"/>
      <c r="P15" s="4"/>
    </row>
    <row r="16" spans="2:16" x14ac:dyDescent="0.25">
      <c r="B16" s="77" t="s">
        <v>19</v>
      </c>
      <c r="C16" s="96" t="s">
        <v>48</v>
      </c>
      <c r="D16" s="64">
        <v>48708.459999999992</v>
      </c>
      <c r="E16" s="88">
        <f t="shared" si="0"/>
        <v>1.2948942949099837E-4</v>
      </c>
      <c r="F16" s="64">
        <v>25243.33</v>
      </c>
      <c r="G16" s="45">
        <f t="shared" si="1"/>
        <v>6.3115269389472827E-5</v>
      </c>
      <c r="H16" s="19">
        <f t="shared" si="2"/>
        <v>-0.48174649742570375</v>
      </c>
      <c r="I16" s="20">
        <f t="shared" si="3"/>
        <v>-0.51258361676649156</v>
      </c>
      <c r="K16" s="79"/>
      <c r="L16" s="79"/>
      <c r="M16" s="82"/>
      <c r="N16" s="4"/>
      <c r="O16" s="4"/>
      <c r="P16" s="4"/>
    </row>
    <row r="17" spans="2:16" x14ac:dyDescent="0.25">
      <c r="B17" s="77" t="s">
        <v>20</v>
      </c>
      <c r="C17" s="96" t="s">
        <v>49</v>
      </c>
      <c r="D17" s="64">
        <v>26725.22</v>
      </c>
      <c r="E17" s="88">
        <f t="shared" si="0"/>
        <v>7.1047893750314004E-5</v>
      </c>
      <c r="F17" s="64">
        <v>24169.010000000002</v>
      </c>
      <c r="G17" s="45">
        <f t="shared" si="1"/>
        <v>6.042917384619473E-5</v>
      </c>
      <c r="H17" s="19">
        <f t="shared" si="2"/>
        <v>-9.5647856219705549E-2</v>
      </c>
      <c r="I17" s="20">
        <f t="shared" si="3"/>
        <v>-0.1494586164853387</v>
      </c>
      <c r="K17" s="79"/>
      <c r="L17" s="79"/>
      <c r="M17" s="82"/>
      <c r="N17" s="4"/>
      <c r="O17" s="4"/>
      <c r="P17" s="4"/>
    </row>
    <row r="18" spans="2:16" x14ac:dyDescent="0.25">
      <c r="B18" s="77" t="s">
        <v>21</v>
      </c>
      <c r="C18" s="96" t="s">
        <v>50</v>
      </c>
      <c r="D18" s="64">
        <v>5020482.7600000007</v>
      </c>
      <c r="E18" s="88">
        <f t="shared" si="0"/>
        <v>1.3346746096300171E-2</v>
      </c>
      <c r="F18" s="64">
        <v>4677825.43</v>
      </c>
      <c r="G18" s="45">
        <f t="shared" si="1"/>
        <v>1.1695850435397254E-2</v>
      </c>
      <c r="H18" s="19">
        <f t="shared" si="2"/>
        <v>-6.825186867089271E-2</v>
      </c>
      <c r="I18" s="20">
        <f t="shared" si="3"/>
        <v>-0.12369274495755628</v>
      </c>
      <c r="K18" s="79"/>
      <c r="L18" s="79"/>
      <c r="M18" s="82"/>
      <c r="N18" s="4"/>
      <c r="O18" s="4"/>
      <c r="P18" s="4"/>
    </row>
    <row r="19" spans="2:16" x14ac:dyDescent="0.25">
      <c r="B19" s="77" t="s">
        <v>22</v>
      </c>
      <c r="C19" s="96" t="s">
        <v>5</v>
      </c>
      <c r="D19" s="64">
        <v>8132331.6000000006</v>
      </c>
      <c r="E19" s="88">
        <f t="shared" si="0"/>
        <v>2.1619467733441339E-2</v>
      </c>
      <c r="F19" s="64">
        <v>9601477.8900000006</v>
      </c>
      <c r="G19" s="45">
        <f t="shared" si="1"/>
        <v>2.4006336072317606E-2</v>
      </c>
      <c r="H19" s="19">
        <f t="shared" si="2"/>
        <v>0.18065499075320537</v>
      </c>
      <c r="I19" s="20">
        <f t="shared" si="3"/>
        <v>0.11040365879055485</v>
      </c>
      <c r="K19" s="79"/>
      <c r="L19" s="79"/>
      <c r="M19" s="82"/>
      <c r="N19" s="4"/>
      <c r="O19" s="4"/>
      <c r="P19" s="4"/>
    </row>
    <row r="20" spans="2:16" x14ac:dyDescent="0.25">
      <c r="B20" s="77" t="s">
        <v>23</v>
      </c>
      <c r="C20" s="96" t="s">
        <v>51</v>
      </c>
      <c r="D20" s="64">
        <v>178949.71</v>
      </c>
      <c r="E20" s="88">
        <f t="shared" si="0"/>
        <v>4.7573041429516778E-4</v>
      </c>
      <c r="F20" s="64">
        <v>203715.91999999998</v>
      </c>
      <c r="G20" s="45">
        <f t="shared" si="1"/>
        <v>5.0934584184116343E-4</v>
      </c>
      <c r="H20" s="19">
        <f t="shared" si="2"/>
        <v>0.13839759785025632</v>
      </c>
      <c r="I20" s="20">
        <f t="shared" si="3"/>
        <v>7.0660665233690301E-2</v>
      </c>
      <c r="K20" s="79"/>
      <c r="L20" s="79"/>
      <c r="M20" s="82"/>
      <c r="N20" s="4"/>
      <c r="O20" s="48"/>
      <c r="P20" s="55"/>
    </row>
    <row r="21" spans="2:16" x14ac:dyDescent="0.25">
      <c r="B21" s="77" t="s">
        <v>24</v>
      </c>
      <c r="C21" s="96" t="s">
        <v>31</v>
      </c>
      <c r="D21" s="64">
        <v>1420138.45</v>
      </c>
      <c r="E21" s="88">
        <f t="shared" si="0"/>
        <v>3.7753794246159853E-3</v>
      </c>
      <c r="F21" s="64">
        <v>1677221.76</v>
      </c>
      <c r="G21" s="45">
        <f t="shared" si="1"/>
        <v>4.1935158003435259E-3</v>
      </c>
      <c r="H21" s="19">
        <f t="shared" si="2"/>
        <v>0.18102693438094017</v>
      </c>
      <c r="I21" s="20">
        <f t="shared" si="3"/>
        <v>0.11075347102896063</v>
      </c>
      <c r="K21" s="79"/>
      <c r="L21" s="79"/>
      <c r="M21" s="82"/>
      <c r="N21" s="4"/>
      <c r="O21" s="48"/>
      <c r="P21" s="4"/>
    </row>
    <row r="22" spans="2:16" x14ac:dyDescent="0.25">
      <c r="B22" s="77" t="s">
        <v>25</v>
      </c>
      <c r="C22" s="96" t="s">
        <v>52</v>
      </c>
      <c r="D22" s="64">
        <v>1969</v>
      </c>
      <c r="E22" s="88">
        <f t="shared" si="0"/>
        <v>5.2345051900178292E-6</v>
      </c>
      <c r="F22" s="64">
        <v>2054</v>
      </c>
      <c r="G22" s="45">
        <f t="shared" si="1"/>
        <v>5.1355650512819501E-6</v>
      </c>
      <c r="H22" s="19">
        <f t="shared" si="2"/>
        <v>4.3169121381411886E-2</v>
      </c>
      <c r="I22" s="20">
        <f t="shared" si="3"/>
        <v>-1.890152653292948E-2</v>
      </c>
      <c r="K22" s="79"/>
      <c r="L22" s="79"/>
      <c r="M22" s="82"/>
      <c r="N22" s="4"/>
      <c r="O22" s="48"/>
      <c r="P22" s="4"/>
    </row>
    <row r="23" spans="2:16" x14ac:dyDescent="0.25">
      <c r="B23" s="77" t="s">
        <v>26</v>
      </c>
      <c r="C23" s="96" t="s">
        <v>53</v>
      </c>
      <c r="D23" s="64">
        <v>217745.65</v>
      </c>
      <c r="E23" s="88">
        <f t="shared" si="0"/>
        <v>5.7886781870431978E-4</v>
      </c>
      <c r="F23" s="64">
        <v>726283.48</v>
      </c>
      <c r="G23" s="45">
        <f t="shared" si="1"/>
        <v>1.8159084991292275E-3</v>
      </c>
      <c r="H23" s="19">
        <f t="shared" si="2"/>
        <v>2.3354672297701469</v>
      </c>
      <c r="I23" s="20">
        <f t="shared" si="3"/>
        <v>2.1370002623289315</v>
      </c>
      <c r="K23" s="79"/>
      <c r="L23" s="79"/>
      <c r="M23" s="82"/>
      <c r="N23" s="4"/>
      <c r="O23" s="48"/>
      <c r="P23" s="4"/>
    </row>
    <row r="24" spans="2:16" s="3" customFormat="1" x14ac:dyDescent="0.25">
      <c r="B24" s="76"/>
      <c r="C24" s="24" t="s">
        <v>32</v>
      </c>
      <c r="D24" s="89">
        <f>SUM(D6:D23)</f>
        <v>288161759.5359</v>
      </c>
      <c r="E24" s="90">
        <f>SUM(E6:E23)</f>
        <v>0.76606613806771873</v>
      </c>
      <c r="F24" s="89">
        <f>SUM(F6:F23)</f>
        <v>304652108.11770016</v>
      </c>
      <c r="G24" s="25">
        <f>SUM(G6:G23)</f>
        <v>0.76171407947839886</v>
      </c>
      <c r="H24" s="26">
        <f>(F24-D24)/D24</f>
        <v>5.7226012946196454E-2</v>
      </c>
      <c r="I24" s="27">
        <f>(G24-E24)/E24</f>
        <v>-5.6810481145887033E-3</v>
      </c>
      <c r="K24" s="80"/>
      <c r="L24" s="81"/>
      <c r="M24" s="82"/>
      <c r="N24" s="47"/>
      <c r="O24" s="47"/>
      <c r="P24" s="47"/>
    </row>
    <row r="25" spans="2:16" s="3" customFormat="1" ht="15.75" customHeight="1" x14ac:dyDescent="0.25">
      <c r="B25" s="77">
        <v>19</v>
      </c>
      <c r="C25" s="21" t="s">
        <v>6</v>
      </c>
      <c r="D25" s="64">
        <v>81985593.323000252</v>
      </c>
      <c r="E25" s="88">
        <f>D25/$D$29</f>
        <v>0.21795531424882472</v>
      </c>
      <c r="F25" s="64">
        <v>88703300.9170001</v>
      </c>
      <c r="G25" s="45">
        <f>F25/$F$29</f>
        <v>0.22178265439274192</v>
      </c>
      <c r="H25" s="19">
        <f>(F25-D25)/D25</f>
        <v>8.1937659065708809E-2</v>
      </c>
      <c r="I25" s="20">
        <f>(G25-E25)/E25</f>
        <v>1.7560205664670248E-2</v>
      </c>
      <c r="K25" s="83"/>
      <c r="L25" s="83"/>
      <c r="M25" s="82"/>
    </row>
    <row r="26" spans="2:16" s="3" customFormat="1" x14ac:dyDescent="0.25">
      <c r="B26" s="77"/>
      <c r="C26" s="21" t="s">
        <v>54</v>
      </c>
      <c r="D26" s="64">
        <v>6010455.4769997168</v>
      </c>
      <c r="E26" s="88">
        <f t="shared" ref="E26:E27" si="6">D26/$D$29</f>
        <v>1.5978547683456631E-2</v>
      </c>
      <c r="F26" s="64">
        <v>6600580.1289997334</v>
      </c>
      <c r="G26" s="45">
        <f t="shared" ref="G26:G27" si="7">F26/$F$29</f>
        <v>1.6503266128859367E-2</v>
      </c>
      <c r="H26" s="19">
        <f>(F26-D26)/D26</f>
        <v>9.8183016954081714E-2</v>
      </c>
      <c r="I26" s="20">
        <f t="shared" ref="I26" si="8">(G26-E26)/E26</f>
        <v>3.283893228581735E-2</v>
      </c>
      <c r="K26" s="84"/>
      <c r="L26" s="79"/>
      <c r="M26" s="82"/>
    </row>
    <row r="27" spans="2:16" s="3" customFormat="1" x14ac:dyDescent="0.25">
      <c r="B27" s="77"/>
      <c r="C27" s="21" t="s">
        <v>7</v>
      </c>
      <c r="D27" s="64">
        <v>0</v>
      </c>
      <c r="E27" s="88">
        <f t="shared" si="6"/>
        <v>0</v>
      </c>
      <c r="F27" s="64">
        <v>0</v>
      </c>
      <c r="G27" s="45">
        <f t="shared" si="7"/>
        <v>0</v>
      </c>
      <c r="H27" s="22" t="s">
        <v>1</v>
      </c>
      <c r="I27" s="23" t="s">
        <v>1</v>
      </c>
      <c r="K27" s="84"/>
      <c r="L27" s="79"/>
      <c r="M27" s="82"/>
    </row>
    <row r="28" spans="2:16" s="17" customFormat="1" x14ac:dyDescent="0.25">
      <c r="B28" s="76"/>
      <c r="C28" s="24" t="s">
        <v>33</v>
      </c>
      <c r="D28" s="91">
        <f>SUM(D25:D27)</f>
        <v>87996048.799999967</v>
      </c>
      <c r="E28" s="90">
        <f>E25+E26+E27</f>
        <v>0.23393386193228136</v>
      </c>
      <c r="F28" s="91">
        <f>SUM(F25:F27)</f>
        <v>95303881.04599984</v>
      </c>
      <c r="G28" s="28">
        <f>SUM(G25:G27)</f>
        <v>0.23828592052160127</v>
      </c>
      <c r="H28" s="29">
        <f t="shared" ref="H28" si="9">(F28-D28)/D28</f>
        <v>8.3047277072739151E-2</v>
      </c>
      <c r="I28" s="30">
        <f t="shared" ref="I28" si="10">(G28-E28)/E28</f>
        <v>1.8603799182265211E-2</v>
      </c>
      <c r="K28" s="46"/>
      <c r="L28" s="85"/>
      <c r="M28" s="85"/>
    </row>
    <row r="29" spans="2:16" s="3" customFormat="1" ht="16.5" thickBot="1" x14ac:dyDescent="0.3">
      <c r="B29" s="78"/>
      <c r="C29" s="31" t="s">
        <v>34</v>
      </c>
      <c r="D29" s="59">
        <f>SUM(D24:D27)</f>
        <v>376157808.33589995</v>
      </c>
      <c r="E29" s="92">
        <f>E24+E28</f>
        <v>1</v>
      </c>
      <c r="F29" s="59">
        <f>SUM(F24:F27)</f>
        <v>399955989.16369998</v>
      </c>
      <c r="G29" s="51">
        <f>G24+G28</f>
        <v>1.0000000000000002</v>
      </c>
      <c r="H29" s="32">
        <f t="shared" ref="H29" si="11">(F29-D29)/D29</f>
        <v>6.3266480983292059E-2</v>
      </c>
      <c r="I29" s="33">
        <f t="shared" ref="I29" si="12">(G29-E29)/E29</f>
        <v>2.2204460492503131E-16</v>
      </c>
      <c r="K29" s="84"/>
      <c r="L29" s="84"/>
      <c r="M29" s="84"/>
    </row>
    <row r="30" spans="2:16" x14ac:dyDescent="0.25">
      <c r="B30" s="10"/>
      <c r="C30" s="11"/>
      <c r="D30" s="6"/>
      <c r="E30" s="12"/>
      <c r="F30" s="6"/>
      <c r="G30" s="12"/>
      <c r="H30" s="13"/>
      <c r="K30" s="68"/>
      <c r="L30" s="68"/>
      <c r="M30" s="68"/>
    </row>
    <row r="31" spans="2:16" x14ac:dyDescent="0.25">
      <c r="B31" s="49" t="s">
        <v>39</v>
      </c>
      <c r="C31" s="38"/>
      <c r="D31" s="6"/>
      <c r="E31" s="12"/>
      <c r="F31" s="39"/>
      <c r="G31" s="12"/>
      <c r="H31" s="13"/>
      <c r="K31" s="79"/>
      <c r="L31" s="79"/>
      <c r="M31" s="68"/>
    </row>
    <row r="32" spans="2:16" x14ac:dyDescent="0.25">
      <c r="F32" s="39"/>
      <c r="K32" s="79"/>
      <c r="L32" s="79"/>
      <c r="M32" s="68"/>
    </row>
    <row r="33" spans="2:13" x14ac:dyDescent="0.25">
      <c r="B33" s="42" t="s">
        <v>40</v>
      </c>
      <c r="F33" s="40"/>
      <c r="K33" s="79"/>
      <c r="L33" s="79"/>
      <c r="M33" s="68"/>
    </row>
    <row r="34" spans="2:13" x14ac:dyDescent="0.25">
      <c r="B34" s="42"/>
      <c r="C34" s="48"/>
      <c r="F34" s="41"/>
      <c r="K34" s="79"/>
      <c r="L34" s="79"/>
      <c r="M34" s="68"/>
    </row>
    <row r="35" spans="2:13" ht="16.5" x14ac:dyDescent="0.3">
      <c r="B35" s="42"/>
      <c r="C35" s="65"/>
      <c r="D35" s="66"/>
      <c r="E35" s="66"/>
      <c r="F35" s="67"/>
      <c r="G35" s="68"/>
      <c r="H35" s="69"/>
      <c r="I35" s="68"/>
      <c r="K35" s="80"/>
      <c r="L35" s="81"/>
      <c r="M35" s="68"/>
    </row>
    <row r="36" spans="2:13" ht="16.5" x14ac:dyDescent="0.3">
      <c r="C36" s="70"/>
      <c r="D36" s="66"/>
      <c r="E36" s="66"/>
      <c r="F36" s="67"/>
      <c r="G36" s="68"/>
      <c r="H36" s="69"/>
      <c r="I36" s="71"/>
    </row>
    <row r="37" spans="2:13" ht="16.5" x14ac:dyDescent="0.3">
      <c r="C37" s="70"/>
      <c r="D37" s="66"/>
      <c r="E37" s="66"/>
      <c r="F37" s="67"/>
      <c r="G37" s="68"/>
      <c r="H37" s="69"/>
      <c r="I37" s="69"/>
    </row>
    <row r="38" spans="2:13" ht="16.5" x14ac:dyDescent="0.3">
      <c r="C38" s="70"/>
      <c r="D38" s="66"/>
      <c r="E38" s="66"/>
      <c r="F38" s="67"/>
      <c r="G38" s="68"/>
      <c r="H38" s="69"/>
      <c r="I38" s="69"/>
    </row>
    <row r="39" spans="2:13" ht="16.5" x14ac:dyDescent="0.3">
      <c r="C39" s="70"/>
      <c r="D39" s="79"/>
      <c r="E39" s="66"/>
      <c r="F39" s="67"/>
      <c r="G39" s="68"/>
      <c r="H39" s="68"/>
      <c r="I39" s="72"/>
    </row>
    <row r="40" spans="2:13" ht="16.5" x14ac:dyDescent="0.3">
      <c r="C40" s="70"/>
      <c r="D40" s="79"/>
      <c r="E40" s="79"/>
      <c r="F40" s="67"/>
      <c r="G40" s="68"/>
      <c r="H40" s="68"/>
      <c r="I40" s="68"/>
    </row>
    <row r="41" spans="2:13" ht="16.5" x14ac:dyDescent="0.3">
      <c r="C41" s="70"/>
      <c r="D41" s="79"/>
      <c r="E41" s="79"/>
      <c r="F41" s="67"/>
      <c r="G41" s="68"/>
      <c r="H41" s="69"/>
      <c r="I41" s="68"/>
    </row>
    <row r="42" spans="2:13" ht="16.5" x14ac:dyDescent="0.3">
      <c r="C42" s="70"/>
      <c r="D42" s="79"/>
      <c r="E42" s="79"/>
      <c r="F42" s="67"/>
      <c r="G42" s="68"/>
      <c r="H42" s="69"/>
      <c r="I42" s="71"/>
    </row>
    <row r="43" spans="2:13" ht="16.5" x14ac:dyDescent="0.3">
      <c r="C43" s="70"/>
      <c r="D43" s="79"/>
      <c r="E43" s="79"/>
      <c r="F43" s="67"/>
      <c r="G43" s="68"/>
      <c r="H43" s="69"/>
      <c r="I43" s="73"/>
    </row>
    <row r="44" spans="2:13" ht="16.5" x14ac:dyDescent="0.3">
      <c r="C44" s="70"/>
      <c r="D44" s="79"/>
      <c r="E44" s="66"/>
      <c r="F44" s="67"/>
      <c r="G44" s="68"/>
      <c r="H44" s="69"/>
      <c r="I44" s="73"/>
    </row>
    <row r="45" spans="2:13" ht="16.5" x14ac:dyDescent="0.3">
      <c r="C45" s="70"/>
      <c r="D45" s="79"/>
      <c r="E45" s="66"/>
      <c r="F45" s="67"/>
      <c r="G45" s="68"/>
      <c r="H45" s="68"/>
      <c r="I45" s="72"/>
    </row>
    <row r="46" spans="2:13" ht="16.5" x14ac:dyDescent="0.3">
      <c r="C46" s="70"/>
      <c r="D46" s="79"/>
      <c r="E46" s="66"/>
      <c r="F46" s="67"/>
      <c r="G46" s="68"/>
      <c r="H46" s="68"/>
      <c r="I46" s="68"/>
    </row>
    <row r="47" spans="2:13" ht="16.5" x14ac:dyDescent="0.3">
      <c r="C47" s="70"/>
      <c r="D47" s="79"/>
      <c r="E47" s="66"/>
      <c r="F47" s="67"/>
      <c r="G47" s="68"/>
      <c r="H47" s="68"/>
      <c r="I47" s="68"/>
    </row>
    <row r="48" spans="2:13" ht="16.5" x14ac:dyDescent="0.3">
      <c r="C48" s="70"/>
      <c r="D48" s="79"/>
      <c r="E48" s="66"/>
      <c r="F48" s="67"/>
      <c r="G48" s="68"/>
      <c r="H48" s="68"/>
      <c r="I48" s="68"/>
    </row>
    <row r="49" spans="3:9" ht="16.5" x14ac:dyDescent="0.3">
      <c r="C49" s="70"/>
      <c r="D49" s="79"/>
      <c r="E49" s="66"/>
      <c r="F49" s="67"/>
      <c r="G49" s="68"/>
      <c r="H49" s="68"/>
      <c r="I49" s="68"/>
    </row>
    <row r="50" spans="3:9" ht="16.5" x14ac:dyDescent="0.3">
      <c r="C50" s="70"/>
      <c r="D50" s="79"/>
      <c r="E50" s="66"/>
      <c r="F50" s="67"/>
      <c r="G50" s="68"/>
      <c r="H50" s="68"/>
      <c r="I50" s="68"/>
    </row>
    <row r="51" spans="3:9" ht="16.5" x14ac:dyDescent="0.3">
      <c r="C51" s="70"/>
      <c r="D51" s="79"/>
      <c r="E51" s="66"/>
      <c r="F51" s="67"/>
      <c r="G51" s="68"/>
      <c r="H51" s="68"/>
      <c r="I51" s="68"/>
    </row>
    <row r="52" spans="3:9" ht="16.5" x14ac:dyDescent="0.3">
      <c r="C52" s="70"/>
      <c r="D52" s="79"/>
      <c r="E52" s="66"/>
      <c r="F52" s="67"/>
      <c r="G52" s="68"/>
      <c r="H52" s="68"/>
      <c r="I52" s="68"/>
    </row>
    <row r="53" spans="3:9" x14ac:dyDescent="0.25">
      <c r="C53" s="68"/>
      <c r="D53" s="79"/>
      <c r="E53" s="71"/>
      <c r="F53" s="71"/>
      <c r="G53" s="68"/>
      <c r="H53" s="68"/>
      <c r="I53" s="68"/>
    </row>
    <row r="54" spans="3:9" x14ac:dyDescent="0.25">
      <c r="D54" s="79"/>
      <c r="E54" s="68"/>
    </row>
    <row r="55" spans="3:9" x14ac:dyDescent="0.25">
      <c r="D55" s="79"/>
      <c r="E55" s="68"/>
    </row>
    <row r="56" spans="3:9" x14ac:dyDescent="0.25">
      <c r="D56" s="79"/>
      <c r="E56" s="6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7" type="noConversion"/>
  <dataValidations disablePrompts="1" count="1">
    <dataValidation type="decimal" allowBlank="1" showInputMessage="1" showErrorMessage="1" errorTitle="Microsoft Excel" error="Neočekivana vrsta podatka!_x000a_Mollimo unesite broj." sqref="D39 D44:D56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 xml:space="preserve">&amp;LAgencija za osiguranje u BiH&amp;CStatistika tržišta osiguranja&amp;RMjesečno izvješće
</oddHeader>
    <oddFooter>&amp;CU izvješće su uključeni podatci zaključno s 31.10.2017.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7" t="s">
        <v>37</v>
      </c>
      <c r="C2" s="98"/>
      <c r="D2" s="98"/>
      <c r="E2" s="98"/>
      <c r="F2" s="98"/>
      <c r="G2" s="98"/>
      <c r="H2" s="98"/>
      <c r="I2" s="99"/>
    </row>
    <row r="3" spans="2:9" ht="16.5" thickBot="1" x14ac:dyDescent="0.3">
      <c r="B3" s="2"/>
      <c r="C3" s="3"/>
    </row>
    <row r="4" spans="2:9" ht="15.75" customHeight="1" x14ac:dyDescent="0.25">
      <c r="B4" s="106"/>
      <c r="C4" s="100" t="s">
        <v>2</v>
      </c>
      <c r="D4" s="109" t="s">
        <v>29</v>
      </c>
      <c r="E4" s="100" t="s">
        <v>3</v>
      </c>
      <c r="F4" s="109" t="s">
        <v>28</v>
      </c>
      <c r="G4" s="100" t="s">
        <v>3</v>
      </c>
      <c r="H4" s="102" t="s">
        <v>8</v>
      </c>
      <c r="I4" s="104" t="s">
        <v>38</v>
      </c>
    </row>
    <row r="5" spans="2:9" x14ac:dyDescent="0.25">
      <c r="B5" s="107"/>
      <c r="C5" s="108"/>
      <c r="D5" s="110"/>
      <c r="E5" s="101" t="s">
        <v>0</v>
      </c>
      <c r="F5" s="110"/>
      <c r="G5" s="101" t="s">
        <v>0</v>
      </c>
      <c r="H5" s="103"/>
      <c r="I5" s="105"/>
    </row>
    <row r="6" spans="2:9" x14ac:dyDescent="0.25">
      <c r="B6" s="77" t="s">
        <v>9</v>
      </c>
      <c r="C6" s="95" t="s">
        <v>41</v>
      </c>
      <c r="D6" s="61">
        <v>9759620.7100000009</v>
      </c>
      <c r="E6" s="57">
        <f t="shared" ref="E6:E23" si="0">D6/$D$29</f>
        <v>6.2024378684075024E-2</v>
      </c>
      <c r="F6" s="61">
        <v>11914939.758399999</v>
      </c>
      <c r="G6" s="18">
        <f t="shared" ref="G6:G23" si="1">F6/$F$29</f>
        <v>6.6744574714528243E-2</v>
      </c>
      <c r="H6" s="19">
        <f>(F6-D6)/D6</f>
        <v>0.22084045194416144</v>
      </c>
      <c r="I6" s="20">
        <f>(G6-E6)/E6</f>
        <v>7.6102270278205084E-2</v>
      </c>
    </row>
    <row r="7" spans="2:9" x14ac:dyDescent="0.25">
      <c r="B7" s="77" t="s">
        <v>10</v>
      </c>
      <c r="C7" s="21" t="s">
        <v>4</v>
      </c>
      <c r="D7" s="61">
        <v>1173756.3999999999</v>
      </c>
      <c r="E7" s="57">
        <f t="shared" si="0"/>
        <v>7.4594611409295871E-3</v>
      </c>
      <c r="F7" s="61">
        <v>1541727.31</v>
      </c>
      <c r="G7" s="18">
        <f t="shared" si="1"/>
        <v>8.6363788418802618E-3</v>
      </c>
      <c r="H7" s="19">
        <f t="shared" ref="H7:H21" si="2">(F7-D7)/D7</f>
        <v>0.31349853342652717</v>
      </c>
      <c r="I7" s="20">
        <f t="shared" ref="I7:I23" si="3">(G7-E7)/E7</f>
        <v>0.15777516347568357</v>
      </c>
    </row>
    <row r="8" spans="2:9" x14ac:dyDescent="0.25">
      <c r="B8" s="77" t="s">
        <v>11</v>
      </c>
      <c r="C8" s="96" t="s">
        <v>42</v>
      </c>
      <c r="D8" s="61">
        <v>8505205.0500000007</v>
      </c>
      <c r="E8" s="57">
        <f t="shared" si="0"/>
        <v>5.4052311506981428E-2</v>
      </c>
      <c r="F8" s="61">
        <v>9628712.3900000006</v>
      </c>
      <c r="G8" s="18">
        <f t="shared" si="1"/>
        <v>5.3937688863763024E-2</v>
      </c>
      <c r="H8" s="19">
        <f t="shared" si="2"/>
        <v>0.13209644369479367</v>
      </c>
      <c r="I8" s="20">
        <f t="shared" si="3"/>
        <v>-2.1205872611682695E-3</v>
      </c>
    </row>
    <row r="9" spans="2:9" x14ac:dyDescent="0.25">
      <c r="B9" s="77" t="s">
        <v>12</v>
      </c>
      <c r="C9" s="96" t="s">
        <v>43</v>
      </c>
      <c r="D9" s="61">
        <v>0</v>
      </c>
      <c r="E9" s="57">
        <f t="shared" si="0"/>
        <v>0</v>
      </c>
      <c r="F9" s="61">
        <v>0</v>
      </c>
      <c r="G9" s="18">
        <f t="shared" si="1"/>
        <v>0</v>
      </c>
      <c r="H9" s="22" t="s">
        <v>1</v>
      </c>
      <c r="I9" s="23" t="s">
        <v>1</v>
      </c>
    </row>
    <row r="10" spans="2:9" x14ac:dyDescent="0.25">
      <c r="B10" s="77" t="s">
        <v>13</v>
      </c>
      <c r="C10" s="96" t="s">
        <v>44</v>
      </c>
      <c r="D10" s="61">
        <v>0</v>
      </c>
      <c r="E10" s="57">
        <f t="shared" si="0"/>
        <v>0</v>
      </c>
      <c r="F10" s="61">
        <v>19.57</v>
      </c>
      <c r="G10" s="18">
        <f t="shared" si="1"/>
        <v>1.09626347564406E-7</v>
      </c>
      <c r="H10" s="22" t="s">
        <v>1</v>
      </c>
      <c r="I10" s="23" t="s">
        <v>1</v>
      </c>
    </row>
    <row r="11" spans="2:9" x14ac:dyDescent="0.25">
      <c r="B11" s="77" t="s">
        <v>14</v>
      </c>
      <c r="C11" s="96" t="s">
        <v>45</v>
      </c>
      <c r="D11" s="61">
        <v>131.25</v>
      </c>
      <c r="E11" s="57">
        <f t="shared" si="0"/>
        <v>8.3412049957470594E-7</v>
      </c>
      <c r="F11" s="61">
        <v>837.04</v>
      </c>
      <c r="G11" s="18">
        <f t="shared" si="1"/>
        <v>4.6888930999136629E-6</v>
      </c>
      <c r="H11" s="19">
        <f t="shared" si="2"/>
        <v>5.3774476190476186</v>
      </c>
      <c r="I11" s="20">
        <f t="shared" si="3"/>
        <v>4.6213617844237067</v>
      </c>
    </row>
    <row r="12" spans="2:9" x14ac:dyDescent="0.25">
      <c r="B12" s="77" t="s">
        <v>15</v>
      </c>
      <c r="C12" s="96" t="s">
        <v>30</v>
      </c>
      <c r="D12" s="61">
        <v>812640.51</v>
      </c>
      <c r="E12" s="57">
        <f t="shared" si="0"/>
        <v>5.164496062292143E-3</v>
      </c>
      <c r="F12" s="61">
        <v>1003934.45</v>
      </c>
      <c r="G12" s="18">
        <f t="shared" si="1"/>
        <v>5.6237949385580365E-3</v>
      </c>
      <c r="H12" s="19">
        <f t="shared" si="2"/>
        <v>0.2353979867432402</v>
      </c>
      <c r="I12" s="20">
        <f t="shared" si="3"/>
        <v>8.893391934585855E-2</v>
      </c>
    </row>
    <row r="13" spans="2:9" x14ac:dyDescent="0.25">
      <c r="B13" s="77" t="s">
        <v>16</v>
      </c>
      <c r="C13" s="96" t="s">
        <v>27</v>
      </c>
      <c r="D13" s="61">
        <v>5526987.8700000001</v>
      </c>
      <c r="E13" s="57">
        <f t="shared" si="0"/>
        <v>3.5125134348706587E-2</v>
      </c>
      <c r="F13" s="61">
        <v>6927856.0098999999</v>
      </c>
      <c r="G13" s="18">
        <f t="shared" si="1"/>
        <v>3.8808152826645695E-2</v>
      </c>
      <c r="H13" s="19">
        <f t="shared" si="2"/>
        <v>0.25345960093449593</v>
      </c>
      <c r="I13" s="20">
        <f t="shared" si="3"/>
        <v>0.10485421753482141</v>
      </c>
    </row>
    <row r="14" spans="2:9" x14ac:dyDescent="0.25">
      <c r="B14" s="77" t="s">
        <v>17</v>
      </c>
      <c r="C14" s="96" t="s">
        <v>46</v>
      </c>
      <c r="D14" s="61">
        <v>11089284.720000001</v>
      </c>
      <c r="E14" s="57">
        <f t="shared" si="0"/>
        <v>7.0474664461505174E-2</v>
      </c>
      <c r="F14" s="61">
        <v>9885937.1500000004</v>
      </c>
      <c r="G14" s="18">
        <f t="shared" si="1"/>
        <v>5.5378598978322598E-2</v>
      </c>
      <c r="H14" s="19">
        <f t="shared" si="2"/>
        <v>-0.10851444438338853</v>
      </c>
      <c r="I14" s="20">
        <f t="shared" si="3"/>
        <v>-0.21420556732736745</v>
      </c>
    </row>
    <row r="15" spans="2:9" x14ac:dyDescent="0.25">
      <c r="B15" s="77" t="s">
        <v>18</v>
      </c>
      <c r="C15" s="96" t="s">
        <v>47</v>
      </c>
      <c r="D15" s="61">
        <v>103208135.92000002</v>
      </c>
      <c r="E15" s="57">
        <f t="shared" si="0"/>
        <v>0.65590873823820617</v>
      </c>
      <c r="F15" s="61">
        <v>117143476.95989999</v>
      </c>
      <c r="G15" s="18">
        <f t="shared" si="1"/>
        <v>0.65620907103265114</v>
      </c>
      <c r="H15" s="19">
        <f t="shared" si="2"/>
        <v>0.13502172978593191</v>
      </c>
      <c r="I15" s="20">
        <f t="shared" si="3"/>
        <v>4.5788808249707562E-4</v>
      </c>
    </row>
    <row r="16" spans="2:9" x14ac:dyDescent="0.25">
      <c r="B16" s="77" t="s">
        <v>19</v>
      </c>
      <c r="C16" s="96" t="s">
        <v>48</v>
      </c>
      <c r="D16" s="61">
        <v>5680.65</v>
      </c>
      <c r="E16" s="57">
        <f t="shared" si="0"/>
        <v>3.6101688502164209E-5</v>
      </c>
      <c r="F16" s="61">
        <v>10570.509999999998</v>
      </c>
      <c r="G16" s="18">
        <f t="shared" si="1"/>
        <v>5.921340844113587E-5</v>
      </c>
      <c r="H16" s="19">
        <f t="shared" si="2"/>
        <v>0.86079233890487872</v>
      </c>
      <c r="I16" s="20">
        <f t="shared" si="3"/>
        <v>0.64018390545877568</v>
      </c>
    </row>
    <row r="17" spans="2:12" x14ac:dyDescent="0.25">
      <c r="B17" s="77" t="s">
        <v>20</v>
      </c>
      <c r="C17" s="96" t="s">
        <v>49</v>
      </c>
      <c r="D17" s="61">
        <v>1195.01</v>
      </c>
      <c r="E17" s="57">
        <f t="shared" si="0"/>
        <v>7.5945321005468138E-6</v>
      </c>
      <c r="F17" s="61">
        <v>645.71</v>
      </c>
      <c r="G17" s="18">
        <f t="shared" si="1"/>
        <v>3.6171092941140827E-6</v>
      </c>
      <c r="H17" s="19">
        <f t="shared" ref="H17:H18" si="4">(F17-D17)/D17</f>
        <v>-0.45966142542740224</v>
      </c>
      <c r="I17" s="20">
        <f t="shared" ref="I17:I18" si="5">(G17-E17)/E17</f>
        <v>-0.52372190330808555</v>
      </c>
    </row>
    <row r="18" spans="2:12" x14ac:dyDescent="0.25">
      <c r="B18" s="77" t="s">
        <v>21</v>
      </c>
      <c r="C18" s="96" t="s">
        <v>50</v>
      </c>
      <c r="D18" s="61">
        <v>1118348.3599999999</v>
      </c>
      <c r="E18" s="57">
        <f t="shared" si="0"/>
        <v>7.1073317542228792E-3</v>
      </c>
      <c r="F18" s="61">
        <v>1567827.09</v>
      </c>
      <c r="G18" s="18">
        <f t="shared" si="1"/>
        <v>8.7825834179474319E-3</v>
      </c>
      <c r="H18" s="19">
        <f t="shared" si="4"/>
        <v>0.40191298711253109</v>
      </c>
      <c r="I18" s="20">
        <f t="shared" si="5"/>
        <v>0.23570753718217646</v>
      </c>
    </row>
    <row r="19" spans="2:12" x14ac:dyDescent="0.25">
      <c r="B19" s="77" t="s">
        <v>22</v>
      </c>
      <c r="C19" s="96" t="s">
        <v>5</v>
      </c>
      <c r="D19" s="61">
        <v>3000</v>
      </c>
      <c r="E19" s="57">
        <f t="shared" si="0"/>
        <v>1.9065611418850419E-5</v>
      </c>
      <c r="F19" s="61">
        <v>24725.439999999999</v>
      </c>
      <c r="G19" s="18">
        <f t="shared" si="1"/>
        <v>1.3850585994495997E-4</v>
      </c>
      <c r="H19" s="19">
        <f t="shared" si="2"/>
        <v>7.241813333333333</v>
      </c>
      <c r="I19" s="20">
        <f t="shared" si="3"/>
        <v>6.2646954195246751</v>
      </c>
    </row>
    <row r="20" spans="2:12" x14ac:dyDescent="0.25">
      <c r="B20" s="77" t="s">
        <v>23</v>
      </c>
      <c r="C20" s="96" t="s">
        <v>51</v>
      </c>
      <c r="D20" s="61">
        <v>7996.12</v>
      </c>
      <c r="E20" s="57">
        <f t="shared" si="0"/>
        <v>5.0816972259499407E-5</v>
      </c>
      <c r="F20" s="61">
        <v>12096.34</v>
      </c>
      <c r="G20" s="18">
        <f t="shared" si="1"/>
        <v>6.7760734445438265E-5</v>
      </c>
      <c r="H20" s="19">
        <f t="shared" ref="H20" si="6">(F20-D20)/D20</f>
        <v>0.51277619645528083</v>
      </c>
      <c r="I20" s="20">
        <f t="shared" ref="I20" si="7">(G20-E20)/E20</f>
        <v>0.33342722780520434</v>
      </c>
    </row>
    <row r="21" spans="2:12" x14ac:dyDescent="0.25">
      <c r="B21" s="77" t="s">
        <v>24</v>
      </c>
      <c r="C21" s="96" t="s">
        <v>31</v>
      </c>
      <c r="D21" s="61">
        <v>515563.42</v>
      </c>
      <c r="E21" s="57">
        <f t="shared" si="0"/>
        <v>3.2765106091645251E-3</v>
      </c>
      <c r="F21" s="61">
        <v>621504.53999999992</v>
      </c>
      <c r="G21" s="18">
        <f t="shared" si="1"/>
        <v>3.4815162347928592E-3</v>
      </c>
      <c r="H21" s="19">
        <f t="shared" si="2"/>
        <v>0.20548610683046509</v>
      </c>
      <c r="I21" s="20">
        <f t="shared" si="3"/>
        <v>6.256827768386454E-2</v>
      </c>
    </row>
    <row r="22" spans="2:12" x14ac:dyDescent="0.25">
      <c r="B22" s="77" t="s">
        <v>25</v>
      </c>
      <c r="C22" s="96" t="s">
        <v>52</v>
      </c>
      <c r="D22" s="61">
        <v>0</v>
      </c>
      <c r="E22" s="57">
        <f t="shared" si="0"/>
        <v>0</v>
      </c>
      <c r="F22" s="61">
        <v>0</v>
      </c>
      <c r="G22" s="18">
        <f t="shared" si="1"/>
        <v>0</v>
      </c>
      <c r="H22" s="22" t="s">
        <v>1</v>
      </c>
      <c r="I22" s="23" t="s">
        <v>1</v>
      </c>
    </row>
    <row r="23" spans="2:12" x14ac:dyDescent="0.25">
      <c r="B23" s="77" t="s">
        <v>26</v>
      </c>
      <c r="C23" s="96" t="s">
        <v>53</v>
      </c>
      <c r="D23" s="61">
        <v>3521.1800000000003</v>
      </c>
      <c r="E23" s="57">
        <f t="shared" si="0"/>
        <v>2.2377816538609242E-5</v>
      </c>
      <c r="F23" s="61">
        <v>4338.3599999999997</v>
      </c>
      <c r="G23" s="18">
        <f t="shared" si="1"/>
        <v>2.4302430312698843E-5</v>
      </c>
      <c r="H23" s="19">
        <f>(F23-D23)/D23</f>
        <v>0.23207561101676122</v>
      </c>
      <c r="I23" s="20">
        <f t="shared" si="3"/>
        <v>8.6005431797557041E-2</v>
      </c>
    </row>
    <row r="24" spans="2:12" s="3" customFormat="1" x14ac:dyDescent="0.25">
      <c r="B24" s="76"/>
      <c r="C24" s="24" t="s">
        <v>32</v>
      </c>
      <c r="D24" s="86">
        <f>SUM(D6:D23)</f>
        <v>141731067.17000002</v>
      </c>
      <c r="E24" s="58">
        <f>SUM(E6:E23)</f>
        <v>0.90072981754740278</v>
      </c>
      <c r="F24" s="86">
        <f>SUM(F6:F23)</f>
        <v>160289148.62819999</v>
      </c>
      <c r="G24" s="25">
        <f>SUM(G6:G23)</f>
        <v>0.89790055791097523</v>
      </c>
      <c r="H24" s="29">
        <f t="shared" ref="H24:H29" si="8">(F24-D24)/D24</f>
        <v>0.13093869840082695</v>
      </c>
      <c r="I24" s="30">
        <f t="shared" ref="I24:I29" si="9">(G24-E24)/E24</f>
        <v>-3.1410746944420483E-3</v>
      </c>
    </row>
    <row r="25" spans="2:12" ht="15.75" customHeight="1" x14ac:dyDescent="0.25">
      <c r="B25" s="77">
        <v>19</v>
      </c>
      <c r="C25" s="21" t="s">
        <v>6</v>
      </c>
      <c r="D25" s="61">
        <v>13973328.899999999</v>
      </c>
      <c r="E25" s="57">
        <f>D25/$D$29</f>
        <v>8.8803353011730854E-2</v>
      </c>
      <c r="F25" s="61">
        <v>16446229.509999998</v>
      </c>
      <c r="G25" s="18">
        <f>F25/$F$29</f>
        <v>9.2127750249731744E-2</v>
      </c>
      <c r="H25" s="19">
        <f>(F25-D25)/D25</f>
        <v>0.17697290514646083</v>
      </c>
      <c r="I25" s="20">
        <f t="shared" si="9"/>
        <v>3.7435492301306904E-2</v>
      </c>
    </row>
    <row r="26" spans="2:12" x14ac:dyDescent="0.25">
      <c r="B26" s="77"/>
      <c r="C26" s="21" t="s">
        <v>54</v>
      </c>
      <c r="D26" s="61">
        <v>1473563.9299999997</v>
      </c>
      <c r="E26" s="57">
        <f>D26/$D$29</f>
        <v>9.3647990967380326E-3</v>
      </c>
      <c r="F26" s="61">
        <v>1576992.02</v>
      </c>
      <c r="G26" s="18">
        <f>F26/$F$29</f>
        <v>8.8339231114366226E-3</v>
      </c>
      <c r="H26" s="19">
        <f>(F26-D26)/D26</f>
        <v>7.0189075542857748E-2</v>
      </c>
      <c r="I26" s="20">
        <f t="shared" si="9"/>
        <v>-5.6688454265540617E-2</v>
      </c>
    </row>
    <row r="27" spans="2:12" s="3" customFormat="1" x14ac:dyDescent="0.25">
      <c r="B27" s="77"/>
      <c r="C27" s="21" t="s">
        <v>7</v>
      </c>
      <c r="D27" s="87">
        <v>173405.97999999998</v>
      </c>
      <c r="E27" s="18">
        <f t="shared" ref="E27" si="10">D27/$D$29</f>
        <v>1.1020303441283158E-3</v>
      </c>
      <c r="F27" s="87">
        <v>203109.33000000002</v>
      </c>
      <c r="G27" s="45">
        <f t="shared" ref="G27" si="11">F27/$F$29</f>
        <v>1.1377687278565987E-3</v>
      </c>
      <c r="H27" s="19">
        <f>(F27-D27)/D27</f>
        <v>0.17129368894890498</v>
      </c>
      <c r="I27" s="20">
        <f t="shared" ref="I27" si="12">(G27-E27)/E27</f>
        <v>3.2429582287546929E-2</v>
      </c>
      <c r="K27" s="48"/>
      <c r="L27" s="47"/>
    </row>
    <row r="28" spans="2:12" s="3" customFormat="1" x14ac:dyDescent="0.25">
      <c r="B28" s="76"/>
      <c r="C28" s="24" t="s">
        <v>33</v>
      </c>
      <c r="D28" s="54">
        <f>D25+D26+D27</f>
        <v>15620298.809999999</v>
      </c>
      <c r="E28" s="58">
        <f>E25+E26</f>
        <v>9.8168152108468881E-2</v>
      </c>
      <c r="F28" s="54">
        <f>F25+F26+F27</f>
        <v>18226330.859999996</v>
      </c>
      <c r="G28" s="25">
        <f>G25+G26</f>
        <v>0.10096167336116836</v>
      </c>
      <c r="H28" s="29">
        <f t="shared" si="8"/>
        <v>0.16683624824972201</v>
      </c>
      <c r="I28" s="30">
        <f t="shared" si="9"/>
        <v>2.8456492178979144E-2</v>
      </c>
    </row>
    <row r="29" spans="2:12" s="3" customFormat="1" ht="16.5" thickBot="1" x14ac:dyDescent="0.3">
      <c r="B29" s="78"/>
      <c r="C29" s="31" t="s">
        <v>34</v>
      </c>
      <c r="D29" s="56">
        <f>D24+D28</f>
        <v>157351365.98000002</v>
      </c>
      <c r="E29" s="50">
        <f>E24+E28</f>
        <v>0.99889796965587163</v>
      </c>
      <c r="F29" s="56">
        <f>F24+F28</f>
        <v>178515479.48819998</v>
      </c>
      <c r="G29" s="50">
        <f>G24+G28</f>
        <v>0.99886223127214357</v>
      </c>
      <c r="H29" s="32">
        <f t="shared" si="8"/>
        <v>0.13450225472392788</v>
      </c>
      <c r="I29" s="33">
        <f t="shared" si="9"/>
        <v>-3.5777811962485888E-5</v>
      </c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49" t="s">
        <v>39</v>
      </c>
      <c r="C31" s="38"/>
      <c r="D31" s="37"/>
      <c r="E31" s="16"/>
      <c r="F31" s="37"/>
      <c r="G31" s="16"/>
      <c r="H31" s="37"/>
    </row>
    <row r="32" spans="2:12" x14ac:dyDescent="0.25">
      <c r="D32" s="62"/>
      <c r="E32" s="4"/>
      <c r="G32" s="4"/>
      <c r="H32" s="37"/>
    </row>
    <row r="33" spans="2:8" x14ac:dyDescent="0.25">
      <c r="B33" s="49" t="s">
        <v>40</v>
      </c>
      <c r="D33" s="4"/>
      <c r="E33" s="62"/>
      <c r="F33" s="36"/>
      <c r="G33" s="52"/>
      <c r="H33" s="37"/>
    </row>
    <row r="34" spans="2:8" x14ac:dyDescent="0.25">
      <c r="D34" s="4"/>
      <c r="E34" s="4"/>
      <c r="G34" s="53"/>
      <c r="H34" s="36"/>
    </row>
    <row r="35" spans="2:8" x14ac:dyDescent="0.25">
      <c r="D35" s="4"/>
      <c r="E35" s="63"/>
      <c r="G35" s="52"/>
    </row>
    <row r="36" spans="2:8" x14ac:dyDescent="0.25">
      <c r="D36" s="4"/>
      <c r="E36" s="4"/>
      <c r="G36" s="9"/>
    </row>
    <row r="37" spans="2:8" x14ac:dyDescent="0.25">
      <c r="D37" s="37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60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2017-03-10T16:06:38Z</cp:lastPrinted>
  <dcterms:created xsi:type="dcterms:W3CDTF">2011-07-19T08:09:31Z</dcterms:created>
  <dcterms:modified xsi:type="dcterms:W3CDTF">2020-02-14T14:43:24Z</dcterms:modified>
</cp:coreProperties>
</file>