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10" i="4" l="1"/>
  <c r="I10" i="4"/>
  <c r="H11" i="4"/>
  <c r="I11" i="4"/>
  <c r="H11" i="5"/>
  <c r="I11" i="5"/>
  <c r="H10" i="6"/>
  <c r="I10" i="6"/>
  <c r="F28" i="6" l="1"/>
  <c r="F29" i="6"/>
  <c r="H21" i="6" l="1"/>
  <c r="H19" i="6" l="1"/>
  <c r="F28" i="5" l="1"/>
  <c r="F24" i="5"/>
  <c r="D24" i="5"/>
  <c r="D29" i="5" s="1"/>
  <c r="F29" i="5" l="1"/>
  <c r="D28" i="5" l="1"/>
  <c r="H23" i="6" l="1"/>
  <c r="H25" i="6"/>
  <c r="H26" i="6"/>
  <c r="D27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D28" i="6"/>
  <c r="H26" i="5" l="1"/>
  <c r="H25" i="5"/>
  <c r="H7" i="5"/>
  <c r="H8" i="5"/>
  <c r="H12" i="5"/>
  <c r="H13" i="5"/>
  <c r="H14" i="5"/>
  <c r="H15" i="5"/>
  <c r="H18" i="5"/>
  <c r="H19" i="5"/>
  <c r="H20" i="5"/>
  <c r="H21" i="5"/>
  <c r="H23" i="5"/>
  <c r="H6" i="5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F26" i="4" l="1"/>
  <c r="H26" i="4" s="1"/>
  <c r="F25" i="4"/>
  <c r="H25" i="4" s="1"/>
  <c r="F27" i="4"/>
  <c r="F7" i="4" l="1"/>
  <c r="H7" i="4" s="1"/>
  <c r="F8" i="4"/>
  <c r="H8" i="4" s="1"/>
  <c r="F9" i="4"/>
  <c r="F10" i="4"/>
  <c r="F11" i="4"/>
  <c r="F12" i="4"/>
  <c r="H12" i="4" s="1"/>
  <c r="F13" i="4"/>
  <c r="H13" i="4" s="1"/>
  <c r="F14" i="4"/>
  <c r="H14" i="4" s="1"/>
  <c r="F15" i="4"/>
  <c r="H15" i="4" s="1"/>
  <c r="F16" i="4"/>
  <c r="F17" i="4"/>
  <c r="F18" i="4"/>
  <c r="H18" i="4" s="1"/>
  <c r="F19" i="4"/>
  <c r="H19" i="4" s="1"/>
  <c r="F20" i="4"/>
  <c r="H20" i="4" s="1"/>
  <c r="F21" i="4"/>
  <c r="H21" i="4" s="1"/>
  <c r="F22" i="4"/>
  <c r="F23" i="4"/>
  <c r="H23" i="4" s="1"/>
  <c r="D24" i="6"/>
  <c r="D29" i="6" s="1"/>
  <c r="E27" i="6" s="1"/>
  <c r="F6" i="4"/>
  <c r="H6" i="4" s="1"/>
  <c r="E26" i="6" l="1"/>
  <c r="E25" i="6"/>
  <c r="D29" i="4"/>
  <c r="F24" i="4"/>
  <c r="F29" i="4" s="1"/>
  <c r="H7" i="6"/>
  <c r="H8" i="6"/>
  <c r="H12" i="6"/>
  <c r="H13" i="6"/>
  <c r="H14" i="6"/>
  <c r="H15" i="6"/>
  <c r="H18" i="6"/>
  <c r="F24" i="6"/>
  <c r="G25" i="6" l="1"/>
  <c r="G27" i="6"/>
  <c r="E28" i="6"/>
  <c r="E26" i="4"/>
  <c r="E25" i="4"/>
  <c r="E27" i="4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21" i="5"/>
  <c r="I13" i="5"/>
  <c r="I20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23" i="5"/>
  <c r="I18" i="5"/>
  <c r="I19" i="6" l="1"/>
  <c r="G29" i="5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<sst xmlns="http://schemas.openxmlformats.org/spreadsheetml/2006/main" count="198" uniqueCount="55">
  <si>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</si>
  <si>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</si>
  <si>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</si>
  <si>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</si>
  <si>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</si>
  <si>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</si>
  <si>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</si>
  <si>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</si>
  <si>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</si>
  <si>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</si>
  <si>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</si>
  <si>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</si>
  <si>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</si>
  <si>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</si>
  <si>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</si>
  <si>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</si>
  <si>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</si>
  <si>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</si>
  <si>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</si>
  <si>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</si>
  <si>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</si>
  <si>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</si>
  <si>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</si>
  <si>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</si>
  <si>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</si>
  <si>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</si>
  <si>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</si>
  <si>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Promjena iznosa isplaćenih šteta</t>
  </si>
  <si>
    <t>X 2017.**</t>
  </si>
  <si>
    <t>X 2016.*</t>
  </si>
  <si>
    <t>Promjena u udjelu</t>
  </si>
  <si>
    <t>Isplaćene štete po skupinama/vrstama osiguranja u BiH (u KM) za listopad 2016. i 2017. godine</t>
  </si>
  <si>
    <t>Isplaćene štete po skupinama/vrstama osiguranja u FBiH (u KM) za listopad 2016. i 2017. godine</t>
  </si>
  <si>
    <t>Isplaćene štete po skupinama/vrstama osiguranja u RS (u KM) za listopad 2016. i 2017. godine</t>
  </si>
  <si>
    <t>*Podatci se odnose na razdoblje od 01.01. do 31.10.2016. godine.</t>
  </si>
  <si>
    <t>**Podatci se odnose na razdoblje od 01.01. do 31.10.2017. godine.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</si>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</sst>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0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Bookman Old Style"/>
      <family val="1"/>
      <charset val="238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5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65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15" fillId="0" borderId="0"/>
    <xf numFmtId="0" fontId="23" fillId="2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24" fillId="0" borderId="0"/>
    <xf numFmtId="0" fontId="13" fillId="23" borderId="7" applyNumberFormat="0" applyFont="0" applyAlignment="0" applyProtection="0"/>
    <xf numFmtId="0" fontId="25" fillId="20" borderId="8" applyNumberFormat="0" applyAlignment="0" applyProtection="0"/>
    <xf numFmtId="0" fontId="15" fillId="0" borderId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46" fillId="0" borderId="0"/>
    <xf numFmtId="0" fontId="7" fillId="0" borderId="0"/>
    <xf numFmtId="0" fontId="46" fillId="0" borderId="0"/>
    <xf numFmtId="0" fontId="7" fillId="0" borderId="0"/>
    <xf numFmtId="0" fontId="46" fillId="0" borderId="0"/>
    <xf numFmtId="0" fontId="6" fillId="0" borderId="0"/>
    <xf numFmtId="0" fontId="46" fillId="0" borderId="0"/>
    <xf numFmtId="0" fontId="46" fillId="0" borderId="0"/>
    <xf numFmtId="0" fontId="6" fillId="0" borderId="0"/>
    <xf numFmtId="0" fontId="4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6" fillId="0" borderId="0"/>
    <xf numFmtId="0" fontId="46" fillId="0" borderId="0"/>
    <xf numFmtId="0" fontId="27" fillId="0" borderId="32" applyNumberFormat="0" applyFill="0" applyAlignment="0" applyProtection="0"/>
    <xf numFmtId="0" fontId="25" fillId="20" borderId="31" applyNumberFormat="0" applyAlignment="0" applyProtection="0"/>
    <xf numFmtId="0" fontId="13" fillId="23" borderId="30" applyNumberFormat="0" applyFont="0" applyAlignment="0" applyProtection="0"/>
    <xf numFmtId="0" fontId="11" fillId="20" borderId="33" applyNumberFormat="0" applyAlignment="0" applyProtection="0"/>
    <xf numFmtId="0" fontId="11" fillId="20" borderId="26" applyNumberFormat="0" applyAlignment="0" applyProtection="0"/>
    <xf numFmtId="0" fontId="21" fillId="7" borderId="33" applyNumberFormat="0" applyAlignment="0" applyProtection="0"/>
    <xf numFmtId="0" fontId="21" fillId="7" borderId="26" applyNumberFormat="0" applyAlignment="0" applyProtection="0"/>
    <xf numFmtId="0" fontId="21" fillId="7" borderId="29" applyNumberFormat="0" applyAlignment="0" applyProtection="0"/>
    <xf numFmtId="0" fontId="11" fillId="20" borderId="29" applyNumberFormat="0" applyAlignment="0" applyProtection="0"/>
    <xf numFmtId="0" fontId="13" fillId="23" borderId="34" applyNumberFormat="0" applyFont="0" applyAlignment="0" applyProtection="0"/>
    <xf numFmtId="0" fontId="25" fillId="20" borderId="27" applyNumberFormat="0" applyAlignment="0" applyProtection="0"/>
    <xf numFmtId="0" fontId="27" fillId="0" borderId="28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30" fillId="0" borderId="0" xfId="197" applyFont="1"/>
    <xf numFmtId="0" fontId="32" fillId="0" borderId="0" xfId="197" applyFont="1"/>
    <xf numFmtId="0" fontId="31" fillId="0" borderId="0" xfId="197" applyFont="1"/>
    <xf numFmtId="0" fontId="30" fillId="0" borderId="0" xfId="197" applyFont="1" applyBorder="1"/>
    <xf numFmtId="0" fontId="33" fillId="0" borderId="0" xfId="197" applyFont="1" applyFill="1" applyBorder="1"/>
    <xf numFmtId="3" fontId="31" fillId="0" borderId="0" xfId="197" applyNumberFormat="1" applyFont="1" applyBorder="1" applyAlignment="1">
      <alignment horizontal="right"/>
    </xf>
    <xf numFmtId="3" fontId="30" fillId="0" borderId="0" xfId="197" applyNumberFormat="1" applyFont="1" applyBorder="1"/>
    <xf numFmtId="3" fontId="34" fillId="0" borderId="0" xfId="197" applyNumberFormat="1" applyFont="1" applyBorder="1" applyAlignment="1">
      <alignment horizontal="right"/>
    </xf>
    <xf numFmtId="3" fontId="30" fillId="0" borderId="0" xfId="197" applyNumberFormat="1" applyFont="1"/>
    <xf numFmtId="0" fontId="30" fillId="0" borderId="0" xfId="197" applyFont="1" applyBorder="1" applyAlignment="1">
      <alignment horizontal="justify"/>
    </xf>
    <xf numFmtId="0" fontId="31" fillId="0" borderId="0" xfId="197" applyFont="1" applyBorder="1" applyAlignment="1">
      <alignment horizontal="left" wrapText="1"/>
    </xf>
    <xf numFmtId="0" fontId="31" fillId="0" borderId="0" xfId="197" applyFont="1" applyBorder="1" applyAlignment="1">
      <alignment horizontal="right" wrapText="1"/>
    </xf>
    <xf numFmtId="0" fontId="30" fillId="0" borderId="0" xfId="197" applyFont="1" applyAlignment="1">
      <alignment wrapText="1"/>
    </xf>
    <xf numFmtId="0" fontId="30" fillId="0" borderId="0" xfId="197" applyFont="1" applyBorder="1" applyAlignment="1"/>
    <xf numFmtId="0" fontId="31" fillId="0" borderId="0" xfId="197" applyFont="1" applyBorder="1" applyAlignment="1">
      <alignment wrapText="1"/>
    </xf>
    <xf numFmtId="0" fontId="31" fillId="0" borderId="0" xfId="197" applyFont="1" applyBorder="1" applyAlignment="1"/>
    <xf numFmtId="0" fontId="35" fillId="0" borderId="0" xfId="197" applyFont="1"/>
    <xf numFmtId="10" fontId="39" fillId="0" borderId="10" xfId="197" applyNumberFormat="1" applyFont="1" applyBorder="1" applyAlignment="1">
      <alignment horizontal="right" vertical="center" wrapText="1"/>
    </xf>
    <xf numFmtId="10" fontId="40" fillId="0" borderId="10" xfId="197" applyNumberFormat="1" applyFont="1" applyBorder="1" applyAlignment="1">
      <alignment vertical="center" wrapText="1"/>
    </xf>
    <xf numFmtId="10" fontId="40" fillId="0" borderId="13" xfId="197" applyNumberFormat="1" applyFont="1" applyBorder="1" applyAlignment="1">
      <alignment vertical="center" wrapText="1"/>
    </xf>
    <xf numFmtId="10" fontId="40" fillId="0" borderId="10" xfId="197" applyNumberFormat="1" applyFont="1" applyBorder="1" applyAlignment="1">
      <alignment horizontal="right" vertical="center" wrapText="1"/>
    </xf>
    <xf numFmtId="10" fontId="40" fillId="0" borderId="13" xfId="197" applyNumberFormat="1" applyFont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38" fillId="24" borderId="13" xfId="197" applyNumberFormat="1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vertical="center" wrapText="1"/>
    </xf>
    <xf numFmtId="10" fontId="38" fillId="24" borderId="10" xfId="197" applyNumberFormat="1" applyFont="1" applyFill="1" applyBorder="1" applyAlignment="1">
      <alignment vertical="center" wrapText="1"/>
    </xf>
    <xf numFmtId="10" fontId="38" fillId="24" borderId="13" xfId="197" applyNumberFormat="1" applyFont="1" applyFill="1" applyBorder="1" applyAlignment="1">
      <alignment vertical="center" wrapText="1"/>
    </xf>
    <xf numFmtId="10" fontId="38" fillId="25" borderId="12" xfId="197" applyNumberFormat="1" applyFont="1" applyFill="1" applyBorder="1" applyAlignment="1">
      <alignment vertical="center" wrapText="1"/>
    </xf>
    <xf numFmtId="10" fontId="38" fillId="25" borderId="14" xfId="197" applyNumberFormat="1" applyFont="1" applyFill="1" applyBorder="1" applyAlignment="1">
      <alignment vertical="center" wrapText="1"/>
    </xf>
    <xf numFmtId="10" fontId="39" fillId="0" borderId="10" xfId="197" applyNumberFormat="1" applyFont="1" applyFill="1" applyBorder="1" applyAlignment="1">
      <alignment horizontal="right" vertical="center"/>
    </xf>
    <xf numFmtId="10" fontId="36" fillId="24" borderId="10" xfId="197" applyNumberFormat="1" applyFont="1" applyFill="1" applyBorder="1" applyAlignment="1">
      <alignment horizontal="right" vertical="center"/>
    </xf>
    <xf numFmtId="4" fontId="30" fillId="0" borderId="0" xfId="197" applyNumberFormat="1" applyFont="1"/>
    <xf numFmtId="4" fontId="0" fillId="0" borderId="0" xfId="0" applyNumberFormat="1" applyBorder="1"/>
    <xf numFmtId="0" fontId="41" fillId="0" borderId="0" xfId="197" applyFont="1" applyBorder="1" applyAlignment="1">
      <alignment wrapText="1"/>
    </xf>
    <xf numFmtId="4" fontId="42" fillId="0" borderId="0" xfId="0" applyNumberFormat="1" applyFont="1"/>
    <xf numFmtId="3" fontId="43" fillId="0" borderId="0" xfId="0" applyNumberFormat="1" applyFont="1"/>
    <xf numFmtId="3" fontId="44" fillId="0" borderId="0" xfId="197" applyNumberFormat="1" applyFont="1"/>
    <xf numFmtId="0" fontId="45" fillId="0" borderId="0" xfId="197" applyFont="1"/>
    <xf numFmtId="9" fontId="36" fillId="25" borderId="12" xfId="197" applyNumberFormat="1" applyFont="1" applyFill="1" applyBorder="1" applyAlignment="1">
      <alignment horizontal="right" vertical="center"/>
    </xf>
    <xf numFmtId="10" fontId="39" fillId="0" borderId="24" xfId="197" applyNumberFormat="1" applyFont="1" applyBorder="1" applyAlignment="1">
      <alignment horizontal="right" vertical="center" wrapText="1"/>
    </xf>
    <xf numFmtId="0" fontId="31" fillId="0" borderId="0" xfId="197" applyFont="1" applyBorder="1"/>
    <xf numFmtId="4" fontId="47" fillId="0" borderId="0" xfId="205" applyNumberFormat="1" applyFont="1" applyBorder="1" applyAlignment="1"/>
    <xf numFmtId="0" fontId="45" fillId="0" borderId="0" xfId="197" applyFont="1" applyBorder="1"/>
    <xf numFmtId="9" fontId="36" fillId="25" borderId="12" xfId="197" applyNumberFormat="1" applyFont="1" applyFill="1" applyBorder="1" applyAlignment="1">
      <alignment vertical="center"/>
    </xf>
    <xf numFmtId="9" fontId="36" fillId="25" borderId="12" xfId="197" applyNumberFormat="1" applyFont="1" applyFill="1" applyBorder="1" applyAlignment="1">
      <alignment horizontal="right" vertical="center" wrapText="1"/>
    </xf>
    <xf numFmtId="3" fontId="48" fillId="0" borderId="0" xfId="0" applyNumberFormat="1" applyFont="1" applyBorder="1"/>
    <xf numFmtId="3" fontId="0" fillId="0" borderId="0" xfId="0" applyNumberFormat="1" applyBorder="1"/>
    <xf numFmtId="10" fontId="40" fillId="0" borderId="25" xfId="197" applyNumberFormat="1" applyFont="1" applyBorder="1" applyAlignment="1">
      <alignment horizontal="right" vertical="center" wrapText="1"/>
    </xf>
    <xf numFmtId="3" fontId="49" fillId="24" borderId="10" xfId="197" applyNumberFormat="1" applyFont="1" applyFill="1" applyBorder="1" applyAlignment="1">
      <alignment horizontal="right" vertical="center"/>
    </xf>
    <xf numFmtId="4" fontId="30" fillId="0" borderId="0" xfId="197" applyNumberFormat="1" applyFont="1" applyBorder="1"/>
    <xf numFmtId="10" fontId="48" fillId="0" borderId="10" xfId="197" applyNumberFormat="1" applyFont="1" applyBorder="1" applyAlignment="1">
      <alignment horizontal="right" vertical="center" wrapText="1"/>
    </xf>
    <xf numFmtId="10" fontId="49" fillId="24" borderId="10" xfId="197" applyNumberFormat="1" applyFont="1" applyFill="1" applyBorder="1" applyAlignment="1">
      <alignment horizontal="right" vertical="center" wrapText="1"/>
    </xf>
    <xf numFmtId="3" fontId="50" fillId="24" borderId="10" xfId="197" applyNumberFormat="1" applyFont="1" applyFill="1" applyBorder="1" applyAlignment="1">
      <alignment vertical="center" wrapText="1"/>
    </xf>
    <xf numFmtId="4" fontId="39" fillId="0" borderId="0" xfId="197" applyNumberFormat="1" applyFont="1"/>
    <xf numFmtId="4" fontId="45" fillId="0" borderId="0" xfId="197" applyNumberFormat="1" applyFont="1"/>
    <xf numFmtId="3" fontId="52" fillId="0" borderId="0" xfId="197" applyNumberFormat="1" applyFont="1"/>
    <xf numFmtId="3" fontId="48" fillId="0" borderId="10" xfId="0" applyNumberFormat="1" applyFont="1" applyBorder="1"/>
    <xf numFmtId="4" fontId="47" fillId="0" borderId="0" xfId="211" applyNumberFormat="1" applyFont="1" applyFill="1" applyBorder="1" applyAlignment="1" applyProtection="1">
      <alignment horizontal="right"/>
    </xf>
    <xf numFmtId="4" fontId="30" fillId="0" borderId="0" xfId="197" applyNumberFormat="1" applyFont="1" applyFill="1" applyBorder="1"/>
    <xf numFmtId="0" fontId="30" fillId="0" borderId="0" xfId="197" applyFont="1" applyFill="1" applyBorder="1"/>
    <xf numFmtId="4" fontId="47" fillId="0" borderId="0" xfId="205" applyNumberFormat="1" applyFont="1" applyFill="1" applyBorder="1" applyAlignment="1"/>
    <xf numFmtId="4" fontId="31" fillId="0" borderId="0" xfId="197" applyNumberFormat="1" applyFont="1" applyFill="1" applyBorder="1"/>
    <xf numFmtId="0" fontId="31" fillId="0" borderId="0" xfId="197" applyFont="1" applyFill="1" applyBorder="1"/>
    <xf numFmtId="4" fontId="47" fillId="0" borderId="0" xfId="211" applyNumberFormat="1" applyFont="1" applyFill="1" applyBorder="1" applyAlignment="1" applyProtection="1">
      <alignment horizontal="right"/>
      <protection locked="0"/>
    </xf>
    <xf numFmtId="0" fontId="47" fillId="0" borderId="0" xfId="205" applyFont="1" applyFill="1" applyBorder="1" applyAlignment="1">
      <alignment wrapText="1"/>
    </xf>
    <xf numFmtId="0" fontId="35" fillId="0" borderId="0" xfId="197" applyFont="1" applyFill="1" applyBorder="1"/>
    <xf numFmtId="3" fontId="55" fillId="0" borderId="10" xfId="205" applyNumberFormat="1" applyFont="1" applyBorder="1"/>
    <xf numFmtId="4" fontId="51" fillId="0" borderId="0" xfId="205" applyNumberFormat="1" applyFont="1" applyFill="1" applyBorder="1" applyAlignment="1"/>
    <xf numFmtId="0" fontId="45" fillId="0" borderId="0" xfId="197" applyFont="1" applyFill="1" applyBorder="1"/>
    <xf numFmtId="3" fontId="44" fillId="0" borderId="0" xfId="197" applyNumberFormat="1" applyFont="1" applyFill="1" applyBorder="1"/>
    <xf numFmtId="0" fontId="53" fillId="0" borderId="0" xfId="211" applyFont="1" applyFill="1" applyBorder="1" applyAlignment="1" applyProtection="1">
      <alignment horizontal="left" wrapText="1"/>
    </xf>
    <xf numFmtId="4" fontId="54" fillId="0" borderId="0" xfId="197" applyNumberFormat="1" applyFont="1" applyFill="1" applyBorder="1"/>
    <xf numFmtId="4" fontId="52" fillId="0" borderId="0" xfId="197" applyNumberFormat="1" applyFont="1" applyFill="1" applyBorder="1"/>
    <xf numFmtId="0" fontId="53" fillId="0" borderId="0" xfId="211" applyFont="1" applyFill="1" applyBorder="1" applyAlignment="1" applyProtection="1">
      <alignment wrapText="1"/>
    </xf>
    <xf numFmtId="4" fontId="39" fillId="0" borderId="0" xfId="197" applyNumberFormat="1" applyFont="1" applyFill="1" applyBorder="1"/>
    <xf numFmtId="0" fontId="30" fillId="0" borderId="0" xfId="197" applyFont="1" applyFill="1" applyBorder="1" applyAlignment="1">
      <alignment horizontal="right"/>
    </xf>
    <xf numFmtId="3" fontId="48" fillId="0" borderId="10" xfId="197" applyNumberFormat="1" applyFont="1" applyFill="1" applyBorder="1" applyAlignment="1">
      <alignment horizontal="right" vertical="center"/>
    </xf>
    <xf numFmtId="10" fontId="48" fillId="0" borderId="10" xfId="197" applyNumberFormat="1" applyFont="1" applyFill="1" applyBorder="1" applyAlignment="1">
      <alignment horizontal="right" vertical="center"/>
    </xf>
    <xf numFmtId="10" fontId="49" fillId="24" borderId="10" xfId="197" applyNumberFormat="1" applyFont="1" applyFill="1" applyBorder="1" applyAlignment="1">
      <alignment horizontal="right" vertical="center"/>
    </xf>
    <xf numFmtId="3" fontId="56" fillId="0" borderId="10" xfId="0" applyNumberFormat="1" applyFont="1" applyBorder="1" applyAlignment="1">
      <alignment vertical="center"/>
    </xf>
    <xf numFmtId="9" fontId="49" fillId="25" borderId="12" xfId="197" applyNumberFormat="1" applyFont="1" applyFill="1" applyBorder="1" applyAlignment="1">
      <alignment horizontal="right" vertical="center"/>
    </xf>
    <xf numFmtId="49" fontId="39" fillId="0" borderId="11" xfId="197" applyNumberFormat="1" applyFont="1" applyBorder="1" applyAlignment="1">
      <alignment horizontal="center" vertical="center"/>
    </xf>
    <xf numFmtId="0" fontId="36" fillId="24" borderId="11" xfId="197" applyFont="1" applyFill="1" applyBorder="1" applyAlignment="1">
      <alignment horizontal="center" vertical="center"/>
    </xf>
    <xf numFmtId="0" fontId="39" fillId="0" borderId="11" xfId="197" applyFont="1" applyBorder="1" applyAlignment="1">
      <alignment horizontal="center" vertical="center"/>
    </xf>
    <xf numFmtId="0" fontId="36" fillId="25" borderId="15" xfId="197" applyFont="1" applyFill="1" applyBorder="1" applyAlignment="1">
      <alignment horizontal="center" vertical="center"/>
    </xf>
    <xf numFmtId="4" fontId="47" fillId="0" borderId="0" xfId="205" applyNumberFormat="1" applyFont="1" applyFill="1" applyBorder="1" applyAlignment="1">
      <alignment wrapText="1"/>
    </xf>
    <xf numFmtId="3" fontId="57" fillId="0" borderId="0" xfId="211" applyNumberFormat="1" applyFont="1" applyFill="1" applyBorder="1" applyAlignment="1" applyProtection="1">
      <alignment horizontal="right" vertical="center"/>
    </xf>
    <xf numFmtId="3" fontId="57" fillId="0" borderId="0" xfId="207" applyNumberFormat="1" applyFont="1" applyFill="1" applyBorder="1" applyAlignment="1">
      <alignment horizontal="right" vertical="center"/>
    </xf>
    <xf numFmtId="3" fontId="49" fillId="24" borderId="10" xfId="197" applyNumberFormat="1" applyFont="1" applyFill="1" applyBorder="1" applyAlignment="1">
      <alignment horizontal="right" vertical="center" wrapText="1"/>
    </xf>
    <xf numFmtId="3" fontId="49" fillId="25" borderId="12" xfId="197" applyNumberFormat="1" applyFont="1" applyFill="1" applyBorder="1" applyAlignment="1">
      <alignment horizontal="right" vertical="center"/>
    </xf>
    <xf numFmtId="3" fontId="50" fillId="24" borderId="10" xfId="197" applyNumberFormat="1" applyFont="1" applyFill="1" applyBorder="1" applyAlignment="1">
      <alignment horizontal="right" vertical="center"/>
    </xf>
    <xf numFmtId="3" fontId="58" fillId="0" borderId="0" xfId="197" applyNumberFormat="1" applyFont="1" applyBorder="1" applyAlignment="1">
      <alignment horizontal="right"/>
    </xf>
    <xf numFmtId="3" fontId="50" fillId="25" borderId="12" xfId="197" applyNumberFormat="1" applyFont="1" applyFill="1" applyBorder="1" applyAlignment="1">
      <alignment horizontal="right" vertical="center"/>
    </xf>
    <xf numFmtId="9" fontId="50" fillId="25" borderId="12" xfId="197" applyNumberFormat="1" applyFont="1" applyFill="1" applyBorder="1" applyAlignment="1">
      <alignment horizontal="right" vertical="center" wrapText="1"/>
    </xf>
    <xf numFmtId="0" fontId="39" fillId="0" borderId="10" xfId="197" applyFont="1" applyBorder="1" applyAlignment="1">
      <alignment horizontal="left" vertical="center" wrapText="1"/>
    </xf>
    <xf numFmtId="0" fontId="36" fillId="24" borderId="10" xfId="197" applyFont="1" applyFill="1" applyBorder="1" applyAlignment="1">
      <alignment horizontal="right" vertical="center" wrapText="1"/>
    </xf>
    <xf numFmtId="0" fontId="36" fillId="25" borderId="12" xfId="197" applyFont="1" applyFill="1" applyBorder="1" applyAlignment="1">
      <alignment horizontal="right" vertical="center" wrapText="1"/>
    </xf>
    <xf numFmtId="0" fontId="39" fillId="0" borderId="10" xfId="197" applyFont="1" applyBorder="1" applyAlignment="1">
      <alignment horizontal="left" vertical="center" wrapText="1"/>
    </xf>
    <xf numFmtId="0" fontId="36" fillId="24" borderId="10" xfId="197" applyFont="1" applyFill="1" applyBorder="1" applyAlignment="1">
      <alignment horizontal="right" vertical="center" wrapText="1"/>
    </xf>
    <xf numFmtId="0" fontId="36" fillId="25" borderId="12" xfId="197" applyFont="1" applyFill="1" applyBorder="1" applyAlignment="1">
      <alignment horizontal="right" vertical="center" wrapText="1"/>
    </xf>
    <xf numFmtId="0" fontId="39" fillId="0" borderId="10" xfId="197" applyFont="1" applyBorder="1" applyAlignment="1">
      <alignment horizontal="left" vertical="center" wrapText="1"/>
    </xf>
    <xf numFmtId="0" fontId="36" fillId="24" borderId="10" xfId="197" applyFont="1" applyFill="1" applyBorder="1" applyAlignment="1">
      <alignment horizontal="right" vertical="center" wrapText="1"/>
    </xf>
    <xf numFmtId="0" fontId="36" fillId="25" borderId="12" xfId="197" applyFont="1" applyFill="1" applyBorder="1" applyAlignment="1">
      <alignment horizontal="right" vertical="center" wrapText="1"/>
    </xf>
    <xf numFmtId="0" fontId="59" fillId="0" borderId="10" xfId="197" applyFont="1" applyBorder="1" applyAlignment="1">
      <alignment horizontal="left" vertical="center" wrapText="1"/>
    </xf>
    <xf numFmtId="0" fontId="39" fillId="0" borderId="10" xfId="197" applyFont="1" applyFill="1" applyBorder="1" applyAlignment="1">
      <alignment horizontal="left" vertical="center" wrapText="1"/>
    </xf>
    <xf numFmtId="9" fontId="40" fillId="0" borderId="10" xfId="197" applyNumberFormat="1" applyFont="1" applyBorder="1" applyAlignment="1">
      <alignment vertical="center" wrapText="1"/>
    </xf>
    <xf numFmtId="9" fontId="40" fillId="0" borderId="13" xfId="197" applyNumberFormat="1" applyFont="1" applyBorder="1" applyAlignment="1">
      <alignment vertical="center" wrapText="1"/>
    </xf>
    <xf numFmtId="0" fontId="31" fillId="0" borderId="19" xfId="197" applyFont="1" applyBorder="1" applyAlignment="1">
      <alignment horizontal="center"/>
    </xf>
    <xf numFmtId="0" fontId="31" fillId="0" borderId="20" xfId="197" applyFont="1" applyBorder="1" applyAlignment="1">
      <alignment horizontal="center"/>
    </xf>
    <xf numFmtId="0" fontId="31" fillId="0" borderId="21" xfId="197" applyFont="1" applyBorder="1" applyAlignment="1">
      <alignment horizontal="center"/>
    </xf>
    <xf numFmtId="0" fontId="36" fillId="25" borderId="17" xfId="197" applyFont="1" applyFill="1" applyBorder="1" applyAlignment="1">
      <alignment horizontal="center" vertical="center" wrapText="1"/>
    </xf>
    <xf numFmtId="0" fontId="39" fillId="25" borderId="10" xfId="197" applyFont="1" applyFill="1" applyBorder="1" applyAlignment="1">
      <alignment horizontal="center" vertical="center" wrapText="1"/>
    </xf>
    <xf numFmtId="0" fontId="38" fillId="25" borderId="17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8" fillId="25" borderId="18" xfId="197" applyFont="1" applyFill="1" applyBorder="1" applyAlignment="1">
      <alignment horizontal="center" vertical="center" wrapText="1"/>
    </xf>
    <xf numFmtId="0" fontId="40" fillId="25" borderId="13" xfId="197" applyFont="1" applyFill="1" applyBorder="1" applyAlignment="1">
      <alignment horizontal="center" vertical="center" wrapText="1"/>
    </xf>
    <xf numFmtId="0" fontId="36" fillId="25" borderId="16" xfId="197" applyFont="1" applyFill="1" applyBorder="1" applyAlignment="1">
      <alignment horizontal="center" vertical="center" wrapText="1"/>
    </xf>
    <xf numFmtId="0" fontId="36" fillId="25" borderId="11" xfId="197" applyFont="1" applyFill="1" applyBorder="1" applyAlignment="1">
      <alignment horizontal="center" vertical="center" wrapText="1"/>
    </xf>
    <xf numFmtId="0" fontId="49" fillId="25" borderId="17" xfId="197" applyFont="1" applyFill="1" applyBorder="1" applyAlignment="1">
      <alignment horizontal="center" vertical="center"/>
    </xf>
    <xf numFmtId="0" fontId="49" fillId="25" borderId="10" xfId="197" applyFont="1" applyFill="1" applyBorder="1" applyAlignment="1">
      <alignment horizontal="center" vertical="center"/>
    </xf>
    <xf numFmtId="0" fontId="37" fillId="25" borderId="17" xfId="197" applyFont="1" applyFill="1" applyBorder="1" applyAlignment="1">
      <alignment horizontal="center" vertical="center"/>
    </xf>
    <xf numFmtId="0" fontId="37" fillId="25" borderId="10" xfId="197" applyFont="1" applyFill="1" applyBorder="1" applyAlignment="1">
      <alignment horizontal="center" vertical="center"/>
    </xf>
    <xf numFmtId="0" fontId="36" fillId="25" borderId="10" xfId="197" applyFont="1" applyFill="1" applyBorder="1" applyAlignment="1">
      <alignment horizontal="center" vertical="center" wrapText="1"/>
    </xf>
    <xf numFmtId="0" fontId="36" fillId="25" borderId="23" xfId="197" applyFont="1" applyFill="1" applyBorder="1" applyAlignment="1">
      <alignment horizontal="center" vertical="center" wrapText="1"/>
    </xf>
    <xf numFmtId="0" fontId="36" fillId="25" borderId="22" xfId="197" applyFont="1" applyFill="1" applyBorder="1" applyAlignment="1">
      <alignment horizontal="center" vertical="center" wrapText="1"/>
    </xf>
  </cellXfs>
  <cellStyles count="2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30"/>
    <cellStyle name="Calculation 3" xfId="234"/>
    <cellStyle name="Calculation 4" xfId="229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32"/>
    <cellStyle name="Input 3" xfId="233"/>
    <cellStyle name="Input 4" xfId="23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238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0 2" xfId="240"/>
    <cellStyle name="Normal 161" xfId="215"/>
    <cellStyle name="Normal 161 2" xfId="242"/>
    <cellStyle name="Normal 162" xfId="217"/>
    <cellStyle name="Normal 162 2" xfId="244"/>
    <cellStyle name="Normal 163" xfId="219"/>
    <cellStyle name="Normal 163 2" xfId="246"/>
    <cellStyle name="Normal 164" xfId="221"/>
    <cellStyle name="Normal 164 2" xfId="248"/>
    <cellStyle name="Normal 165" xfId="250"/>
    <cellStyle name="Normal 166" xfId="252"/>
    <cellStyle name="Normal 167" xfId="254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4"/>
    <cellStyle name="Normalno 3" xfId="212"/>
    <cellStyle name="Note" xfId="199" builtinId="10" customBuiltin="1"/>
    <cellStyle name="Note 2" xfId="228"/>
    <cellStyle name="Note 3" xfId="235"/>
    <cellStyle name="Obično 2" xfId="205"/>
    <cellStyle name="Obično 2 2" xfId="207"/>
    <cellStyle name="Obično 3" xfId="208"/>
    <cellStyle name="Obično 3 10" xfId="239"/>
    <cellStyle name="Obično 3 2" xfId="213"/>
    <cellStyle name="Obično 3 2 2" xfId="241"/>
    <cellStyle name="Obično 3 3" xfId="216"/>
    <cellStyle name="Obično 3 3 2" xfId="243"/>
    <cellStyle name="Obično 3 4" xfId="218"/>
    <cellStyle name="Obično 3 4 2" xfId="245"/>
    <cellStyle name="Obično 3 5" xfId="220"/>
    <cellStyle name="Obično 3 5 2" xfId="247"/>
    <cellStyle name="Obično 3 6" xfId="222"/>
    <cellStyle name="Obično 3 6 2" xfId="249"/>
    <cellStyle name="Obično 3 7" xfId="251"/>
    <cellStyle name="Obično 3 8" xfId="253"/>
    <cellStyle name="Obično 3 9" xfId="255"/>
    <cellStyle name="Obično 4" xfId="209"/>
    <cellStyle name="Obično 4 2" xfId="225"/>
    <cellStyle name="Obično_12a Izvjestaji drustava za osiguranje" xfId="214"/>
    <cellStyle name="Output" xfId="200" builtinId="21" customBuiltin="1"/>
    <cellStyle name="Output 2" xfId="236"/>
    <cellStyle name="Output 3" xfId="227"/>
    <cellStyle name="Percent 2" xfId="223"/>
    <cellStyle name="Standard_0103_s Versicherung" xfId="201"/>
    <cellStyle name="Title" xfId="202" builtinId="15" customBuiltin="1"/>
    <cellStyle name="Total" xfId="203" builtinId="25" customBuiltin="1"/>
    <cellStyle name="Total 2" xfId="237"/>
    <cellStyle name="Total 3" xfId="226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C6" sqref="C6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09" t="s">
        <v>31</v>
      </c>
      <c r="C2" s="110"/>
      <c r="D2" s="110"/>
      <c r="E2" s="110"/>
      <c r="F2" s="110"/>
      <c r="G2" s="110"/>
      <c r="H2" s="110"/>
      <c r="I2" s="111"/>
    </row>
    <row r="3" spans="2:9" ht="16.5" thickBot="1" x14ac:dyDescent="0.3">
      <c r="B3" s="2"/>
      <c r="C3" s="3"/>
    </row>
    <row r="4" spans="2:9" x14ac:dyDescent="0.25">
      <c r="B4" s="118"/>
      <c r="C4" s="112" t="s">
        <v>2</v>
      </c>
      <c r="D4" s="120" t="s">
        <v>29</v>
      </c>
      <c r="E4" s="112" t="s">
        <v>3</v>
      </c>
      <c r="F4" s="122" t="s">
        <v>28</v>
      </c>
      <c r="G4" s="112" t="s">
        <v>3</v>
      </c>
      <c r="H4" s="114" t="s">
        <v>27</v>
      </c>
      <c r="I4" s="116" t="s">
        <v>30</v>
      </c>
    </row>
    <row r="5" spans="2:9" x14ac:dyDescent="0.25">
      <c r="B5" s="119"/>
      <c r="C5" s="124"/>
      <c r="D5" s="121"/>
      <c r="E5" s="113" t="s">
        <v>0</v>
      </c>
      <c r="F5" s="123"/>
      <c r="G5" s="113" t="s">
        <v>0</v>
      </c>
      <c r="H5" s="115"/>
      <c r="I5" s="117"/>
    </row>
    <row r="6" spans="2:9" x14ac:dyDescent="0.25">
      <c r="B6" s="83" t="s">
        <v>8</v>
      </c>
      <c r="C6" s="105" t="s">
        <v>41</v>
      </c>
      <c r="D6" s="78">
        <f>'FBiH '!D6+RS!D6</f>
        <v>17591208.829299994</v>
      </c>
      <c r="E6" s="79">
        <f>D6/$D$29</f>
        <v>8.8793194057847274E-2</v>
      </c>
      <c r="F6" s="78">
        <f>'FBiH '!F6+RS!F6</f>
        <v>16567668.119200001</v>
      </c>
      <c r="G6" s="31">
        <f t="shared" ref="G6:G23" si="0">F6/$F$29</f>
        <v>7.7031735175456056E-2</v>
      </c>
      <c r="H6" s="19">
        <f>(F6-D6)/D6</f>
        <v>-5.8184785368199335E-2</v>
      </c>
      <c r="I6" s="20">
        <f>(G6-E6)/E6</f>
        <v>-0.13245901340961813</v>
      </c>
    </row>
    <row r="7" spans="2:9" x14ac:dyDescent="0.25">
      <c r="B7" s="83" t="s">
        <v>9</v>
      </c>
      <c r="C7" s="102" t="s">
        <v>4</v>
      </c>
      <c r="D7" s="78">
        <f>'FBiH '!D7+RS!D7</f>
        <v>2353991.6094000014</v>
      </c>
      <c r="E7" s="79">
        <f t="shared" ref="E7:E27" si="1">D7/$D$29</f>
        <v>1.188198240452109E-2</v>
      </c>
      <c r="F7" s="78">
        <f>'FBiH '!F7+RS!F7</f>
        <v>2711573.9402000033</v>
      </c>
      <c r="G7" s="31">
        <f t="shared" si="0"/>
        <v>1.2607522324043307E-2</v>
      </c>
      <c r="H7" s="19">
        <f t="shared" ref="H7:H26" si="2">(F7-D7)/D7</f>
        <v>0.15190467517900141</v>
      </c>
      <c r="I7" s="20">
        <f t="shared" ref="I7:I23" si="3">(G7-E7)/E7</f>
        <v>6.106219440673049E-2</v>
      </c>
    </row>
    <row r="8" spans="2:9" x14ac:dyDescent="0.25">
      <c r="B8" s="83" t="s">
        <v>10</v>
      </c>
      <c r="C8" s="106" t="s">
        <v>42</v>
      </c>
      <c r="D8" s="78">
        <f>'FBiH '!D8+RS!D8</f>
        <v>34189348.633099988</v>
      </c>
      <c r="E8" s="79">
        <f t="shared" si="1"/>
        <v>0.17257378372052704</v>
      </c>
      <c r="F8" s="78">
        <f>'FBiH '!F8+RS!F8</f>
        <v>36618852.629300006</v>
      </c>
      <c r="G8" s="31">
        <f t="shared" si="0"/>
        <v>0.17026015597815458</v>
      </c>
      <c r="H8" s="19">
        <f t="shared" si="2"/>
        <v>7.1060259798220435E-2</v>
      </c>
      <c r="I8" s="20">
        <f t="shared" si="3"/>
        <v>-1.3406600310272134E-2</v>
      </c>
    </row>
    <row r="9" spans="2:9" x14ac:dyDescent="0.25">
      <c r="B9" s="83" t="s">
        <v>11</v>
      </c>
      <c r="C9" s="106" t="s">
        <v>43</v>
      </c>
      <c r="D9" s="78">
        <f>'FBiH '!D9+RS!D9</f>
        <v>0</v>
      </c>
      <c r="E9" s="79">
        <f t="shared" si="1"/>
        <v>0</v>
      </c>
      <c r="F9" s="78">
        <f>'FBiH '!F9+RS!F9</f>
        <v>0</v>
      </c>
      <c r="G9" s="31">
        <f t="shared" si="0"/>
        <v>0</v>
      </c>
      <c r="H9" s="21" t="s">
        <v>1</v>
      </c>
      <c r="I9" s="22" t="s">
        <v>1</v>
      </c>
    </row>
    <row r="10" spans="2:9" x14ac:dyDescent="0.25">
      <c r="B10" s="83" t="s">
        <v>12</v>
      </c>
      <c r="C10" s="106" t="s">
        <v>44</v>
      </c>
      <c r="D10" s="78">
        <f>'FBiH '!D10+RS!D10</f>
        <v>10467.77</v>
      </c>
      <c r="E10" s="79">
        <f t="shared" si="1"/>
        <v>5.2837001821886638E-5</v>
      </c>
      <c r="F10" s="78">
        <f>'FBiH '!F10+RS!F10</f>
        <v>0</v>
      </c>
      <c r="G10" s="31">
        <f t="shared" si="0"/>
        <v>0</v>
      </c>
      <c r="H10" s="107">
        <f t="shared" ref="H10:H11" si="4">(F10-D10)/D10</f>
        <v>-1</v>
      </c>
      <c r="I10" s="108">
        <f t="shared" ref="I10:I11" si="5">(G10-E10)/E10</f>
        <v>-1</v>
      </c>
    </row>
    <row r="11" spans="2:9" x14ac:dyDescent="0.25">
      <c r="B11" s="83" t="s">
        <v>13</v>
      </c>
      <c r="C11" s="106" t="s">
        <v>45</v>
      </c>
      <c r="D11" s="78">
        <f>'FBiH '!D11+RS!D11</f>
        <v>2320</v>
      </c>
      <c r="E11" s="79">
        <f t="shared" si="1"/>
        <v>1.1710406727199488E-5</v>
      </c>
      <c r="F11" s="78">
        <f>'FBiH '!F11+RS!F11</f>
        <v>200</v>
      </c>
      <c r="G11" s="31">
        <f t="shared" si="0"/>
        <v>9.2990437303829432E-7</v>
      </c>
      <c r="H11" s="19">
        <f t="shared" si="4"/>
        <v>-0.91379310344827591</v>
      </c>
      <c r="I11" s="20">
        <f t="shared" si="5"/>
        <v>-0.92059162463773125</v>
      </c>
    </row>
    <row r="12" spans="2:9" x14ac:dyDescent="0.25">
      <c r="B12" s="83" t="s">
        <v>14</v>
      </c>
      <c r="C12" s="106" t="s">
        <v>36</v>
      </c>
      <c r="D12" s="78">
        <f>'FBiH '!D12+RS!D12</f>
        <v>112363.3299</v>
      </c>
      <c r="E12" s="79">
        <f t="shared" si="1"/>
        <v>5.6716391997909288E-4</v>
      </c>
      <c r="F12" s="78">
        <f>'FBiH '!F12+RS!F12</f>
        <v>1037473.9301</v>
      </c>
      <c r="G12" s="31">
        <f t="shared" si="0"/>
        <v>4.8237577225660778E-3</v>
      </c>
      <c r="H12" s="19">
        <f t="shared" si="2"/>
        <v>8.2332074087099478</v>
      </c>
      <c r="I12" s="20">
        <f t="shared" si="3"/>
        <v>7.5050503966188362</v>
      </c>
    </row>
    <row r="13" spans="2:9" x14ac:dyDescent="0.25">
      <c r="B13" s="83" t="s">
        <v>15</v>
      </c>
      <c r="C13" s="106" t="s">
        <v>26</v>
      </c>
      <c r="D13" s="78">
        <f>'FBiH '!D13+RS!D13</f>
        <v>6162722.2702000011</v>
      </c>
      <c r="E13" s="79">
        <f t="shared" si="1"/>
        <v>3.1106889797763878E-2</v>
      </c>
      <c r="F13" s="78">
        <f>'FBiH '!F13+RS!F13</f>
        <v>14401336.848000001</v>
      </c>
      <c r="G13" s="31">
        <f t="shared" si="0"/>
        <v>6.6959330562763625E-2</v>
      </c>
      <c r="H13" s="19">
        <f t="shared" si="2"/>
        <v>1.3368466428607417</v>
      </c>
      <c r="I13" s="20">
        <f t="shared" si="3"/>
        <v>1.1525562664119831</v>
      </c>
    </row>
    <row r="14" spans="2:9" x14ac:dyDescent="0.25">
      <c r="B14" s="83" t="s">
        <v>16</v>
      </c>
      <c r="C14" s="106" t="s">
        <v>46</v>
      </c>
      <c r="D14" s="78">
        <f>'FBiH '!D14+RS!D14</f>
        <v>8860134.2642999999</v>
      </c>
      <c r="E14" s="79">
        <f t="shared" si="1"/>
        <v>4.47223171950644E-2</v>
      </c>
      <c r="F14" s="78">
        <f>'FBiH '!F14+RS!F14</f>
        <v>7606983.1206000019</v>
      </c>
      <c r="G14" s="31">
        <f t="shared" si="0"/>
        <v>3.5368834347372161E-2</v>
      </c>
      <c r="H14" s="19">
        <f t="shared" si="2"/>
        <v>-0.1414370376698805</v>
      </c>
      <c r="I14" s="20">
        <f t="shared" si="3"/>
        <v>-0.20914575617572201</v>
      </c>
    </row>
    <row r="15" spans="2:9" x14ac:dyDescent="0.25">
      <c r="B15" s="83" t="s">
        <v>17</v>
      </c>
      <c r="C15" s="106" t="s">
        <v>47</v>
      </c>
      <c r="D15" s="78">
        <f>'FBiH '!D15+RS!D15</f>
        <v>89869926.249499992</v>
      </c>
      <c r="E15" s="79">
        <f t="shared" si="1"/>
        <v>0.45362646074356322</v>
      </c>
      <c r="F15" s="78">
        <f>'FBiH '!F15+RS!F15</f>
        <v>89259283.853800029</v>
      </c>
      <c r="G15" s="31">
        <f t="shared" si="0"/>
        <v>0.41501299194957531</v>
      </c>
      <c r="H15" s="19">
        <f t="shared" si="2"/>
        <v>-6.7947356939481235E-3</v>
      </c>
      <c r="I15" s="20">
        <f t="shared" si="3"/>
        <v>-8.5121729298362633E-2</v>
      </c>
    </row>
    <row r="16" spans="2:9" x14ac:dyDescent="0.25">
      <c r="B16" s="83" t="s">
        <v>18</v>
      </c>
      <c r="C16" s="106" t="s">
        <v>48</v>
      </c>
      <c r="D16" s="78">
        <f>'FBiH '!D16+RS!D16</f>
        <v>0</v>
      </c>
      <c r="E16" s="79">
        <f t="shared" si="1"/>
        <v>0</v>
      </c>
      <c r="F16" s="78">
        <f>'FBiH '!F16+RS!F16</f>
        <v>0</v>
      </c>
      <c r="G16" s="31">
        <f t="shared" si="0"/>
        <v>0</v>
      </c>
      <c r="H16" s="21" t="s">
        <v>1</v>
      </c>
      <c r="I16" s="22" t="s">
        <v>1</v>
      </c>
    </row>
    <row r="17" spans="2:9" x14ac:dyDescent="0.25">
      <c r="B17" s="83" t="s">
        <v>19</v>
      </c>
      <c r="C17" s="106" t="s">
        <v>49</v>
      </c>
      <c r="D17" s="78">
        <f>'FBiH '!D17+RS!D17</f>
        <v>0</v>
      </c>
      <c r="E17" s="79">
        <f t="shared" si="1"/>
        <v>0</v>
      </c>
      <c r="F17" s="78">
        <f>'FBiH '!F17+RS!F17</f>
        <v>0</v>
      </c>
      <c r="G17" s="31">
        <f t="shared" si="0"/>
        <v>0</v>
      </c>
      <c r="H17" s="21" t="s">
        <v>1</v>
      </c>
      <c r="I17" s="22" t="s">
        <v>1</v>
      </c>
    </row>
    <row r="18" spans="2:9" x14ac:dyDescent="0.25">
      <c r="B18" s="83" t="s">
        <v>20</v>
      </c>
      <c r="C18" s="106" t="s">
        <v>50</v>
      </c>
      <c r="D18" s="78">
        <f>'FBiH '!D18+RS!D18</f>
        <v>1203517.7807000002</v>
      </c>
      <c r="E18" s="79">
        <f t="shared" si="1"/>
        <v>6.0748632394023632E-3</v>
      </c>
      <c r="F18" s="78">
        <f>'FBiH '!F18+RS!F18</f>
        <v>1261297.25</v>
      </c>
      <c r="G18" s="31">
        <f t="shared" si="0"/>
        <v>5.8644291423808736E-3</v>
      </c>
      <c r="H18" s="19">
        <f t="shared" si="2"/>
        <v>4.8008820664364078E-2</v>
      </c>
      <c r="I18" s="20">
        <f t="shared" si="3"/>
        <v>-3.4640137354300639E-2</v>
      </c>
    </row>
    <row r="19" spans="2:9" x14ac:dyDescent="0.25">
      <c r="B19" s="83" t="s">
        <v>21</v>
      </c>
      <c r="C19" s="106" t="s">
        <v>5</v>
      </c>
      <c r="D19" s="78">
        <f>'FBiH '!D19+RS!D19</f>
        <v>302167.88</v>
      </c>
      <c r="E19" s="79">
        <f t="shared" si="1"/>
        <v>1.5252192994377621E-3</v>
      </c>
      <c r="F19" s="78">
        <f>'FBiH '!F19+RS!F19</f>
        <v>735668.06000000099</v>
      </c>
      <c r="G19" s="31">
        <f t="shared" si="0"/>
        <v>3.4205047304929959E-3</v>
      </c>
      <c r="H19" s="19">
        <f t="shared" si="2"/>
        <v>1.4346335553600236</v>
      </c>
      <c r="I19" s="20">
        <f t="shared" si="3"/>
        <v>1.2426314247098029</v>
      </c>
    </row>
    <row r="20" spans="2:9" x14ac:dyDescent="0.25">
      <c r="B20" s="83" t="s">
        <v>22</v>
      </c>
      <c r="C20" s="106" t="s">
        <v>51</v>
      </c>
      <c r="D20" s="78">
        <f>'FBiH '!D20+RS!D20</f>
        <v>21259.850000000002</v>
      </c>
      <c r="E20" s="79">
        <f t="shared" si="1"/>
        <v>1.07310987266919E-4</v>
      </c>
      <c r="F20" s="78">
        <f>'FBiH '!F20+RS!F20</f>
        <v>135146.91020000001</v>
      </c>
      <c r="G20" s="31">
        <f t="shared" si="0"/>
        <v>6.2836851398796831E-4</v>
      </c>
      <c r="H20" s="19">
        <f t="shared" si="2"/>
        <v>5.3569079838286724</v>
      </c>
      <c r="I20" s="20">
        <f t="shared" si="3"/>
        <v>4.8555841297499356</v>
      </c>
    </row>
    <row r="21" spans="2:9" x14ac:dyDescent="0.25">
      <c r="B21" s="83" t="s">
        <v>23</v>
      </c>
      <c r="C21" s="106" t="s">
        <v>37</v>
      </c>
      <c r="D21" s="78">
        <f>'FBiH '!D21+RS!D21</f>
        <v>243341.91000000003</v>
      </c>
      <c r="E21" s="79">
        <f t="shared" si="1"/>
        <v>1.2282899740834366E-3</v>
      </c>
      <c r="F21" s="78">
        <f>'FBiH '!F21+RS!F21</f>
        <v>99589.659999999989</v>
      </c>
      <c r="G21" s="31">
        <f t="shared" si="0"/>
        <v>4.6304430171698443E-4</v>
      </c>
      <c r="H21" s="19">
        <f t="shared" si="2"/>
        <v>-0.59074184960576681</v>
      </c>
      <c r="I21" s="20">
        <f t="shared" si="3"/>
        <v>-0.62301711201175181</v>
      </c>
    </row>
    <row r="22" spans="2:9" x14ac:dyDescent="0.25">
      <c r="B22" s="83" t="s">
        <v>24</v>
      </c>
      <c r="C22" s="106" t="s">
        <v>52</v>
      </c>
      <c r="D22" s="78">
        <f>'FBiH '!D22+RS!D22</f>
        <v>0</v>
      </c>
      <c r="E22" s="79">
        <f t="shared" si="1"/>
        <v>0</v>
      </c>
      <c r="F22" s="78">
        <f>'FBiH '!F22+RS!F22</f>
        <v>0</v>
      </c>
      <c r="G22" s="31">
        <f t="shared" si="0"/>
        <v>0</v>
      </c>
      <c r="H22" s="21" t="s">
        <v>1</v>
      </c>
      <c r="I22" s="22" t="s">
        <v>1</v>
      </c>
    </row>
    <row r="23" spans="2:9" x14ac:dyDescent="0.25">
      <c r="B23" s="83" t="s">
        <v>25</v>
      </c>
      <c r="C23" s="106" t="s">
        <v>53</v>
      </c>
      <c r="D23" s="78">
        <f>'FBiH '!D23+RS!D23</f>
        <v>6179.57</v>
      </c>
      <c r="E23" s="79">
        <f t="shared" si="1"/>
        <v>3.1191930215172475E-5</v>
      </c>
      <c r="F23" s="78">
        <f>'FBiH '!F23+RS!F23</f>
        <v>25206.560000000001</v>
      </c>
      <c r="G23" s="31">
        <f t="shared" si="0"/>
        <v>1.1719845186626074E-4</v>
      </c>
      <c r="H23" s="19">
        <f t="shared" si="2"/>
        <v>3.0790152065596801</v>
      </c>
      <c r="I23" s="20">
        <f t="shared" si="3"/>
        <v>2.7573324593183628</v>
      </c>
    </row>
    <row r="24" spans="2:9" s="3" customFormat="1" x14ac:dyDescent="0.25">
      <c r="B24" s="84"/>
      <c r="C24" s="103" t="s">
        <v>38</v>
      </c>
      <c r="D24" s="50">
        <f>SUM(D6:D23)</f>
        <v>160928949.94639996</v>
      </c>
      <c r="E24" s="80">
        <f>SUM(E6:E23)</f>
        <v>0.81230321467822064</v>
      </c>
      <c r="F24" s="50">
        <f>SUM(F6:F23)</f>
        <v>170460280.88140002</v>
      </c>
      <c r="G24" s="32">
        <f>SUM(G6:G23)</f>
        <v>0.79255880310474924</v>
      </c>
      <c r="H24" s="27">
        <f t="shared" ref="H24:I29" si="6">(F24-D24)/D24</f>
        <v>5.922695039130392E-2</v>
      </c>
      <c r="I24" s="28">
        <f t="shared" si="6"/>
        <v>-2.4306701262154666E-2</v>
      </c>
    </row>
    <row r="25" spans="2:9" ht="15.75" customHeight="1" x14ac:dyDescent="0.25">
      <c r="B25" s="85">
        <v>19</v>
      </c>
      <c r="C25" s="102" t="s">
        <v>6</v>
      </c>
      <c r="D25" s="78">
        <f>'FBiH '!D25+RS!D25</f>
        <v>34580088.649999991</v>
      </c>
      <c r="E25" s="79">
        <f t="shared" si="1"/>
        <v>0.17454607877332526</v>
      </c>
      <c r="F25" s="78">
        <f>'FBiH '!F25+RS!F25</f>
        <v>42376698.900000036</v>
      </c>
      <c r="G25" s="31">
        <f>F25/$F$29</f>
        <v>0.19703138811018553</v>
      </c>
      <c r="H25" s="19">
        <f t="shared" si="2"/>
        <v>0.2254653054511486</v>
      </c>
      <c r="I25" s="20">
        <f t="shared" si="6"/>
        <v>0.12882162403694489</v>
      </c>
    </row>
    <row r="26" spans="2:9" x14ac:dyDescent="0.25">
      <c r="B26" s="85"/>
      <c r="C26" s="102" t="s">
        <v>54</v>
      </c>
      <c r="D26" s="78">
        <f>'FBiH '!D26+RS!D26</f>
        <v>2605344.11</v>
      </c>
      <c r="E26" s="79">
        <f t="shared" si="1"/>
        <v>1.3150706548454122E-2</v>
      </c>
      <c r="F26" s="78">
        <f>'FBiH '!F26+RS!F26</f>
        <v>2238898.77</v>
      </c>
      <c r="G26" s="31">
        <f>F26/$F$29</f>
        <v>1.0409808785065292E-2</v>
      </c>
      <c r="H26" s="19">
        <f t="shared" si="2"/>
        <v>-0.14065141667601055</v>
      </c>
      <c r="I26" s="20">
        <f>(G26-E26)/E26</f>
        <v>-0.20842209148914706</v>
      </c>
    </row>
    <row r="27" spans="2:9" x14ac:dyDescent="0.25">
      <c r="B27" s="85"/>
      <c r="C27" s="96" t="s">
        <v>7</v>
      </c>
      <c r="D27" s="81">
        <f>'FBiH '!D27</f>
        <v>0</v>
      </c>
      <c r="E27" s="79">
        <f t="shared" si="1"/>
        <v>0</v>
      </c>
      <c r="F27" s="78">
        <f>'FBiH '!F27</f>
        <v>0</v>
      </c>
      <c r="G27" s="31">
        <f>F27/$F$29</f>
        <v>0</v>
      </c>
      <c r="H27" s="21" t="s">
        <v>1</v>
      </c>
      <c r="I27" s="49" t="s">
        <v>1</v>
      </c>
    </row>
    <row r="28" spans="2:9" s="3" customFormat="1" x14ac:dyDescent="0.25">
      <c r="B28" s="84"/>
      <c r="C28" s="97" t="s">
        <v>39</v>
      </c>
      <c r="D28" s="50">
        <f>SUM(D25:D27)</f>
        <v>37185432.75999999</v>
      </c>
      <c r="E28" s="80">
        <f>SUM(E25:E26)</f>
        <v>0.18769678532177939</v>
      </c>
      <c r="F28" s="50">
        <f>SUM(F25:F27)</f>
        <v>44615597.670000039</v>
      </c>
      <c r="G28" s="32">
        <f>SUM(G25:G26)</f>
        <v>0.20744119689525081</v>
      </c>
      <c r="H28" s="27">
        <f t="shared" si="6"/>
        <v>0.19981386146439056</v>
      </c>
      <c r="I28" s="28">
        <f t="shared" si="6"/>
        <v>0.10519312592180227</v>
      </c>
    </row>
    <row r="29" spans="2:9" s="3" customFormat="1" ht="16.5" thickBot="1" x14ac:dyDescent="0.3">
      <c r="B29" s="86"/>
      <c r="C29" s="98" t="s">
        <v>40</v>
      </c>
      <c r="D29" s="91">
        <f>D24+D28</f>
        <v>198114382.70639995</v>
      </c>
      <c r="E29" s="82">
        <f>E24+E28</f>
        <v>1</v>
      </c>
      <c r="F29" s="91">
        <f>SUM(F24:F27)</f>
        <v>215075878.55140007</v>
      </c>
      <c r="G29" s="40">
        <f>G24+G28</f>
        <v>1</v>
      </c>
      <c r="H29" s="29">
        <f>(F29-D29)/D29</f>
        <v>8.5614661658041186E-2</v>
      </c>
      <c r="I29" s="30">
        <f t="shared" si="6"/>
        <v>0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4" t="s">
        <v>34</v>
      </c>
      <c r="C31" s="35"/>
      <c r="D31" s="7"/>
      <c r="E31" s="7"/>
      <c r="F31" s="7"/>
      <c r="G31" s="4"/>
    </row>
    <row r="32" spans="2:9" x14ac:dyDescent="0.25">
      <c r="F32" s="7"/>
    </row>
    <row r="33" spans="2:6" x14ac:dyDescent="0.25">
      <c r="B33" s="44" t="s">
        <v>35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D4:D5"/>
    <mergeCell ref="F4:F5"/>
    <mergeCell ref="C4:C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31.10.2017.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6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2" width="14.28515625" style="1" bestFit="1" customWidth="1"/>
    <col min="13" max="13" width="15.42578125" style="1" bestFit="1" customWidth="1"/>
    <col min="14" max="14" width="30.140625" style="1" customWidth="1"/>
    <col min="15" max="15" width="14.5703125" style="1" customWidth="1"/>
    <col min="16" max="16" width="14.28515625" style="1" bestFit="1" customWidth="1"/>
    <col min="17" max="16384" width="10.28515625" style="1"/>
  </cols>
  <sheetData>
    <row r="2" spans="2:16" x14ac:dyDescent="0.25">
      <c r="B2" s="109" t="s">
        <v>32</v>
      </c>
      <c r="C2" s="110"/>
      <c r="D2" s="110"/>
      <c r="E2" s="110"/>
      <c r="F2" s="110"/>
      <c r="G2" s="110"/>
      <c r="H2" s="110"/>
      <c r="I2" s="111"/>
    </row>
    <row r="3" spans="2:16" ht="16.5" thickBot="1" x14ac:dyDescent="0.3">
      <c r="C3" s="3"/>
      <c r="J3" s="61"/>
      <c r="K3" s="61"/>
      <c r="L3" s="61"/>
      <c r="M3" s="61"/>
      <c r="N3" s="61"/>
    </row>
    <row r="4" spans="2:16" ht="15.75" customHeight="1" x14ac:dyDescent="0.25">
      <c r="B4" s="125"/>
      <c r="C4" s="112" t="s">
        <v>2</v>
      </c>
      <c r="D4" s="122" t="s">
        <v>29</v>
      </c>
      <c r="E4" s="112" t="s">
        <v>3</v>
      </c>
      <c r="F4" s="122" t="s">
        <v>28</v>
      </c>
      <c r="G4" s="112" t="s">
        <v>3</v>
      </c>
      <c r="H4" s="114" t="s">
        <v>27</v>
      </c>
      <c r="I4" s="116" t="s">
        <v>30</v>
      </c>
      <c r="J4" s="61"/>
      <c r="K4" s="59"/>
      <c r="L4" s="59"/>
      <c r="M4" s="60"/>
      <c r="N4" s="61"/>
      <c r="O4" s="61"/>
    </row>
    <row r="5" spans="2:16" x14ac:dyDescent="0.25">
      <c r="B5" s="126"/>
      <c r="C5" s="124"/>
      <c r="D5" s="123"/>
      <c r="E5" s="113" t="s">
        <v>0</v>
      </c>
      <c r="F5" s="123"/>
      <c r="G5" s="113" t="s">
        <v>0</v>
      </c>
      <c r="H5" s="115"/>
      <c r="I5" s="117"/>
      <c r="J5" s="61"/>
      <c r="K5" s="59"/>
      <c r="L5" s="59"/>
      <c r="M5" s="60"/>
      <c r="N5" s="61"/>
      <c r="O5" s="61"/>
    </row>
    <row r="6" spans="2:16" x14ac:dyDescent="0.25">
      <c r="B6" s="85" t="s">
        <v>8</v>
      </c>
      <c r="C6" s="105" t="s">
        <v>41</v>
      </c>
      <c r="D6" s="68">
        <v>14082118.409299996</v>
      </c>
      <c r="E6" s="18">
        <f>D6/$D$29</f>
        <v>9.4671384028792743E-2</v>
      </c>
      <c r="F6" s="68">
        <v>12996621.6492</v>
      </c>
      <c r="G6" s="41">
        <f>F6/$F$29</f>
        <v>7.9634937780796347E-2</v>
      </c>
      <c r="H6" s="19">
        <f>(F6-D6)/D6</f>
        <v>-7.7083342757799933E-2</v>
      </c>
      <c r="I6" s="20">
        <f>(G6-E6)/E6</f>
        <v>-0.15882778520934382</v>
      </c>
      <c r="J6" s="61"/>
      <c r="K6" s="88"/>
      <c r="L6" s="88"/>
      <c r="M6" s="60"/>
      <c r="N6" s="61"/>
      <c r="O6" s="61"/>
      <c r="P6" s="4"/>
    </row>
    <row r="7" spans="2:16" x14ac:dyDescent="0.25">
      <c r="B7" s="85" t="s">
        <v>9</v>
      </c>
      <c r="C7" s="102" t="s">
        <v>4</v>
      </c>
      <c r="D7" s="68">
        <v>2001825.1194000011</v>
      </c>
      <c r="E7" s="18">
        <f t="shared" ref="E7:E23" si="0">D7/$D$29</f>
        <v>1.3457886741815996E-2</v>
      </c>
      <c r="F7" s="68">
        <v>2324290.6002000035</v>
      </c>
      <c r="G7" s="41">
        <f t="shared" ref="G7:G23" si="1">F7/$F$29</f>
        <v>1.4241757768089716E-2</v>
      </c>
      <c r="H7" s="19">
        <f t="shared" ref="H7:H23" si="2">(F7-D7)/D7</f>
        <v>0.16108574004539097</v>
      </c>
      <c r="I7" s="20">
        <f t="shared" ref="I7:I23" si="3">(G7-E7)/E7</f>
        <v>5.8246219582016236E-2</v>
      </c>
      <c r="J7" s="61"/>
      <c r="K7" s="88"/>
      <c r="L7" s="88"/>
      <c r="M7" s="60"/>
      <c r="N7" s="61"/>
      <c r="O7" s="61"/>
      <c r="P7" s="4"/>
    </row>
    <row r="8" spans="2:16" x14ac:dyDescent="0.25">
      <c r="B8" s="85" t="s">
        <v>10</v>
      </c>
      <c r="C8" s="106" t="s">
        <v>42</v>
      </c>
      <c r="D8" s="68">
        <v>28453790.633099992</v>
      </c>
      <c r="E8" s="18">
        <f t="shared" si="0"/>
        <v>0.19128938287595171</v>
      </c>
      <c r="F8" s="68">
        <v>29216288.639300007</v>
      </c>
      <c r="G8" s="41">
        <f t="shared" si="1"/>
        <v>0.17901862428376977</v>
      </c>
      <c r="H8" s="19">
        <f t="shared" si="2"/>
        <v>2.679776540258259E-2</v>
      </c>
      <c r="I8" s="20">
        <f t="shared" si="3"/>
        <v>-6.4147619735588454E-2</v>
      </c>
      <c r="J8" s="61"/>
      <c r="K8" s="88"/>
      <c r="L8" s="88"/>
      <c r="M8" s="60"/>
      <c r="N8" s="61"/>
      <c r="O8" s="61"/>
      <c r="P8" s="4"/>
    </row>
    <row r="9" spans="2:16" x14ac:dyDescent="0.25">
      <c r="B9" s="85" t="s">
        <v>11</v>
      </c>
      <c r="C9" s="106" t="s">
        <v>43</v>
      </c>
      <c r="D9" s="68">
        <v>0</v>
      </c>
      <c r="E9" s="18">
        <f t="shared" si="0"/>
        <v>0</v>
      </c>
      <c r="F9" s="68">
        <v>0</v>
      </c>
      <c r="G9" s="41">
        <f t="shared" si="1"/>
        <v>0</v>
      </c>
      <c r="H9" s="21" t="s">
        <v>1</v>
      </c>
      <c r="I9" s="22" t="s">
        <v>1</v>
      </c>
      <c r="J9" s="61"/>
      <c r="K9" s="88"/>
      <c r="L9" s="88"/>
      <c r="M9" s="60"/>
      <c r="N9" s="61"/>
      <c r="O9" s="61"/>
      <c r="P9" s="4"/>
    </row>
    <row r="10" spans="2:16" x14ac:dyDescent="0.25">
      <c r="B10" s="85" t="s">
        <v>12</v>
      </c>
      <c r="C10" s="106" t="s">
        <v>44</v>
      </c>
      <c r="D10" s="68">
        <v>0</v>
      </c>
      <c r="E10" s="18">
        <f t="shared" si="0"/>
        <v>0</v>
      </c>
      <c r="F10" s="68">
        <v>0</v>
      </c>
      <c r="G10" s="41">
        <f t="shared" si="1"/>
        <v>0</v>
      </c>
      <c r="H10" s="21" t="s">
        <v>1</v>
      </c>
      <c r="I10" s="22" t="s">
        <v>1</v>
      </c>
      <c r="J10" s="61"/>
      <c r="K10" s="88"/>
      <c r="L10" s="88"/>
      <c r="M10" s="60"/>
      <c r="N10" s="61"/>
      <c r="O10" s="61"/>
      <c r="P10" s="4"/>
    </row>
    <row r="11" spans="2:16" x14ac:dyDescent="0.25">
      <c r="B11" s="85" t="s">
        <v>13</v>
      </c>
      <c r="C11" s="106" t="s">
        <v>45</v>
      </c>
      <c r="D11" s="68">
        <v>2320</v>
      </c>
      <c r="E11" s="18">
        <f t="shared" si="0"/>
        <v>1.5596915503973315E-5</v>
      </c>
      <c r="F11" s="68">
        <v>200</v>
      </c>
      <c r="G11" s="41">
        <f t="shared" si="1"/>
        <v>1.2254713560227128E-6</v>
      </c>
      <c r="H11" s="19">
        <f t="shared" ref="H11" si="4">(F11-D11)/D11</f>
        <v>-0.91379310344827591</v>
      </c>
      <c r="I11" s="20">
        <f t="shared" ref="I11" si="5">(G11-E11)/E11</f>
        <v>-0.92142860838666951</v>
      </c>
      <c r="J11" s="61"/>
      <c r="K11" s="88"/>
      <c r="L11" s="88"/>
      <c r="M11" s="60"/>
      <c r="N11" s="61"/>
      <c r="O11" s="61"/>
      <c r="P11" s="4"/>
    </row>
    <row r="12" spans="2:16" x14ac:dyDescent="0.25">
      <c r="B12" s="85" t="s">
        <v>14</v>
      </c>
      <c r="C12" s="106" t="s">
        <v>36</v>
      </c>
      <c r="D12" s="68">
        <v>97566.189899999998</v>
      </c>
      <c r="E12" s="18">
        <f t="shared" si="0"/>
        <v>6.5591880168746329E-4</v>
      </c>
      <c r="F12" s="68">
        <v>1031313.5000999999</v>
      </c>
      <c r="G12" s="41">
        <f t="shared" si="1"/>
        <v>6.3192257672603849E-3</v>
      </c>
      <c r="H12" s="19">
        <f t="shared" si="2"/>
        <v>9.5703984254898113</v>
      </c>
      <c r="I12" s="20">
        <f t="shared" si="3"/>
        <v>8.6341586046978627</v>
      </c>
      <c r="J12" s="61"/>
      <c r="K12" s="88"/>
      <c r="L12" s="88"/>
      <c r="M12" s="60"/>
      <c r="N12" s="61"/>
      <c r="O12" s="61"/>
      <c r="P12" s="4"/>
    </row>
    <row r="13" spans="2:16" x14ac:dyDescent="0.25">
      <c r="B13" s="85" t="s">
        <v>15</v>
      </c>
      <c r="C13" s="106" t="s">
        <v>26</v>
      </c>
      <c r="D13" s="68">
        <v>3812565.7002000003</v>
      </c>
      <c r="E13" s="18">
        <f t="shared" si="0"/>
        <v>2.5631148741106148E-2</v>
      </c>
      <c r="F13" s="68">
        <v>13168043.508000001</v>
      </c>
      <c r="G13" s="41">
        <f t="shared" si="1"/>
        <v>8.0685300669574203E-2</v>
      </c>
      <c r="H13" s="19">
        <f t="shared" si="2"/>
        <v>2.45385353157566</v>
      </c>
      <c r="I13" s="20">
        <f t="shared" si="3"/>
        <v>2.1479393094923811</v>
      </c>
      <c r="J13" s="61"/>
      <c r="K13" s="88"/>
      <c r="L13" s="88"/>
      <c r="M13" s="60"/>
      <c r="N13" s="61"/>
      <c r="O13" s="61"/>
      <c r="P13" s="4"/>
    </row>
    <row r="14" spans="2:16" x14ac:dyDescent="0.25">
      <c r="B14" s="85" t="s">
        <v>16</v>
      </c>
      <c r="C14" s="106" t="s">
        <v>46</v>
      </c>
      <c r="D14" s="68">
        <v>4750810.5843000002</v>
      </c>
      <c r="E14" s="18">
        <f t="shared" si="0"/>
        <v>3.1938789335650516E-2</v>
      </c>
      <c r="F14" s="68">
        <v>3966702.8106000009</v>
      </c>
      <c r="G14" s="41">
        <f t="shared" si="1"/>
        <v>2.4305403361225445E-2</v>
      </c>
      <c r="H14" s="19">
        <f t="shared" si="2"/>
        <v>-0.16504715559303493</v>
      </c>
      <c r="I14" s="20">
        <f t="shared" si="3"/>
        <v>-0.2390004797678596</v>
      </c>
      <c r="J14" s="61"/>
      <c r="K14" s="88"/>
      <c r="L14" s="88"/>
      <c r="M14" s="60"/>
      <c r="N14" s="61"/>
      <c r="O14" s="61"/>
      <c r="P14" s="4"/>
    </row>
    <row r="15" spans="2:16" x14ac:dyDescent="0.25">
      <c r="B15" s="85" t="s">
        <v>17</v>
      </c>
      <c r="C15" s="106" t="s">
        <v>47</v>
      </c>
      <c r="D15" s="68">
        <v>62571763.119499989</v>
      </c>
      <c r="E15" s="18">
        <f t="shared" si="0"/>
        <v>0.42065797513339442</v>
      </c>
      <c r="F15" s="68">
        <v>60346551.033800028</v>
      </c>
      <c r="G15" s="41">
        <f t="shared" si="1"/>
        <v>0.36976484863342379</v>
      </c>
      <c r="H15" s="19">
        <f t="shared" si="2"/>
        <v>-3.5562560087211141E-2</v>
      </c>
      <c r="I15" s="20">
        <f t="shared" si="3"/>
        <v>-0.12098457537583107</v>
      </c>
      <c r="J15" s="61"/>
      <c r="K15" s="88"/>
      <c r="L15" s="88"/>
      <c r="M15" s="60"/>
      <c r="N15" s="61"/>
      <c r="O15" s="61"/>
      <c r="P15" s="4"/>
    </row>
    <row r="16" spans="2:16" x14ac:dyDescent="0.25">
      <c r="B16" s="85" t="s">
        <v>18</v>
      </c>
      <c r="C16" s="106" t="s">
        <v>48</v>
      </c>
      <c r="D16" s="68">
        <v>0</v>
      </c>
      <c r="E16" s="18">
        <f t="shared" si="0"/>
        <v>0</v>
      </c>
      <c r="F16" s="68">
        <v>0</v>
      </c>
      <c r="G16" s="41">
        <f>F16/$F$29</f>
        <v>0</v>
      </c>
      <c r="H16" s="21" t="s">
        <v>1</v>
      </c>
      <c r="I16" s="22" t="s">
        <v>1</v>
      </c>
      <c r="J16" s="61"/>
      <c r="K16" s="88"/>
      <c r="L16" s="88"/>
      <c r="M16" s="60"/>
      <c r="N16" s="61"/>
      <c r="O16" s="61"/>
      <c r="P16" s="4"/>
    </row>
    <row r="17" spans="2:16" x14ac:dyDescent="0.25">
      <c r="B17" s="85" t="s">
        <v>19</v>
      </c>
      <c r="C17" s="106" t="s">
        <v>49</v>
      </c>
      <c r="D17" s="68">
        <v>0</v>
      </c>
      <c r="E17" s="18">
        <f t="shared" si="0"/>
        <v>0</v>
      </c>
      <c r="F17" s="68">
        <v>0</v>
      </c>
      <c r="G17" s="41">
        <f t="shared" si="1"/>
        <v>0</v>
      </c>
      <c r="H17" s="21" t="s">
        <v>1</v>
      </c>
      <c r="I17" s="22" t="s">
        <v>1</v>
      </c>
      <c r="J17" s="61"/>
      <c r="K17" s="88"/>
      <c r="L17" s="88"/>
      <c r="M17" s="60"/>
      <c r="N17" s="61"/>
      <c r="O17" s="61"/>
      <c r="P17" s="4"/>
    </row>
    <row r="18" spans="2:16" x14ac:dyDescent="0.25">
      <c r="B18" s="85" t="s">
        <v>20</v>
      </c>
      <c r="C18" s="106" t="s">
        <v>50</v>
      </c>
      <c r="D18" s="68">
        <v>1074878.9607000002</v>
      </c>
      <c r="E18" s="18">
        <f t="shared" si="0"/>
        <v>7.2262053133778266E-3</v>
      </c>
      <c r="F18" s="68">
        <v>1027437.45</v>
      </c>
      <c r="G18" s="41">
        <f t="shared" si="1"/>
        <v>6.2954758254000903E-3</v>
      </c>
      <c r="H18" s="19">
        <f t="shared" si="2"/>
        <v>-4.4136607408432837E-2</v>
      </c>
      <c r="I18" s="20">
        <f t="shared" si="3"/>
        <v>-0.12879920340135961</v>
      </c>
      <c r="J18" s="61"/>
      <c r="K18" s="88"/>
      <c r="L18" s="88"/>
      <c r="M18" s="60"/>
      <c r="N18" s="61"/>
      <c r="O18" s="61"/>
      <c r="P18" s="4"/>
    </row>
    <row r="19" spans="2:16" x14ac:dyDescent="0.25">
      <c r="B19" s="85" t="s">
        <v>21</v>
      </c>
      <c r="C19" s="106" t="s">
        <v>5</v>
      </c>
      <c r="D19" s="68">
        <v>301108.84999999998</v>
      </c>
      <c r="E19" s="18">
        <f t="shared" si="0"/>
        <v>2.0242971081674893E-3</v>
      </c>
      <c r="F19" s="68">
        <v>734217.08000000101</v>
      </c>
      <c r="G19" s="41">
        <f t="shared" si="1"/>
        <v>4.4988100032131891E-3</v>
      </c>
      <c r="H19" s="19">
        <f t="shared" si="2"/>
        <v>1.4383776165994493</v>
      </c>
      <c r="I19" s="20">
        <f t="shared" si="3"/>
        <v>1.2224059823341702</v>
      </c>
      <c r="J19" s="61"/>
      <c r="K19" s="88"/>
      <c r="L19" s="88"/>
      <c r="M19" s="60"/>
      <c r="N19" s="61"/>
      <c r="O19" s="61"/>
      <c r="P19" s="4"/>
    </row>
    <row r="20" spans="2:16" x14ac:dyDescent="0.25">
      <c r="B20" s="85" t="s">
        <v>22</v>
      </c>
      <c r="C20" s="106" t="s">
        <v>51</v>
      </c>
      <c r="D20" s="68">
        <v>21259.850000000002</v>
      </c>
      <c r="E20" s="18">
        <f t="shared" si="0"/>
        <v>1.4292589830911515E-4</v>
      </c>
      <c r="F20" s="68">
        <v>135146.91020000001</v>
      </c>
      <c r="G20" s="41">
        <f t="shared" si="1"/>
        <v>8.28093336525369E-4</v>
      </c>
      <c r="H20" s="19">
        <f t="shared" si="2"/>
        <v>5.3569079838286724</v>
      </c>
      <c r="I20" s="20">
        <f t="shared" si="3"/>
        <v>4.7938648371087904</v>
      </c>
      <c r="J20" s="61"/>
      <c r="K20" s="88"/>
      <c r="L20" s="88"/>
      <c r="M20" s="60"/>
      <c r="N20" s="61"/>
      <c r="O20" s="62"/>
      <c r="P20" s="51"/>
    </row>
    <row r="21" spans="2:16" x14ac:dyDescent="0.25">
      <c r="B21" s="85" t="s">
        <v>23</v>
      </c>
      <c r="C21" s="106" t="s">
        <v>37</v>
      </c>
      <c r="D21" s="68">
        <v>218754.15000000002</v>
      </c>
      <c r="E21" s="18">
        <f t="shared" si="0"/>
        <v>1.4706422386609934E-3</v>
      </c>
      <c r="F21" s="68">
        <v>69136.039999999994</v>
      </c>
      <c r="G21" s="41">
        <f t="shared" si="1"/>
        <v>4.2362118344420248E-4</v>
      </c>
      <c r="H21" s="19">
        <f t="shared" si="2"/>
        <v>-0.68395552724371189</v>
      </c>
      <c r="I21" s="20">
        <f t="shared" si="3"/>
        <v>-0.71194817318051073</v>
      </c>
      <c r="J21" s="61"/>
      <c r="K21" s="88"/>
      <c r="L21" s="88"/>
      <c r="M21" s="60"/>
      <c r="N21" s="61"/>
      <c r="O21" s="62"/>
      <c r="P21" s="4"/>
    </row>
    <row r="22" spans="2:16" x14ac:dyDescent="0.25">
      <c r="B22" s="85" t="s">
        <v>24</v>
      </c>
      <c r="C22" s="106" t="s">
        <v>52</v>
      </c>
      <c r="D22" s="68">
        <v>0</v>
      </c>
      <c r="E22" s="18">
        <f t="shared" si="0"/>
        <v>0</v>
      </c>
      <c r="F22" s="68">
        <v>0</v>
      </c>
      <c r="G22" s="41">
        <f t="shared" si="1"/>
        <v>0</v>
      </c>
      <c r="H22" s="21" t="s">
        <v>1</v>
      </c>
      <c r="I22" s="22" t="s">
        <v>1</v>
      </c>
      <c r="J22" s="61"/>
      <c r="K22" s="88"/>
      <c r="L22" s="88"/>
      <c r="M22" s="60"/>
      <c r="N22" s="61"/>
      <c r="O22" s="62"/>
      <c r="P22" s="4"/>
    </row>
    <row r="23" spans="2:16" x14ac:dyDescent="0.25">
      <c r="B23" s="85" t="s">
        <v>25</v>
      </c>
      <c r="C23" s="106" t="s">
        <v>53</v>
      </c>
      <c r="D23" s="68">
        <v>5886.2</v>
      </c>
      <c r="E23" s="18">
        <f t="shared" si="0"/>
        <v>3.9571794844606777E-5</v>
      </c>
      <c r="F23" s="68">
        <v>22856.400000000001</v>
      </c>
      <c r="G23" s="41">
        <f t="shared" si="1"/>
        <v>1.4004931750898766E-4</v>
      </c>
      <c r="H23" s="19">
        <f t="shared" si="2"/>
        <v>2.8830484862899666</v>
      </c>
      <c r="I23" s="20">
        <f t="shared" si="3"/>
        <v>2.5391196699301326</v>
      </c>
      <c r="J23" s="61"/>
      <c r="K23" s="88"/>
      <c r="L23" s="88"/>
      <c r="M23" s="60"/>
      <c r="N23" s="61"/>
      <c r="O23" s="62"/>
      <c r="P23" s="4"/>
    </row>
    <row r="24" spans="2:16" s="3" customFormat="1" x14ac:dyDescent="0.25">
      <c r="B24" s="84"/>
      <c r="C24" s="103" t="s">
        <v>38</v>
      </c>
      <c r="D24" s="92">
        <f>SUM(D6:D23)</f>
        <v>117394647.76639999</v>
      </c>
      <c r="E24" s="23">
        <f>SUM(E6:E23)</f>
        <v>0.78922172492726306</v>
      </c>
      <c r="F24" s="92">
        <f>SUM(F6:F23)</f>
        <v>125038805.62140004</v>
      </c>
      <c r="G24" s="23">
        <f>SUM(G6:G23)</f>
        <v>0.76615737340158752</v>
      </c>
      <c r="H24" s="24">
        <f>(F24-D24)/D24</f>
        <v>6.5115045706435642E-2</v>
      </c>
      <c r="I24" s="25">
        <f>(G24-E24)/E24</f>
        <v>-2.9224172114371557E-2</v>
      </c>
      <c r="J24" s="64"/>
      <c r="K24" s="62"/>
      <c r="L24" s="63"/>
      <c r="M24" s="60"/>
      <c r="N24" s="64"/>
      <c r="O24" s="64"/>
      <c r="P24" s="42"/>
    </row>
    <row r="25" spans="2:16" s="3" customFormat="1" ht="15.75" customHeight="1" x14ac:dyDescent="0.25">
      <c r="B25" s="85">
        <v>19</v>
      </c>
      <c r="C25" s="102" t="s">
        <v>6</v>
      </c>
      <c r="D25" s="68">
        <v>29629662.11999999</v>
      </c>
      <c r="E25" s="18">
        <f>D25/$D$29</f>
        <v>0.19919454159349945</v>
      </c>
      <c r="F25" s="68">
        <v>36566170.060000032</v>
      </c>
      <c r="G25" s="41">
        <f>F25/$F$29</f>
        <v>0.2240539700399268</v>
      </c>
      <c r="H25" s="19">
        <f>(F25-D25)/D25</f>
        <v>0.23410688626509538</v>
      </c>
      <c r="I25" s="20">
        <f>(G25-E25)/E25</f>
        <v>0.12479974725993508</v>
      </c>
      <c r="J25" s="64"/>
      <c r="K25" s="89"/>
      <c r="L25" s="89"/>
      <c r="M25" s="60"/>
      <c r="N25" s="87"/>
      <c r="O25" s="64"/>
    </row>
    <row r="26" spans="2:16" s="3" customFormat="1" x14ac:dyDescent="0.25">
      <c r="B26" s="85"/>
      <c r="C26" s="102" t="s">
        <v>54</v>
      </c>
      <c r="D26" s="68">
        <v>1723049.77</v>
      </c>
      <c r="E26" s="18">
        <f t="shared" ref="E26:E27" si="6">D26/$D$29</f>
        <v>1.1583733479237352E-2</v>
      </c>
      <c r="F26" s="68">
        <v>1597533.31</v>
      </c>
      <c r="G26" s="41">
        <f t="shared" ref="G26:G27" si="7">F26/$F$29</f>
        <v>9.7886565584857643E-3</v>
      </c>
      <c r="H26" s="19">
        <f>(F26-D26)/D26</f>
        <v>-7.2845522042001121E-2</v>
      </c>
      <c r="I26" s="20">
        <f t="shared" ref="I26" si="8">(G26-E26)/E26</f>
        <v>-0.15496531614518563</v>
      </c>
      <c r="J26" s="64"/>
      <c r="K26" s="89"/>
      <c r="L26" s="89"/>
      <c r="M26" s="60"/>
      <c r="N26" s="66"/>
      <c r="O26" s="63"/>
    </row>
    <row r="27" spans="2:16" s="3" customFormat="1" x14ac:dyDescent="0.25">
      <c r="B27" s="85"/>
      <c r="C27" s="99" t="s">
        <v>7</v>
      </c>
      <c r="D27" s="68">
        <v>0</v>
      </c>
      <c r="E27" s="18">
        <f t="shared" si="6"/>
        <v>0</v>
      </c>
      <c r="F27" s="68">
        <v>0</v>
      </c>
      <c r="G27" s="41">
        <f t="shared" si="7"/>
        <v>0</v>
      </c>
      <c r="H27" s="21" t="s">
        <v>1</v>
      </c>
      <c r="I27" s="22" t="s">
        <v>1</v>
      </c>
      <c r="J27" s="64"/>
      <c r="K27" s="89"/>
      <c r="L27" s="89"/>
      <c r="M27" s="60"/>
      <c r="N27" s="66"/>
      <c r="O27" s="64"/>
    </row>
    <row r="28" spans="2:16" s="17" customFormat="1" x14ac:dyDescent="0.25">
      <c r="B28" s="84"/>
      <c r="C28" s="100" t="s">
        <v>39</v>
      </c>
      <c r="D28" s="54">
        <f>SUM(D25:D27)</f>
        <v>31352711.889999989</v>
      </c>
      <c r="E28" s="23">
        <f>E25+E26+E27</f>
        <v>0.2107782750727368</v>
      </c>
      <c r="F28" s="54">
        <f>SUM(F25:F27)</f>
        <v>38163703.370000035</v>
      </c>
      <c r="G28" s="26">
        <f>SUM(G25:G27)</f>
        <v>0.23384262659841257</v>
      </c>
      <c r="H28" s="27">
        <f t="shared" ref="H28" si="9">(F28-D28)/D28</f>
        <v>0.21723771467987191</v>
      </c>
      <c r="I28" s="28">
        <f t="shared" ref="I28" si="10">(G28-E28)/E28</f>
        <v>0.10942470953288028</v>
      </c>
      <c r="J28" s="67"/>
      <c r="K28" s="89"/>
      <c r="L28" s="89"/>
      <c r="M28" s="60"/>
      <c r="N28" s="66"/>
      <c r="O28" s="67"/>
    </row>
    <row r="29" spans="2:16" s="3" customFormat="1" ht="16.5" thickBot="1" x14ac:dyDescent="0.3">
      <c r="B29" s="86"/>
      <c r="C29" s="101" t="s">
        <v>40</v>
      </c>
      <c r="D29" s="94">
        <f>SUM(D24:D27)</f>
        <v>148747359.6564</v>
      </c>
      <c r="E29" s="95">
        <f>E24+E28</f>
        <v>0.99999999999999989</v>
      </c>
      <c r="F29" s="94">
        <f>F24+F28</f>
        <v>163202508.99140006</v>
      </c>
      <c r="G29" s="46">
        <f>G24+G28</f>
        <v>1</v>
      </c>
      <c r="H29" s="29">
        <f t="shared" ref="H29" si="11">(F29-D29)/D29</f>
        <v>9.7179199472117297E-2</v>
      </c>
      <c r="I29" s="30">
        <f t="shared" ref="I29" si="12">(G29-E29)/E29</f>
        <v>1.1102230246251565E-16</v>
      </c>
      <c r="J29" s="64"/>
      <c r="K29" s="59"/>
      <c r="L29" s="59"/>
      <c r="M29" s="63"/>
      <c r="N29" s="64"/>
      <c r="O29" s="63"/>
    </row>
    <row r="30" spans="2:16" x14ac:dyDescent="0.25">
      <c r="B30" s="10"/>
      <c r="C30" s="11"/>
      <c r="D30" s="6"/>
      <c r="E30" s="12"/>
      <c r="F30" s="93"/>
      <c r="G30" s="12"/>
      <c r="H30" s="13"/>
      <c r="J30" s="61"/>
      <c r="K30" s="61"/>
      <c r="L30" s="61"/>
      <c r="M30" s="61"/>
      <c r="N30" s="61"/>
    </row>
    <row r="31" spans="2:16" x14ac:dyDescent="0.25">
      <c r="B31" s="44" t="s">
        <v>34</v>
      </c>
      <c r="C31" s="35"/>
      <c r="D31" s="6"/>
      <c r="E31" s="12"/>
      <c r="F31" s="36"/>
      <c r="G31" s="12"/>
      <c r="H31" s="13"/>
      <c r="J31" s="61"/>
      <c r="K31" s="61"/>
      <c r="L31" s="61"/>
      <c r="M31" s="61"/>
      <c r="N31" s="61"/>
    </row>
    <row r="32" spans="2:16" x14ac:dyDescent="0.25">
      <c r="D32" s="55"/>
      <c r="F32" s="36"/>
      <c r="J32" s="61"/>
      <c r="K32" s="61"/>
      <c r="L32" s="61"/>
      <c r="M32" s="61"/>
      <c r="N32" s="61"/>
    </row>
    <row r="33" spans="2:14" x14ac:dyDescent="0.25">
      <c r="B33" s="39" t="s">
        <v>35</v>
      </c>
      <c r="D33" s="55"/>
      <c r="E33" s="56"/>
      <c r="F33" s="37"/>
      <c r="J33" s="61"/>
      <c r="K33" s="61"/>
      <c r="L33" s="61"/>
      <c r="M33" s="61"/>
      <c r="N33" s="61"/>
    </row>
    <row r="34" spans="2:14" x14ac:dyDescent="0.25">
      <c r="B34" s="39"/>
      <c r="C34" s="43"/>
      <c r="D34" s="55"/>
      <c r="E34" s="56"/>
      <c r="F34" s="38"/>
      <c r="J34" s="61"/>
      <c r="K34" s="61"/>
      <c r="L34" s="61"/>
      <c r="M34" s="61"/>
      <c r="N34" s="61"/>
    </row>
    <row r="35" spans="2:14" x14ac:dyDescent="0.25">
      <c r="B35" s="70"/>
      <c r="C35" s="62"/>
      <c r="D35" s="69"/>
      <c r="E35" s="62"/>
      <c r="F35" s="71"/>
      <c r="G35" s="61"/>
      <c r="H35" s="61"/>
      <c r="I35" s="61"/>
      <c r="J35" s="61"/>
      <c r="K35" s="61"/>
      <c r="L35" s="61"/>
      <c r="M35" s="61"/>
      <c r="N35" s="61"/>
    </row>
    <row r="36" spans="2:14" ht="16.5" x14ac:dyDescent="0.3">
      <c r="B36" s="61"/>
      <c r="C36" s="72"/>
      <c r="D36" s="59"/>
      <c r="E36" s="59"/>
      <c r="F36" s="73"/>
      <c r="G36" s="61"/>
      <c r="H36" s="65"/>
      <c r="I36" s="65"/>
      <c r="J36" s="74"/>
      <c r="K36" s="61"/>
      <c r="L36" s="61"/>
      <c r="M36" s="61"/>
      <c r="N36" s="61"/>
    </row>
    <row r="37" spans="2:14" ht="16.5" x14ac:dyDescent="0.3">
      <c r="B37" s="61"/>
      <c r="C37" s="75"/>
      <c r="D37" s="59"/>
      <c r="E37" s="59"/>
      <c r="F37" s="73"/>
      <c r="G37" s="61"/>
      <c r="H37" s="65"/>
      <c r="I37" s="65"/>
      <c r="J37" s="74"/>
      <c r="K37" s="60"/>
      <c r="L37" s="61"/>
      <c r="M37" s="61"/>
      <c r="N37" s="61"/>
    </row>
    <row r="38" spans="2:14" ht="16.5" x14ac:dyDescent="0.3">
      <c r="B38" s="61"/>
      <c r="C38" s="75"/>
      <c r="D38" s="59"/>
      <c r="E38" s="59"/>
      <c r="F38" s="73"/>
      <c r="G38" s="61"/>
      <c r="H38" s="65"/>
      <c r="I38" s="65"/>
      <c r="J38" s="74"/>
      <c r="K38" s="61"/>
      <c r="L38" s="61"/>
    </row>
    <row r="39" spans="2:14" ht="16.5" x14ac:dyDescent="0.3">
      <c r="B39" s="61"/>
      <c r="C39" s="75"/>
      <c r="D39" s="59"/>
      <c r="E39" s="59"/>
      <c r="F39" s="73"/>
      <c r="G39" s="61"/>
      <c r="H39" s="65"/>
      <c r="I39" s="65"/>
      <c r="J39" s="74"/>
      <c r="K39" s="61"/>
      <c r="L39" s="61"/>
    </row>
    <row r="40" spans="2:14" ht="16.5" x14ac:dyDescent="0.3">
      <c r="B40" s="61"/>
      <c r="C40" s="75"/>
      <c r="D40" s="59"/>
      <c r="E40" s="59"/>
      <c r="F40" s="73"/>
      <c r="G40" s="61"/>
      <c r="H40" s="73"/>
      <c r="I40" s="73"/>
      <c r="J40" s="60"/>
      <c r="K40" s="61"/>
      <c r="L40" s="61"/>
    </row>
    <row r="41" spans="2:14" ht="16.5" x14ac:dyDescent="0.3">
      <c r="B41" s="61"/>
      <c r="C41" s="75"/>
      <c r="D41" s="59"/>
      <c r="E41" s="59"/>
      <c r="F41" s="73"/>
      <c r="G41" s="61"/>
      <c r="H41" s="61"/>
      <c r="I41" s="61"/>
      <c r="J41" s="61"/>
      <c r="K41" s="61"/>
      <c r="L41" s="61"/>
    </row>
    <row r="42" spans="2:14" ht="16.5" x14ac:dyDescent="0.3">
      <c r="B42" s="61"/>
      <c r="C42" s="75"/>
      <c r="D42" s="59"/>
      <c r="E42" s="59"/>
      <c r="F42" s="73"/>
      <c r="G42" s="61"/>
      <c r="H42" s="61"/>
      <c r="I42" s="61"/>
      <c r="J42" s="61"/>
      <c r="K42" s="61"/>
      <c r="L42" s="61"/>
    </row>
    <row r="43" spans="2:14" ht="16.5" x14ac:dyDescent="0.3">
      <c r="B43" s="61"/>
      <c r="C43" s="75"/>
      <c r="D43" s="59"/>
      <c r="E43" s="59"/>
      <c r="F43" s="73"/>
      <c r="G43" s="61"/>
      <c r="H43" s="61"/>
      <c r="I43" s="61"/>
      <c r="J43" s="61"/>
      <c r="K43" s="61"/>
      <c r="L43" s="61"/>
    </row>
    <row r="44" spans="2:14" ht="16.5" x14ac:dyDescent="0.3">
      <c r="B44" s="61"/>
      <c r="C44" s="75"/>
      <c r="D44" s="59"/>
      <c r="E44" s="59"/>
      <c r="F44" s="73"/>
      <c r="G44" s="61"/>
      <c r="H44" s="61"/>
      <c r="I44" s="61"/>
      <c r="J44" s="61"/>
      <c r="K44" s="61"/>
      <c r="L44" s="61"/>
    </row>
    <row r="45" spans="2:14" ht="16.5" x14ac:dyDescent="0.3">
      <c r="B45" s="61"/>
      <c r="C45" s="75"/>
      <c r="D45" s="59"/>
      <c r="E45" s="59"/>
      <c r="F45" s="73"/>
      <c r="G45" s="61"/>
      <c r="H45" s="61"/>
      <c r="I45" s="61"/>
      <c r="J45" s="61"/>
      <c r="K45" s="61"/>
      <c r="L45" s="61"/>
    </row>
    <row r="46" spans="2:14" ht="16.5" x14ac:dyDescent="0.3">
      <c r="B46" s="61"/>
      <c r="C46" s="75"/>
      <c r="D46" s="59"/>
      <c r="E46" s="59"/>
      <c r="F46" s="73"/>
      <c r="G46" s="61"/>
      <c r="H46" s="61"/>
      <c r="I46" s="61"/>
      <c r="J46" s="61"/>
      <c r="K46" s="61"/>
      <c r="L46" s="61"/>
    </row>
    <row r="47" spans="2:14" ht="16.5" x14ac:dyDescent="0.3">
      <c r="B47" s="61"/>
      <c r="C47" s="75"/>
      <c r="D47" s="59"/>
      <c r="E47" s="59"/>
      <c r="F47" s="73"/>
      <c r="G47" s="61"/>
      <c r="H47" s="61"/>
      <c r="I47" s="61"/>
      <c r="J47" s="61"/>
      <c r="K47" s="61"/>
      <c r="L47" s="61"/>
    </row>
    <row r="48" spans="2:14" ht="16.5" x14ac:dyDescent="0.3">
      <c r="B48" s="61"/>
      <c r="C48" s="75"/>
      <c r="D48" s="59"/>
      <c r="E48" s="59"/>
      <c r="F48" s="73"/>
      <c r="G48" s="61"/>
      <c r="H48" s="61"/>
      <c r="I48" s="61"/>
      <c r="J48" s="61"/>
      <c r="K48" s="61"/>
      <c r="L48" s="61"/>
    </row>
    <row r="49" spans="2:12" ht="16.5" x14ac:dyDescent="0.3">
      <c r="B49" s="61"/>
      <c r="C49" s="75"/>
      <c r="D49" s="59"/>
      <c r="E49" s="59"/>
      <c r="F49" s="73"/>
      <c r="G49" s="61"/>
      <c r="H49" s="61"/>
      <c r="I49" s="61"/>
      <c r="J49" s="61"/>
      <c r="K49" s="61"/>
      <c r="L49" s="61"/>
    </row>
    <row r="50" spans="2:12" ht="16.5" x14ac:dyDescent="0.3">
      <c r="B50" s="61"/>
      <c r="C50" s="75"/>
      <c r="D50" s="59"/>
      <c r="E50" s="59"/>
      <c r="F50" s="73"/>
      <c r="G50" s="61"/>
      <c r="H50" s="61"/>
      <c r="I50" s="61"/>
      <c r="J50" s="61"/>
      <c r="K50" s="61"/>
      <c r="L50" s="61"/>
    </row>
    <row r="51" spans="2:12" ht="16.5" x14ac:dyDescent="0.3">
      <c r="B51" s="61"/>
      <c r="C51" s="75"/>
      <c r="D51" s="59"/>
      <c r="E51" s="59"/>
      <c r="F51" s="73"/>
      <c r="G51" s="61"/>
      <c r="H51" s="61"/>
      <c r="I51" s="61"/>
      <c r="J51" s="61"/>
      <c r="K51" s="61"/>
      <c r="L51" s="61"/>
    </row>
    <row r="52" spans="2:12" ht="16.5" x14ac:dyDescent="0.3">
      <c r="B52" s="61"/>
      <c r="C52" s="75"/>
      <c r="D52" s="59"/>
      <c r="E52" s="59"/>
      <c r="F52" s="73"/>
      <c r="G52" s="61"/>
      <c r="H52" s="61"/>
      <c r="I52" s="61"/>
      <c r="J52" s="61"/>
      <c r="K52" s="61"/>
      <c r="L52" s="61"/>
    </row>
    <row r="53" spans="2:12" ht="16.5" x14ac:dyDescent="0.3">
      <c r="B53" s="61"/>
      <c r="C53" s="75"/>
      <c r="D53" s="59"/>
      <c r="E53" s="59"/>
      <c r="F53" s="73"/>
      <c r="G53" s="61"/>
      <c r="H53" s="61"/>
      <c r="I53" s="61"/>
      <c r="J53" s="61"/>
      <c r="K53" s="61"/>
      <c r="L53" s="61"/>
    </row>
    <row r="54" spans="2:12" x14ac:dyDescent="0.25">
      <c r="B54" s="61"/>
      <c r="C54" s="61"/>
      <c r="D54" s="61"/>
      <c r="E54" s="61"/>
      <c r="F54" s="76"/>
      <c r="G54" s="61"/>
      <c r="H54" s="61"/>
      <c r="I54" s="61"/>
      <c r="J54" s="61"/>
      <c r="K54" s="61"/>
      <c r="L54" s="61"/>
    </row>
    <row r="55" spans="2:12" x14ac:dyDescent="0.25"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2:12" x14ac:dyDescent="0.25"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2:12" x14ac:dyDescent="0.25"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2:12" x14ac:dyDescent="0.25">
      <c r="B58" s="61"/>
      <c r="C58" s="77"/>
      <c r="D58" s="61"/>
      <c r="E58" s="61"/>
      <c r="F58" s="61"/>
      <c r="G58" s="61"/>
      <c r="H58" s="61"/>
      <c r="I58" s="61"/>
      <c r="J58" s="61"/>
      <c r="K58" s="61"/>
      <c r="L58" s="61"/>
    </row>
    <row r="59" spans="2:12" x14ac:dyDescent="0.25">
      <c r="B59" s="61"/>
      <c r="C59" s="77"/>
      <c r="D59" s="61"/>
      <c r="E59" s="61"/>
      <c r="F59" s="61"/>
      <c r="G59" s="61"/>
      <c r="H59" s="61"/>
      <c r="I59" s="61"/>
      <c r="J59" s="61"/>
      <c r="K59" s="61"/>
      <c r="L59" s="61"/>
    </row>
    <row r="60" spans="2:12" x14ac:dyDescent="0.25">
      <c r="B60" s="61"/>
      <c r="C60" s="77"/>
      <c r="D60" s="61"/>
      <c r="E60" s="61"/>
      <c r="F60" s="61"/>
      <c r="G60" s="61"/>
      <c r="H60" s="61"/>
      <c r="I60" s="61"/>
      <c r="J60" s="61"/>
      <c r="K60" s="61"/>
      <c r="L60" s="61"/>
    </row>
    <row r="61" spans="2:12" x14ac:dyDescent="0.25">
      <c r="B61" s="61"/>
      <c r="C61" s="77"/>
      <c r="D61" s="61"/>
      <c r="E61" s="61"/>
      <c r="F61" s="61"/>
      <c r="G61" s="61"/>
      <c r="H61" s="61"/>
      <c r="I61" s="61"/>
      <c r="J61" s="61"/>
      <c r="K61" s="61"/>
      <c r="L61" s="61"/>
    </row>
    <row r="62" spans="2:12" x14ac:dyDescent="0.25"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</row>
  </sheetData>
  <mergeCells count="9">
    <mergeCell ref="B2:I2"/>
    <mergeCell ref="H4:H5"/>
    <mergeCell ref="I4:I5"/>
    <mergeCell ref="E4:E5"/>
    <mergeCell ref="G4:G5"/>
    <mergeCell ref="B4:B5"/>
    <mergeCell ref="D4:D5"/>
    <mergeCell ref="F4:F5"/>
    <mergeCell ref="C4:C5"/>
  </mergeCells>
  <phoneticPr fontId="29" type="noConversion"/>
  <dataValidations disablePrompts="1" count="1">
    <dataValidation type="decimal" allowBlank="1" showInputMessage="1" showErrorMessage="1" errorTitle="Microsoft Excel" error="Neočekivana vrsta podatka!_x000a_Mollimo unesite broj." sqref="L6:L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31.10.2017. godine.</oddFooter>
  </headerFooter>
  <ignoredErrors>
    <ignoredError sqref="G24 E24 E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09" t="s">
        <v>33</v>
      </c>
      <c r="C2" s="110"/>
      <c r="D2" s="110"/>
      <c r="E2" s="110"/>
      <c r="F2" s="110"/>
      <c r="G2" s="110"/>
      <c r="H2" s="110"/>
      <c r="I2" s="111"/>
    </row>
    <row r="3" spans="2:9" ht="16.5" thickBot="1" x14ac:dyDescent="0.3">
      <c r="B3" s="2"/>
      <c r="C3" s="3"/>
    </row>
    <row r="4" spans="2:9" ht="15.75" customHeight="1" x14ac:dyDescent="0.25">
      <c r="B4" s="118"/>
      <c r="C4" s="112" t="s">
        <v>2</v>
      </c>
      <c r="D4" s="122" t="s">
        <v>29</v>
      </c>
      <c r="E4" s="112" t="s">
        <v>3</v>
      </c>
      <c r="F4" s="122" t="s">
        <v>28</v>
      </c>
      <c r="G4" s="112" t="s">
        <v>3</v>
      </c>
      <c r="H4" s="114" t="s">
        <v>27</v>
      </c>
      <c r="I4" s="116" t="s">
        <v>30</v>
      </c>
    </row>
    <row r="5" spans="2:9" x14ac:dyDescent="0.25">
      <c r="B5" s="119"/>
      <c r="C5" s="124"/>
      <c r="D5" s="123"/>
      <c r="E5" s="113" t="s">
        <v>0</v>
      </c>
      <c r="F5" s="123"/>
      <c r="G5" s="113" t="s">
        <v>0</v>
      </c>
      <c r="H5" s="115"/>
      <c r="I5" s="117"/>
    </row>
    <row r="6" spans="2:9" x14ac:dyDescent="0.25">
      <c r="B6" s="85" t="s">
        <v>8</v>
      </c>
      <c r="C6" s="105" t="s">
        <v>41</v>
      </c>
      <c r="D6" s="58">
        <v>3509090.42</v>
      </c>
      <c r="E6" s="52">
        <f t="shared" ref="E6:E23" si="0">D6/$D$29</f>
        <v>7.1081669568082248E-2</v>
      </c>
      <c r="F6" s="58">
        <v>3571046.47</v>
      </c>
      <c r="G6" s="18">
        <f t="shared" ref="G6:G27" si="1">F6/$F$29</f>
        <v>6.8841613727627704E-2</v>
      </c>
      <c r="H6" s="19">
        <f>(F6-D6)/D6</f>
        <v>1.7655871631828822E-2</v>
      </c>
      <c r="I6" s="20">
        <f>(G6-E6)/E6</f>
        <v>-3.151383266692985E-2</v>
      </c>
    </row>
    <row r="7" spans="2:9" x14ac:dyDescent="0.25">
      <c r="B7" s="85" t="s">
        <v>9</v>
      </c>
      <c r="C7" s="102" t="s">
        <v>4</v>
      </c>
      <c r="D7" s="58">
        <v>352166.49000000005</v>
      </c>
      <c r="E7" s="52">
        <f t="shared" si="0"/>
        <v>7.13363837319739E-3</v>
      </c>
      <c r="F7" s="58">
        <v>387283.33999999991</v>
      </c>
      <c r="G7" s="18">
        <f t="shared" si="1"/>
        <v>7.4659375954369755E-3</v>
      </c>
      <c r="H7" s="19">
        <f t="shared" ref="H7:H18" si="2">(F7-D7)/D7</f>
        <v>9.971661415031241E-2</v>
      </c>
      <c r="I7" s="20">
        <f t="shared" ref="I7:I23" si="3">(G7-E7)/E7</f>
        <v>4.6582011149893021E-2</v>
      </c>
    </row>
    <row r="8" spans="2:9" x14ac:dyDescent="0.25">
      <c r="B8" s="85" t="s">
        <v>10</v>
      </c>
      <c r="C8" s="106" t="s">
        <v>42</v>
      </c>
      <c r="D8" s="58">
        <v>5735558</v>
      </c>
      <c r="E8" s="52">
        <f t="shared" si="0"/>
        <v>0.11618197018262377</v>
      </c>
      <c r="F8" s="58">
        <v>7402563.9900000002</v>
      </c>
      <c r="G8" s="18">
        <f t="shared" si="1"/>
        <v>0.14270451394983569</v>
      </c>
      <c r="H8" s="19">
        <f t="shared" si="2"/>
        <v>0.29064408205792708</v>
      </c>
      <c r="I8" s="20">
        <f t="shared" si="3"/>
        <v>0.22828450684320239</v>
      </c>
    </row>
    <row r="9" spans="2:9" x14ac:dyDescent="0.25">
      <c r="B9" s="85" t="s">
        <v>11</v>
      </c>
      <c r="C9" s="106" t="s">
        <v>43</v>
      </c>
      <c r="D9" s="58">
        <v>0</v>
      </c>
      <c r="E9" s="52">
        <f t="shared" si="0"/>
        <v>0</v>
      </c>
      <c r="F9" s="58">
        <v>0</v>
      </c>
      <c r="G9" s="18">
        <f t="shared" si="1"/>
        <v>0</v>
      </c>
      <c r="H9" s="21" t="s">
        <v>1</v>
      </c>
      <c r="I9" s="22" t="s">
        <v>1</v>
      </c>
    </row>
    <row r="10" spans="2:9" x14ac:dyDescent="0.25">
      <c r="B10" s="85" t="s">
        <v>12</v>
      </c>
      <c r="C10" s="106" t="s">
        <v>44</v>
      </c>
      <c r="D10" s="58">
        <v>10467.77</v>
      </c>
      <c r="E10" s="52">
        <f t="shared" si="0"/>
        <v>2.1203972517034326E-4</v>
      </c>
      <c r="F10" s="58">
        <v>0</v>
      </c>
      <c r="G10" s="18">
        <f t="shared" si="1"/>
        <v>0</v>
      </c>
      <c r="H10" s="107">
        <f t="shared" ref="H10" si="4">(F10-D10)/D10</f>
        <v>-1</v>
      </c>
      <c r="I10" s="108">
        <f t="shared" ref="I10" si="5">(G10-E10)/E10</f>
        <v>-1</v>
      </c>
    </row>
    <row r="11" spans="2:9" x14ac:dyDescent="0.25">
      <c r="B11" s="85" t="s">
        <v>13</v>
      </c>
      <c r="C11" s="106" t="s">
        <v>45</v>
      </c>
      <c r="D11" s="58">
        <v>0</v>
      </c>
      <c r="E11" s="52">
        <f t="shared" si="0"/>
        <v>0</v>
      </c>
      <c r="F11" s="58">
        <v>0</v>
      </c>
      <c r="G11" s="18">
        <f t="shared" si="1"/>
        <v>0</v>
      </c>
      <c r="H11" s="21" t="s">
        <v>1</v>
      </c>
      <c r="I11" s="22" t="s">
        <v>1</v>
      </c>
    </row>
    <row r="12" spans="2:9" x14ac:dyDescent="0.25">
      <c r="B12" s="85" t="s">
        <v>14</v>
      </c>
      <c r="C12" s="106" t="s">
        <v>36</v>
      </c>
      <c r="D12" s="58">
        <v>14797.14</v>
      </c>
      <c r="E12" s="52">
        <f t="shared" si="0"/>
        <v>2.9973733650119297E-4</v>
      </c>
      <c r="F12" s="58">
        <v>6160.43</v>
      </c>
      <c r="G12" s="18">
        <f t="shared" si="1"/>
        <v>1.1875900972414104E-4</v>
      </c>
      <c r="H12" s="19">
        <f t="shared" si="2"/>
        <v>-0.58367427759688695</v>
      </c>
      <c r="I12" s="20">
        <f t="shared" si="3"/>
        <v>-0.60378973433738914</v>
      </c>
    </row>
    <row r="13" spans="2:9" x14ac:dyDescent="0.25">
      <c r="B13" s="85" t="s">
        <v>15</v>
      </c>
      <c r="C13" s="106" t="s">
        <v>26</v>
      </c>
      <c r="D13" s="58">
        <v>2350156.5700000003</v>
      </c>
      <c r="E13" s="52">
        <f t="shared" si="0"/>
        <v>4.7605798867387861E-2</v>
      </c>
      <c r="F13" s="58">
        <v>1233293.3399999999</v>
      </c>
      <c r="G13" s="18">
        <f t="shared" si="1"/>
        <v>2.3775076700454086E-2</v>
      </c>
      <c r="H13" s="19">
        <f t="shared" si="2"/>
        <v>-0.47522928653217361</v>
      </c>
      <c r="I13" s="20">
        <f t="shared" si="3"/>
        <v>-0.50058444000314639</v>
      </c>
    </row>
    <row r="14" spans="2:9" x14ac:dyDescent="0.25">
      <c r="B14" s="85" t="s">
        <v>16</v>
      </c>
      <c r="C14" s="106" t="s">
        <v>46</v>
      </c>
      <c r="D14" s="58">
        <v>4109323.68</v>
      </c>
      <c r="E14" s="52">
        <f t="shared" si="0"/>
        <v>8.3240256878321137E-2</v>
      </c>
      <c r="F14" s="58">
        <v>3640280.3100000005</v>
      </c>
      <c r="G14" s="18">
        <f t="shared" si="1"/>
        <v>7.0176283917500762E-2</v>
      </c>
      <c r="H14" s="19">
        <f t="shared" si="2"/>
        <v>-0.1141412569379299</v>
      </c>
      <c r="I14" s="20">
        <f t="shared" si="3"/>
        <v>-0.1569429678709067</v>
      </c>
    </row>
    <row r="15" spans="2:9" x14ac:dyDescent="0.25">
      <c r="B15" s="85" t="s">
        <v>17</v>
      </c>
      <c r="C15" s="106" t="s">
        <v>47</v>
      </c>
      <c r="D15" s="58">
        <v>27298163.130000003</v>
      </c>
      <c r="E15" s="52">
        <f t="shared" si="0"/>
        <v>0.55296352592198694</v>
      </c>
      <c r="F15" s="58">
        <v>28912732.819999993</v>
      </c>
      <c r="G15" s="18">
        <f t="shared" si="1"/>
        <v>0.55737140396398799</v>
      </c>
      <c r="H15" s="19">
        <f t="shared" si="2"/>
        <v>5.9145726483904634E-2</v>
      </c>
      <c r="I15" s="20">
        <f t="shared" si="3"/>
        <v>7.9713721346295757E-3</v>
      </c>
    </row>
    <row r="16" spans="2:9" x14ac:dyDescent="0.25">
      <c r="B16" s="85" t="s">
        <v>18</v>
      </c>
      <c r="C16" s="106" t="s">
        <v>48</v>
      </c>
      <c r="D16" s="58">
        <v>0</v>
      </c>
      <c r="E16" s="52">
        <f t="shared" si="0"/>
        <v>0</v>
      </c>
      <c r="F16" s="58">
        <v>0</v>
      </c>
      <c r="G16" s="18">
        <f t="shared" si="1"/>
        <v>0</v>
      </c>
      <c r="H16" s="21" t="s">
        <v>1</v>
      </c>
      <c r="I16" s="22" t="s">
        <v>1</v>
      </c>
    </row>
    <row r="17" spans="2:9" x14ac:dyDescent="0.25">
      <c r="B17" s="85" t="s">
        <v>19</v>
      </c>
      <c r="C17" s="106" t="s">
        <v>49</v>
      </c>
      <c r="D17" s="58">
        <v>0</v>
      </c>
      <c r="E17" s="52">
        <f t="shared" si="0"/>
        <v>0</v>
      </c>
      <c r="F17" s="58">
        <v>0</v>
      </c>
      <c r="G17" s="18">
        <f t="shared" si="1"/>
        <v>0</v>
      </c>
      <c r="H17" s="21" t="s">
        <v>1</v>
      </c>
      <c r="I17" s="22" t="s">
        <v>1</v>
      </c>
    </row>
    <row r="18" spans="2:9" x14ac:dyDescent="0.25">
      <c r="B18" s="85" t="s">
        <v>20</v>
      </c>
      <c r="C18" s="106" t="s">
        <v>50</v>
      </c>
      <c r="D18" s="58">
        <v>128638.82</v>
      </c>
      <c r="E18" s="52">
        <f t="shared" si="0"/>
        <v>2.6057641731751136E-3</v>
      </c>
      <c r="F18" s="58">
        <v>233859.8</v>
      </c>
      <c r="G18" s="18">
        <f t="shared" si="1"/>
        <v>4.5082824189684283E-3</v>
      </c>
      <c r="H18" s="19">
        <f t="shared" si="2"/>
        <v>0.817956663470638</v>
      </c>
      <c r="I18" s="20">
        <f t="shared" si="3"/>
        <v>0.73011912028673864</v>
      </c>
    </row>
    <row r="19" spans="2:9" x14ac:dyDescent="0.25">
      <c r="B19" s="85" t="s">
        <v>21</v>
      </c>
      <c r="C19" s="106" t="s">
        <v>5</v>
      </c>
      <c r="D19" s="58">
        <v>1059.03</v>
      </c>
      <c r="E19" s="52">
        <f t="shared" si="0"/>
        <v>2.1452174641508995E-5</v>
      </c>
      <c r="F19" s="58">
        <v>1450.98</v>
      </c>
      <c r="G19" s="18">
        <f t="shared" si="1"/>
        <v>2.797157794659369E-5</v>
      </c>
      <c r="H19" s="19">
        <f t="shared" ref="H19" si="6">(F19-D19)/D19</f>
        <v>0.37010282994816018</v>
      </c>
      <c r="I19" s="20">
        <f t="shared" ref="I19" si="7">(G19-E19)/E19</f>
        <v>0.30390407564881289</v>
      </c>
    </row>
    <row r="20" spans="2:9" x14ac:dyDescent="0.25">
      <c r="B20" s="85" t="s">
        <v>22</v>
      </c>
      <c r="C20" s="106" t="s">
        <v>51</v>
      </c>
      <c r="D20" s="58">
        <v>0</v>
      </c>
      <c r="E20" s="52">
        <f t="shared" si="0"/>
        <v>0</v>
      </c>
      <c r="F20" s="58">
        <v>0</v>
      </c>
      <c r="G20" s="18">
        <f t="shared" si="1"/>
        <v>0</v>
      </c>
      <c r="H20" s="21" t="s">
        <v>1</v>
      </c>
      <c r="I20" s="22" t="s">
        <v>1</v>
      </c>
    </row>
    <row r="21" spans="2:9" x14ac:dyDescent="0.25">
      <c r="B21" s="85" t="s">
        <v>23</v>
      </c>
      <c r="C21" s="106" t="s">
        <v>37</v>
      </c>
      <c r="D21" s="58">
        <v>24587.759999999998</v>
      </c>
      <c r="E21" s="52">
        <f t="shared" si="0"/>
        <v>4.9806041525122917E-4</v>
      </c>
      <c r="F21" s="58">
        <v>30453.62</v>
      </c>
      <c r="G21" s="18">
        <f t="shared" si="1"/>
        <v>5.8707618684333655E-4</v>
      </c>
      <c r="H21" s="19">
        <f t="shared" ref="H21" si="8">(F21-D21)/D21</f>
        <v>0.23856829576992783</v>
      </c>
      <c r="I21" s="20">
        <f t="shared" ref="I21" si="9">(G21-E21)/E21</f>
        <v>0.17872484715976975</v>
      </c>
    </row>
    <row r="22" spans="2:9" x14ac:dyDescent="0.25">
      <c r="B22" s="85" t="s">
        <v>24</v>
      </c>
      <c r="C22" s="106" t="s">
        <v>52</v>
      </c>
      <c r="D22" s="58">
        <v>0</v>
      </c>
      <c r="E22" s="52">
        <f t="shared" si="0"/>
        <v>0</v>
      </c>
      <c r="F22" s="58">
        <v>0</v>
      </c>
      <c r="G22" s="18">
        <f t="shared" si="1"/>
        <v>0</v>
      </c>
      <c r="H22" s="21" t="s">
        <v>1</v>
      </c>
      <c r="I22" s="22" t="s">
        <v>1</v>
      </c>
    </row>
    <row r="23" spans="2:9" x14ac:dyDescent="0.25">
      <c r="B23" s="85" t="s">
        <v>25</v>
      </c>
      <c r="C23" s="106" t="s">
        <v>53</v>
      </c>
      <c r="D23" s="58">
        <v>293.37</v>
      </c>
      <c r="E23" s="52">
        <f t="shared" si="0"/>
        <v>5.942630968508441E-6</v>
      </c>
      <c r="F23" s="58">
        <v>2350.16</v>
      </c>
      <c r="G23" s="18">
        <f t="shared" si="1"/>
        <v>4.5305713122831891E-5</v>
      </c>
      <c r="H23" s="19">
        <f>(F23-D23)/D23</f>
        <v>7.0109077274431604</v>
      </c>
      <c r="I23" s="20">
        <f t="shared" si="3"/>
        <v>6.6238476464244096</v>
      </c>
    </row>
    <row r="24" spans="2:9" s="3" customFormat="1" x14ac:dyDescent="0.25">
      <c r="B24" s="84"/>
      <c r="C24" s="103" t="s">
        <v>38</v>
      </c>
      <c r="D24" s="90">
        <f>SUM(D6:D23)</f>
        <v>43534302.18</v>
      </c>
      <c r="E24" s="53">
        <f>SUM(E6:E23)</f>
        <v>0.88184985624730738</v>
      </c>
      <c r="F24" s="90">
        <f>SUM(F6:F23)</f>
        <v>45421475.259999983</v>
      </c>
      <c r="G24" s="23">
        <f>SUM(G6:G23)</f>
        <v>0.87562222476144824</v>
      </c>
      <c r="H24" s="27">
        <f t="shared" ref="H24:H29" si="10">(F24-D24)/D24</f>
        <v>4.3349106003747209E-2</v>
      </c>
      <c r="I24" s="28">
        <f t="shared" ref="I24:I29" si="11">(G24-E24)/E24</f>
        <v>-7.0620088462231998E-3</v>
      </c>
    </row>
    <row r="25" spans="2:9" ht="15.75" customHeight="1" x14ac:dyDescent="0.25">
      <c r="B25" s="85">
        <v>19</v>
      </c>
      <c r="C25" s="102" t="s">
        <v>6</v>
      </c>
      <c r="D25" s="58">
        <v>4950426.53</v>
      </c>
      <c r="E25" s="52">
        <f>D25/$D$29</f>
        <v>0.10027800390122978</v>
      </c>
      <c r="F25" s="58">
        <v>5810528.8400000008</v>
      </c>
      <c r="G25" s="18">
        <f t="shared" si="1"/>
        <v>0.11201371511598411</v>
      </c>
      <c r="H25" s="19">
        <f>(F25-D25)/D25</f>
        <v>0.17374307138742659</v>
      </c>
      <c r="I25" s="20">
        <f t="shared" si="11"/>
        <v>0.11703175929103643</v>
      </c>
    </row>
    <row r="26" spans="2:9" x14ac:dyDescent="0.25">
      <c r="B26" s="85"/>
      <c r="C26" s="102" t="s">
        <v>54</v>
      </c>
      <c r="D26" s="58">
        <v>882294.34</v>
      </c>
      <c r="E26" s="52">
        <f>D26/$D$29</f>
        <v>1.7872139851463052E-2</v>
      </c>
      <c r="F26" s="58">
        <v>641365.46</v>
      </c>
      <c r="G26" s="18">
        <f t="shared" si="1"/>
        <v>1.2364060122567447E-2</v>
      </c>
      <c r="H26" s="19">
        <f>(F26-D26)/D26</f>
        <v>-0.27307086657724677</v>
      </c>
      <c r="I26" s="20">
        <f t="shared" si="11"/>
        <v>-0.30819363404011751</v>
      </c>
    </row>
    <row r="27" spans="2:9" x14ac:dyDescent="0.25">
      <c r="B27" s="85"/>
      <c r="C27" s="102" t="s">
        <v>7</v>
      </c>
      <c r="D27" s="58">
        <v>0</v>
      </c>
      <c r="E27" s="52">
        <f>D27/$D$29</f>
        <v>0</v>
      </c>
      <c r="F27" s="58">
        <v>0</v>
      </c>
      <c r="G27" s="18">
        <f t="shared" si="1"/>
        <v>0</v>
      </c>
      <c r="H27" s="21" t="s">
        <v>1</v>
      </c>
      <c r="I27" s="22" t="s">
        <v>1</v>
      </c>
    </row>
    <row r="28" spans="2:9" s="3" customFormat="1" x14ac:dyDescent="0.25">
      <c r="B28" s="84"/>
      <c r="C28" s="103" t="s">
        <v>39</v>
      </c>
      <c r="D28" s="50">
        <f>D25+D26</f>
        <v>5832720.8700000001</v>
      </c>
      <c r="E28" s="53">
        <f>E25+E26</f>
        <v>0.11815014375269282</v>
      </c>
      <c r="F28" s="50">
        <f>F25+F26+F27</f>
        <v>6451894.3000000007</v>
      </c>
      <c r="G28" s="23">
        <f>G25+G26</f>
        <v>0.12437777523855156</v>
      </c>
      <c r="H28" s="27">
        <f t="shared" si="10"/>
        <v>0.10615516219619826</v>
      </c>
      <c r="I28" s="28">
        <f t="shared" si="11"/>
        <v>5.2709470238937413E-2</v>
      </c>
    </row>
    <row r="29" spans="2:9" s="3" customFormat="1" ht="16.5" thickBot="1" x14ac:dyDescent="0.3">
      <c r="B29" s="86"/>
      <c r="C29" s="104" t="s">
        <v>40</v>
      </c>
      <c r="D29" s="91">
        <f>D24+D28</f>
        <v>49367023.049999997</v>
      </c>
      <c r="E29" s="45">
        <f>E24+E28</f>
        <v>1.0000000000000002</v>
      </c>
      <c r="F29" s="91">
        <f>F24+F28</f>
        <v>51873369.559999987</v>
      </c>
      <c r="G29" s="45">
        <f>G24+G28</f>
        <v>0.99999999999999978</v>
      </c>
      <c r="H29" s="29">
        <f t="shared" si="10"/>
        <v>5.0769650571425143E-2</v>
      </c>
      <c r="I29" s="30">
        <f t="shared" si="11"/>
        <v>-4.4408920985006252E-16</v>
      </c>
    </row>
    <row r="30" spans="2:9" x14ac:dyDescent="0.25">
      <c r="B30" s="14"/>
      <c r="C30" s="15"/>
      <c r="D30" s="6"/>
      <c r="E30" s="16"/>
      <c r="F30" s="6"/>
      <c r="G30" s="16"/>
      <c r="H30" s="13"/>
    </row>
    <row r="31" spans="2:9" x14ac:dyDescent="0.25">
      <c r="B31" s="44" t="s">
        <v>34</v>
      </c>
      <c r="C31" s="35"/>
      <c r="D31" s="6"/>
      <c r="E31" s="16"/>
      <c r="F31" s="34"/>
      <c r="G31" s="16"/>
      <c r="H31" s="34"/>
    </row>
    <row r="32" spans="2:9" x14ac:dyDescent="0.25">
      <c r="D32" s="57"/>
      <c r="G32" s="4"/>
      <c r="H32" s="34"/>
    </row>
    <row r="33" spans="2:8" x14ac:dyDescent="0.25">
      <c r="B33" s="44" t="s">
        <v>35</v>
      </c>
      <c r="G33" s="47"/>
      <c r="H33" s="34"/>
    </row>
    <row r="34" spans="2:8" x14ac:dyDescent="0.25">
      <c r="G34" s="48"/>
      <c r="H34" s="33"/>
    </row>
    <row r="35" spans="2:8" x14ac:dyDescent="0.25">
      <c r="G35" s="47"/>
    </row>
    <row r="36" spans="2:8" x14ac:dyDescent="0.25">
      <c r="G36" s="9"/>
    </row>
  </sheetData>
  <mergeCells count="9">
    <mergeCell ref="B2:I2"/>
    <mergeCell ref="G4:G5"/>
    <mergeCell ref="H4:H5"/>
    <mergeCell ref="I4:I5"/>
    <mergeCell ref="B4:B5"/>
    <mergeCell ref="D4:D5"/>
    <mergeCell ref="F4:F5"/>
    <mergeCell ref="E4:E5"/>
    <mergeCell ref="C4:C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31.10.2017. godine.</oddFooter>
  </headerFooter>
  <ignoredErrors>
    <ignoredError sqref="G24 E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2016-12-29T08:41:22Z</cp:lastPrinted>
  <dcterms:created xsi:type="dcterms:W3CDTF">2011-07-19T08:09:31Z</dcterms:created>
  <dcterms:modified xsi:type="dcterms:W3CDTF">2020-02-14T15:22:51Z</dcterms:modified>
</cp:coreProperties>
</file>