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6" l="1"/>
  <c r="I27" i="6"/>
  <c r="H20" i="6"/>
  <c r="I20" i="6"/>
  <c r="H17" i="6"/>
  <c r="I17" i="6"/>
  <c r="H9" i="5"/>
  <c r="I9" i="5"/>
  <c r="H9" i="4"/>
  <c r="I9" i="4"/>
  <c r="D27" i="4" l="1"/>
  <c r="D26" i="4"/>
  <c r="D25" i="4"/>
  <c r="H23" i="5" l="1"/>
  <c r="H22" i="5"/>
  <c r="H21" i="5"/>
  <c r="H20" i="5"/>
  <c r="H19" i="5"/>
  <c r="H18" i="5"/>
  <c r="H17" i="5"/>
  <c r="H16" i="5"/>
  <c r="H15" i="5"/>
  <c r="H14" i="5"/>
  <c r="H13" i="5"/>
  <c r="H12" i="5"/>
  <c r="H11" i="5"/>
  <c r="H8" i="5"/>
  <c r="H7" i="5"/>
  <c r="H26" i="6"/>
  <c r="H7" i="6"/>
  <c r="H8" i="6"/>
  <c r="H11" i="6"/>
  <c r="H12" i="6"/>
  <c r="H13" i="6"/>
  <c r="H14" i="6"/>
  <c r="H15" i="6"/>
  <c r="H16" i="6"/>
  <c r="H18" i="6"/>
  <c r="H19" i="6"/>
  <c r="H21" i="6"/>
  <c r="H23" i="6"/>
  <c r="F27" i="4" l="1"/>
  <c r="F26" i="4"/>
  <c r="F24" i="6"/>
  <c r="D28" i="6"/>
  <c r="F28" i="6"/>
  <c r="H25" i="6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4" l="1"/>
  <c r="D29" i="4" s="1"/>
  <c r="F28" i="5"/>
  <c r="H26" i="5" l="1"/>
  <c r="H25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H26" i="4" l="1"/>
  <c r="F25" i="4"/>
  <c r="H25" i="4" l="1"/>
  <c r="F28" i="4"/>
  <c r="F7" i="4"/>
  <c r="H7" i="4" s="1"/>
  <c r="F8" i="4"/>
  <c r="H8" i="4" s="1"/>
  <c r="F9" i="4"/>
  <c r="F10" i="4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D29" i="6" s="1"/>
  <c r="E27" i="6" s="1"/>
  <c r="F6" i="4"/>
  <c r="H6" i="4" s="1"/>
  <c r="F24" i="5"/>
  <c r="E25" i="6" l="1"/>
  <c r="E28" i="6" s="1"/>
  <c r="E26" i="6"/>
  <c r="F24" i="4"/>
  <c r="F29" i="4" s="1"/>
  <c r="F29" i="6"/>
  <c r="G27" i="6" s="1"/>
  <c r="I26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F29" i="5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I16" i="5" s="1"/>
  <c r="G18" i="5"/>
  <c r="I18" i="5" s="1"/>
  <c r="G20" i="5"/>
  <c r="I20" i="5" s="1"/>
  <c r="G22" i="5"/>
  <c r="I22" i="5" s="1"/>
  <c r="G7" i="5"/>
  <c r="I7" i="5" s="1"/>
  <c r="G9" i="5"/>
  <c r="G11" i="5"/>
  <c r="I11" i="5" s="1"/>
  <c r="G13" i="5"/>
  <c r="I13" i="5" s="1"/>
  <c r="G15" i="5"/>
  <c r="I15" i="5" s="1"/>
  <c r="G17" i="5"/>
  <c r="I17" i="5" s="1"/>
  <c r="G19" i="5"/>
  <c r="I19" i="5" s="1"/>
  <c r="G21" i="5"/>
  <c r="I21" i="5" s="1"/>
  <c r="G23" i="5"/>
  <c r="I23" i="5" s="1"/>
  <c r="G8" i="5"/>
  <c r="I8" i="5" s="1"/>
  <c r="G10" i="5"/>
  <c r="G12" i="5"/>
  <c r="I12" i="5" s="1"/>
  <c r="G14" i="5"/>
  <c r="I14" i="5" s="1"/>
  <c r="G6" i="5"/>
  <c r="H24" i="5"/>
  <c r="E22" i="6"/>
  <c r="E20" i="6"/>
  <c r="E18" i="6"/>
  <c r="E16" i="6"/>
  <c r="E14" i="6"/>
  <c r="E12" i="6"/>
  <c r="E10" i="6"/>
  <c r="E8" i="6"/>
  <c r="I23" i="6" l="1"/>
  <c r="G27" i="4"/>
  <c r="G24" i="5"/>
  <c r="E24" i="5"/>
  <c r="G28" i="5"/>
  <c r="G29" i="5" s="1"/>
  <c r="E11" i="6"/>
  <c r="E19" i="6"/>
  <c r="I19" i="6" s="1"/>
  <c r="E9" i="6"/>
  <c r="E6" i="6"/>
  <c r="E13" i="6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3" i="6" l="1"/>
  <c r="I11" i="6"/>
  <c r="E24" i="6"/>
  <c r="E29" i="6" s="1"/>
  <c r="G24" i="6"/>
  <c r="G29" i="6" s="1"/>
  <c r="I25" i="5"/>
  <c r="E28" i="5"/>
  <c r="I28" i="5" s="1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11" i="4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<sst xmlns="http://schemas.openxmlformats.org/spreadsheetml/2006/main" count="176" uniqueCount="55">
  <si>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</si>
  <si>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</si>
  <si>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</si>
  <si>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</si>
  <si>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</si>
  <si>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</si>
  <si>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</si>
  <si>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</si>
  <si>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</si>
  <si>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</si>
  <si>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</si>
  <si>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</si>
  <si>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</si>
  <si>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</si>
  <si>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</si>
  <si>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</si>
  <si>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</si>
  <si>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</si>
  <si>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</si>
  <si>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</si>
  <si>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</si>
  <si>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</si>
  <si>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</si>
  <si>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</si>
  <si>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</si>
  <si>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</si>
  <si>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</si>
  <si>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</si>
  <si>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III K 2016.*</t>
  </si>
  <si>
    <t>III K 2017.**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</si>
  <si>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</si>
  <si>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</si>
  <si>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</si>
  <si>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</si>
  <si>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</si>
  <si>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 za treći kvartal 2016. i 2017. godine</t>
  </si>
  <si>
    <t>Premije po skupinama/vrstama osiguranja u FBiH (u KM) za treći kvartal 2016. i 2017. godine</t>
  </si>
  <si>
    <t>Premije po skupinama/vrstama osiguranja u RS (u KM) za treći kvartal 2016. i 2017. godine</t>
  </si>
  <si>
    <t>Promjena u udjelu</t>
  </si>
  <si>
    <t>*Podatci se odnose na razdoblje od 01.01. do 30.09.2016. godine.</t>
  </si>
  <si>
    <t>**Podatci se odnose na razdoblje od 01.01. do 30.09.2017.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</si>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</sst>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1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7" fillId="0" borderId="0"/>
    <xf numFmtId="0" fontId="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7" fillId="0" borderId="0"/>
    <xf numFmtId="0" fontId="47" fillId="0" borderId="0"/>
    <xf numFmtId="0" fontId="3" fillId="0" borderId="0"/>
    <xf numFmtId="0" fontId="8" fillId="5" borderId="0" applyNumberFormat="0" applyBorder="0" applyAlignment="0" applyProtection="0"/>
    <xf numFmtId="0" fontId="3" fillId="0" borderId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15" fillId="0" borderId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8" applyNumberFormat="0" applyAlignment="0" applyProtection="0"/>
    <xf numFmtId="0" fontId="12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8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3" fillId="23" borderId="29" applyNumberFormat="0" applyFont="0" applyAlignment="0" applyProtection="0"/>
    <xf numFmtId="0" fontId="25" fillId="20" borderId="30" applyNumberFormat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11" fillId="20" borderId="41" applyNumberFormat="0" applyAlignment="0" applyProtection="0"/>
    <xf numFmtId="0" fontId="21" fillId="7" borderId="41" applyNumberFormat="0" applyAlignment="0" applyProtection="0"/>
    <xf numFmtId="0" fontId="11" fillId="20" borderId="41" applyNumberFormat="0" applyAlignment="0" applyProtection="0"/>
    <xf numFmtId="0" fontId="21" fillId="7" borderId="41" applyNumberFormat="0" applyAlignment="0" applyProtection="0"/>
    <xf numFmtId="0" fontId="25" fillId="20" borderId="42" applyNumberFormat="0" applyAlignment="0" applyProtection="0"/>
    <xf numFmtId="0" fontId="27" fillId="0" borderId="43" applyNumberFormat="0" applyFill="0" applyAlignment="0" applyProtection="0"/>
    <xf numFmtId="0" fontId="25" fillId="20" borderId="42" applyNumberFormat="0" applyAlignment="0" applyProtection="0"/>
    <xf numFmtId="0" fontId="27" fillId="0" borderId="43" applyNumberFormat="0" applyFill="0" applyAlignment="0" applyProtection="0"/>
    <xf numFmtId="0" fontId="11" fillId="20" borderId="41" applyNumberFormat="0" applyAlignment="0" applyProtection="0"/>
    <xf numFmtId="0" fontId="21" fillId="7" borderId="41" applyNumberFormat="0" applyAlignment="0" applyProtection="0"/>
    <xf numFmtId="0" fontId="21" fillId="7" borderId="41" applyNumberFormat="0" applyAlignment="0" applyProtection="0"/>
    <xf numFmtId="0" fontId="11" fillId="20" borderId="41" applyNumberFormat="0" applyAlignment="0" applyProtection="0"/>
    <xf numFmtId="0" fontId="2" fillId="0" borderId="0"/>
    <xf numFmtId="0" fontId="2" fillId="0" borderId="0"/>
    <xf numFmtId="0" fontId="27" fillId="0" borderId="43" applyNumberFormat="0" applyFill="0" applyAlignment="0" applyProtection="0"/>
    <xf numFmtId="0" fontId="2" fillId="0" borderId="0"/>
    <xf numFmtId="0" fontId="2" fillId="0" borderId="0"/>
    <xf numFmtId="0" fontId="13" fillId="23" borderId="4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5" fillId="20" borderId="42" applyNumberFormat="0" applyAlignment="0" applyProtection="0"/>
    <xf numFmtId="0" fontId="11" fillId="20" borderId="33" applyNumberFormat="0" applyAlignment="0" applyProtection="0"/>
    <xf numFmtId="0" fontId="21" fillId="7" borderId="33" applyNumberFormat="0" applyAlignment="0" applyProtection="0"/>
    <xf numFmtId="0" fontId="11" fillId="20" borderId="33" applyNumberFormat="0" applyAlignment="0" applyProtection="0"/>
    <xf numFmtId="0" fontId="21" fillId="7" borderId="33" applyNumberFormat="0" applyAlignment="0" applyProtection="0"/>
    <xf numFmtId="0" fontId="25" fillId="20" borderId="34" applyNumberFormat="0" applyAlignment="0" applyProtection="0"/>
    <xf numFmtId="0" fontId="27" fillId="0" borderId="35" applyNumberFormat="0" applyFill="0" applyAlignment="0" applyProtection="0"/>
    <xf numFmtId="0" fontId="25" fillId="20" borderId="34" applyNumberFormat="0" applyAlignment="0" applyProtection="0"/>
    <xf numFmtId="0" fontId="27" fillId="0" borderId="3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0" borderId="35" applyNumberFormat="0" applyFill="0" applyAlignment="0" applyProtection="0"/>
    <xf numFmtId="0" fontId="25" fillId="20" borderId="34" applyNumberFormat="0" applyAlignment="0" applyProtection="0"/>
    <xf numFmtId="0" fontId="13" fillId="23" borderId="36" applyNumberFormat="0" applyFont="0" applyAlignment="0" applyProtection="0"/>
    <xf numFmtId="0" fontId="11" fillId="20" borderId="33" applyNumberFormat="0" applyAlignment="0" applyProtection="0"/>
    <xf numFmtId="0" fontId="21" fillId="7" borderId="33" applyNumberFormat="0" applyAlignment="0" applyProtection="0"/>
    <xf numFmtId="0" fontId="21" fillId="7" borderId="33" applyNumberFormat="0" applyAlignment="0" applyProtection="0"/>
    <xf numFmtId="0" fontId="11" fillId="20" borderId="33" applyNumberFormat="0" applyAlignment="0" applyProtection="0"/>
    <xf numFmtId="0" fontId="13" fillId="23" borderId="36" applyNumberFormat="0" applyFont="0" applyAlignment="0" applyProtection="0"/>
    <xf numFmtId="0" fontId="25" fillId="20" borderId="34" applyNumberFormat="0" applyAlignment="0" applyProtection="0"/>
    <xf numFmtId="0" fontId="27" fillId="0" borderId="35" applyNumberFormat="0" applyFill="0" applyAlignment="0" applyProtection="0"/>
    <xf numFmtId="0" fontId="13" fillId="23" borderId="3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1" fillId="20" borderId="37" applyNumberFormat="0" applyAlignment="0" applyProtection="0"/>
    <xf numFmtId="0" fontId="21" fillId="7" borderId="37" applyNumberFormat="0" applyAlignment="0" applyProtection="0"/>
    <xf numFmtId="0" fontId="11" fillId="20" borderId="37" applyNumberFormat="0" applyAlignment="0" applyProtection="0"/>
    <xf numFmtId="0" fontId="21" fillId="7" borderId="37" applyNumberFormat="0" applyAlignment="0" applyProtection="0"/>
    <xf numFmtId="0" fontId="25" fillId="20" borderId="38" applyNumberFormat="0" applyAlignment="0" applyProtection="0"/>
    <xf numFmtId="0" fontId="27" fillId="0" borderId="39" applyNumberFormat="0" applyFill="0" applyAlignment="0" applyProtection="0"/>
    <xf numFmtId="0" fontId="25" fillId="20" borderId="38" applyNumberFormat="0" applyAlignment="0" applyProtection="0"/>
    <xf numFmtId="0" fontId="27" fillId="0" borderId="39" applyNumberFormat="0" applyFill="0" applyAlignment="0" applyProtection="0"/>
    <xf numFmtId="0" fontId="27" fillId="0" borderId="39" applyNumberFormat="0" applyFill="0" applyAlignment="0" applyProtection="0"/>
    <xf numFmtId="0" fontId="25" fillId="20" borderId="38" applyNumberFormat="0" applyAlignment="0" applyProtection="0"/>
    <xf numFmtId="0" fontId="13" fillId="23" borderId="40" applyNumberFormat="0" applyFont="0" applyAlignment="0" applyProtection="0"/>
    <xf numFmtId="0" fontId="11" fillId="20" borderId="37" applyNumberFormat="0" applyAlignment="0" applyProtection="0"/>
    <xf numFmtId="0" fontId="21" fillId="7" borderId="37" applyNumberFormat="0" applyAlignment="0" applyProtection="0"/>
    <xf numFmtId="0" fontId="21" fillId="7" borderId="37" applyNumberFormat="0" applyAlignment="0" applyProtection="0"/>
    <xf numFmtId="0" fontId="11" fillId="20" borderId="37" applyNumberFormat="0" applyAlignment="0" applyProtection="0"/>
    <xf numFmtId="0" fontId="13" fillId="23" borderId="40" applyNumberFormat="0" applyFont="0" applyAlignment="0" applyProtection="0"/>
    <xf numFmtId="0" fontId="25" fillId="20" borderId="38" applyNumberFormat="0" applyAlignment="0" applyProtection="0"/>
    <xf numFmtId="0" fontId="27" fillId="0" borderId="39" applyNumberFormat="0" applyFill="0" applyAlignment="0" applyProtection="0"/>
    <xf numFmtId="0" fontId="13" fillId="23" borderId="40" applyNumberFormat="0" applyFont="0" applyAlignment="0" applyProtection="0"/>
    <xf numFmtId="0" fontId="13" fillId="23" borderId="44" applyNumberFormat="0" applyFont="0" applyAlignment="0" applyProtection="0"/>
    <xf numFmtId="0" fontId="25" fillId="20" borderId="42" applyNumberFormat="0" applyAlignment="0" applyProtection="0"/>
    <xf numFmtId="0" fontId="27" fillId="0" borderId="43" applyNumberFormat="0" applyFill="0" applyAlignment="0" applyProtection="0"/>
    <xf numFmtId="0" fontId="13" fillId="23" borderId="4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3" fillId="23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4" xfId="197" applyNumberFormat="1" applyFont="1" applyBorder="1" applyAlignment="1">
      <alignment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4" xfId="197" applyNumberFormat="1" applyFont="1" applyBorder="1" applyAlignment="1">
      <alignment horizontal="right" vertical="center" wrapText="1"/>
    </xf>
    <xf numFmtId="0" fontId="36" fillId="24" borderId="12" xfId="197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4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4" xfId="197" applyNumberFormat="1" applyFont="1" applyFill="1" applyBorder="1" applyAlignment="1">
      <alignment vertical="center" wrapText="1"/>
    </xf>
    <xf numFmtId="0" fontId="36" fillId="25" borderId="16" xfId="197" applyFont="1" applyFill="1" applyBorder="1" applyAlignment="1">
      <alignment horizontal="justify" vertical="center"/>
    </xf>
    <xf numFmtId="10" fontId="38" fillId="25" borderId="13" xfId="197" applyNumberFormat="1" applyFont="1" applyFill="1" applyBorder="1" applyAlignment="1">
      <alignment vertical="center" wrapText="1"/>
    </xf>
    <xf numFmtId="10" fontId="38" fillId="25" borderId="15" xfId="197" applyNumberFormat="1" applyFont="1" applyFill="1" applyBorder="1" applyAlignment="1">
      <alignment vertical="center" wrapText="1"/>
    </xf>
    <xf numFmtId="0" fontId="36" fillId="25" borderId="16" xfId="197" applyFont="1" applyFill="1" applyBorder="1" applyAlignment="1">
      <alignment horizontal="right" vertical="center"/>
    </xf>
    <xf numFmtId="10" fontId="39" fillId="0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3" fontId="43" fillId="0" borderId="0" xfId="0" applyNumberFormat="1" applyFont="1" applyFill="1" applyBorder="1"/>
    <xf numFmtId="9" fontId="36" fillId="25" borderId="13" xfId="197" applyNumberFormat="1" applyFont="1" applyFill="1" applyBorder="1" applyAlignment="1">
      <alignment horizontal="right" vertical="center"/>
    </xf>
    <xf numFmtId="10" fontId="39" fillId="0" borderId="25" xfId="197" applyNumberFormat="1" applyFont="1" applyBorder="1" applyAlignment="1">
      <alignment horizontal="right" vertical="center" wrapText="1"/>
    </xf>
    <xf numFmtId="0" fontId="31" fillId="0" borderId="0" xfId="197" applyFont="1" applyBorder="1"/>
    <xf numFmtId="4" fontId="48" fillId="0" borderId="0" xfId="205" applyNumberFormat="1" applyFont="1" applyBorder="1" applyAlignment="1"/>
    <xf numFmtId="0" fontId="46" fillId="0" borderId="0" xfId="197" applyFont="1" applyBorder="1"/>
    <xf numFmtId="9" fontId="36" fillId="25" borderId="13" xfId="197" applyNumberFormat="1" applyFont="1" applyFill="1" applyBorder="1" applyAlignment="1">
      <alignment vertical="center"/>
    </xf>
    <xf numFmtId="9" fontId="36" fillId="25" borderId="13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0" fillId="0" borderId="26" xfId="197" applyNumberFormat="1" applyFont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4" fontId="51" fillId="0" borderId="0" xfId="197" applyNumberFormat="1" applyFont="1" applyBorder="1"/>
    <xf numFmtId="4" fontId="30" fillId="0" borderId="0" xfId="197" applyNumberFormat="1" applyFont="1" applyBorder="1"/>
    <xf numFmtId="3" fontId="50" fillId="25" borderId="13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 wrapText="1"/>
    </xf>
    <xf numFmtId="3" fontId="49" fillId="0" borderId="10" xfId="0" applyNumberFormat="1" applyFont="1" applyBorder="1"/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3" fontId="52" fillId="0" borderId="10" xfId="205" applyNumberFormat="1" applyFont="1" applyBorder="1"/>
    <xf numFmtId="3" fontId="53" fillId="24" borderId="10" xfId="197" applyNumberFormat="1" applyFont="1" applyFill="1" applyBorder="1" applyAlignment="1">
      <alignment horizontal="right" vertical="center"/>
    </xf>
    <xf numFmtId="3" fontId="53" fillId="24" borderId="10" xfId="197" applyNumberFormat="1" applyFont="1" applyFill="1" applyBorder="1" applyAlignment="1">
      <alignment vertical="center" wrapText="1"/>
    </xf>
    <xf numFmtId="3" fontId="53" fillId="25" borderId="13" xfId="197" applyNumberFormat="1" applyFont="1" applyFill="1" applyBorder="1" applyAlignment="1">
      <alignment horizontal="right" vertical="center"/>
    </xf>
    <xf numFmtId="3" fontId="49" fillId="0" borderId="10" xfId="197" applyNumberFormat="1" applyFont="1" applyFill="1" applyBorder="1" applyAlignment="1">
      <alignment horizontal="right" vertical="center"/>
    </xf>
    <xf numFmtId="3" fontId="54" fillId="0" borderId="10" xfId="0" applyNumberFormat="1" applyFont="1" applyBorder="1"/>
    <xf numFmtId="10" fontId="39" fillId="0" borderId="20" xfId="197" applyNumberFormat="1" applyFont="1" applyFill="1" applyBorder="1" applyAlignment="1">
      <alignment horizontal="right" vertical="center"/>
    </xf>
    <xf numFmtId="10" fontId="40" fillId="0" borderId="26" xfId="197" applyNumberFormat="1" applyFont="1" applyBorder="1" applyAlignment="1">
      <alignment vertical="center" wrapText="1"/>
    </xf>
    <xf numFmtId="10" fontId="40" fillId="0" borderId="11" xfId="197" applyNumberFormat="1" applyFont="1" applyBorder="1" applyAlignment="1">
      <alignment vertical="center" wrapText="1"/>
    </xf>
    <xf numFmtId="10" fontId="40" fillId="0" borderId="27" xfId="197" applyNumberFormat="1" applyFont="1" applyBorder="1" applyAlignment="1">
      <alignment vertical="center" wrapText="1"/>
    </xf>
    <xf numFmtId="49" fontId="39" fillId="0" borderId="12" xfId="197" applyNumberFormat="1" applyFont="1" applyBorder="1" applyAlignment="1">
      <alignment horizontal="center" vertical="center"/>
    </xf>
    <xf numFmtId="0" fontId="36" fillId="24" borderId="12" xfId="197" applyFont="1" applyFill="1" applyBorder="1" applyAlignment="1">
      <alignment horizontal="center" vertical="center"/>
    </xf>
    <xf numFmtId="0" fontId="39" fillId="0" borderId="12" xfId="197" applyFont="1" applyBorder="1" applyAlignment="1">
      <alignment horizontal="center" vertical="center"/>
    </xf>
    <xf numFmtId="4" fontId="31" fillId="0" borderId="0" xfId="197" applyNumberFormat="1" applyFont="1" applyFill="1" applyBorder="1"/>
    <xf numFmtId="4" fontId="48" fillId="0" borderId="0" xfId="205" applyNumberFormat="1" applyFont="1" applyFill="1" applyBorder="1" applyAlignment="1"/>
    <xf numFmtId="0" fontId="31" fillId="0" borderId="0" xfId="197" applyFont="1" applyFill="1" applyBorder="1"/>
    <xf numFmtId="3" fontId="55" fillId="0" borderId="0" xfId="211" applyNumberFormat="1" applyFont="1" applyFill="1" applyBorder="1" applyAlignment="1" applyProtection="1">
      <alignment horizontal="right" vertical="center"/>
    </xf>
    <xf numFmtId="0" fontId="35" fillId="0" borderId="0" xfId="197" applyFont="1" applyFill="1" applyBorder="1"/>
    <xf numFmtId="3" fontId="30" fillId="0" borderId="0" xfId="197" applyNumberFormat="1" applyFont="1" applyFill="1" applyBorder="1"/>
    <xf numFmtId="9" fontId="50" fillId="25" borderId="13" xfId="197" applyNumberFormat="1" applyFont="1" applyFill="1" applyBorder="1" applyAlignment="1">
      <alignment vertical="center"/>
    </xf>
    <xf numFmtId="3" fontId="53" fillId="24" borderId="32" xfId="197" applyNumberFormat="1" applyFont="1" applyFill="1" applyBorder="1" applyAlignment="1">
      <alignment horizontal="right" vertical="center"/>
    </xf>
    <xf numFmtId="10" fontId="39" fillId="0" borderId="20" xfId="197" applyNumberFormat="1" applyFont="1" applyBorder="1" applyAlignment="1">
      <alignment horizontal="right" vertical="center" wrapText="1"/>
    </xf>
    <xf numFmtId="3" fontId="57" fillId="0" borderId="10" xfId="211" applyNumberFormat="1" applyFont="1" applyFill="1" applyBorder="1" applyAlignment="1" applyProtection="1">
      <alignment horizontal="right" vertical="center"/>
    </xf>
    <xf numFmtId="3" fontId="52" fillId="0" borderId="10" xfId="281" applyNumberFormat="1" applyBorder="1"/>
    <xf numFmtId="3" fontId="52" fillId="0" borderId="10" xfId="281" applyNumberFormat="1" applyFont="1" applyBorder="1"/>
    <xf numFmtId="3" fontId="52" fillId="0" borderId="10" xfId="266" applyNumberFormat="1" applyFont="1" applyFill="1" applyBorder="1"/>
    <xf numFmtId="3" fontId="52" fillId="0" borderId="10" xfId="222" applyNumberFormat="1" applyFont="1" applyFill="1" applyBorder="1" applyAlignment="1">
      <alignment horizontal="right"/>
    </xf>
    <xf numFmtId="3" fontId="52" fillId="0" borderId="10" xfId="266" applyNumberFormat="1" applyFont="1" applyFill="1" applyBorder="1" applyAlignment="1">
      <alignment horizontal="right"/>
    </xf>
    <xf numFmtId="3" fontId="56" fillId="0" borderId="10" xfId="211" applyNumberFormat="1" applyFont="1" applyFill="1" applyBorder="1" applyAlignment="1" applyProtection="1">
      <alignment horizontal="right" vertical="center"/>
    </xf>
    <xf numFmtId="3" fontId="3" fillId="0" borderId="0" xfId="266" applyNumberFormat="1" applyFill="1" applyBorder="1"/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3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3" xfId="197" applyFont="1" applyFill="1" applyBorder="1" applyAlignment="1">
      <alignment horizontal="right" vertical="center" wrapText="1"/>
    </xf>
    <xf numFmtId="0" fontId="39" fillId="0" borderId="10" xfId="197" applyFont="1" applyBorder="1" applyAlignment="1">
      <alignment horizontal="left" vertical="center" wrapText="1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3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31" fillId="0" borderId="22" xfId="197" applyFont="1" applyBorder="1" applyAlignment="1">
      <alignment horizontal="center"/>
    </xf>
    <xf numFmtId="0" fontId="36" fillId="25" borderId="18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9" xfId="197" applyFont="1" applyFill="1" applyBorder="1" applyAlignment="1">
      <alignment horizontal="center" vertical="center" wrapText="1"/>
    </xf>
    <xf numFmtId="0" fontId="40" fillId="25" borderId="14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6" fillId="25" borderId="12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/>
    </xf>
    <xf numFmtId="0" fontId="37" fillId="25" borderId="10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 wrapText="1"/>
    </xf>
    <xf numFmtId="0" fontId="36" fillId="25" borderId="24" xfId="197" applyFont="1" applyFill="1" applyBorder="1" applyAlignment="1">
      <alignment horizontal="center" vertical="center" wrapText="1"/>
    </xf>
    <xf numFmtId="0" fontId="36" fillId="25" borderId="23" xfId="197" applyFont="1" applyFill="1" applyBorder="1" applyAlignment="1">
      <alignment horizontal="center" vertical="center" wrapText="1"/>
    </xf>
  </cellXfs>
  <cellStyles count="416">
    <cellStyle name="20% - Accent1" xfId="1" builtinId="30" customBuiltin="1"/>
    <cellStyle name="20% - Accent1 2" xfId="231"/>
    <cellStyle name="20% - Accent2" xfId="2" builtinId="34" customBuiltin="1"/>
    <cellStyle name="20% - Accent2 2" xfId="234"/>
    <cellStyle name="20% - Accent3" xfId="3" builtinId="38" customBuiltin="1"/>
    <cellStyle name="20% - Accent3 2" xfId="230"/>
    <cellStyle name="20% - Accent4" xfId="4" builtinId="42" customBuiltin="1"/>
    <cellStyle name="20% - Accent4 2" xfId="229"/>
    <cellStyle name="20% - Accent5" xfId="5" builtinId="46" customBuiltin="1"/>
    <cellStyle name="20% - Accent5 2" xfId="228"/>
    <cellStyle name="20% - Accent6" xfId="6" builtinId="50" customBuiltin="1"/>
    <cellStyle name="20% - Accent6 2" xfId="227"/>
    <cellStyle name="40% - Accent1" xfId="7" builtinId="31" customBuiltin="1"/>
    <cellStyle name="40% - Accent1 2" xfId="226"/>
    <cellStyle name="40% - Accent2" xfId="8" builtinId="35" customBuiltin="1"/>
    <cellStyle name="40% - Accent2 2" xfId="233"/>
    <cellStyle name="40% - Accent3" xfId="9" builtinId="39" customBuiltin="1"/>
    <cellStyle name="40% - Accent3 2" xfId="225"/>
    <cellStyle name="40% - Accent4" xfId="10" builtinId="43" customBuiltin="1"/>
    <cellStyle name="40% - Accent4 2" xfId="223"/>
    <cellStyle name="40% - Accent5" xfId="11" builtinId="47" customBuiltin="1"/>
    <cellStyle name="40% - Accent5 2" xfId="235"/>
    <cellStyle name="40% - Accent6" xfId="12" builtinId="51" customBuiltin="1"/>
    <cellStyle name="40% - Accent6 2" xfId="236"/>
    <cellStyle name="60% - Accent1" xfId="13" builtinId="32" customBuiltin="1"/>
    <cellStyle name="60% - Accent1 2" xfId="237"/>
    <cellStyle name="60% - Accent2" xfId="14" builtinId="36" customBuiltin="1"/>
    <cellStyle name="60% - Accent2 2" xfId="238"/>
    <cellStyle name="60% - Accent3" xfId="15" builtinId="40" customBuiltin="1"/>
    <cellStyle name="60% - Accent3 2" xfId="239"/>
    <cellStyle name="60% - Accent4" xfId="16" builtinId="44" customBuiltin="1"/>
    <cellStyle name="60% - Accent4 2" xfId="240"/>
    <cellStyle name="60% - Accent5" xfId="17" builtinId="48" customBuiltin="1"/>
    <cellStyle name="60% - Accent5 2" xfId="241"/>
    <cellStyle name="60% - Accent6" xfId="18" builtinId="52" customBuiltin="1"/>
    <cellStyle name="60% - Accent6 2" xfId="242"/>
    <cellStyle name="Accent1" xfId="19" builtinId="29" customBuiltin="1"/>
    <cellStyle name="Accent1 2" xfId="243"/>
    <cellStyle name="Accent2" xfId="20" builtinId="33" customBuiltin="1"/>
    <cellStyle name="Accent2 2" xfId="244"/>
    <cellStyle name="Accent3" xfId="21" builtinId="37" customBuiltin="1"/>
    <cellStyle name="Accent3 2" xfId="245"/>
    <cellStyle name="Accent4" xfId="22" builtinId="41" customBuiltin="1"/>
    <cellStyle name="Accent4 2" xfId="246"/>
    <cellStyle name="Accent5" xfId="23" builtinId="45" customBuiltin="1"/>
    <cellStyle name="Accent5 2" xfId="247"/>
    <cellStyle name="Accent6" xfId="24" builtinId="49" customBuiltin="1"/>
    <cellStyle name="Accent6 2" xfId="248"/>
    <cellStyle name="Bad" xfId="25" builtinId="27" customBuiltin="1"/>
    <cellStyle name="Bad 2" xfId="249"/>
    <cellStyle name="Calculation" xfId="26" builtinId="22" customBuiltin="1"/>
    <cellStyle name="Calculation 2" xfId="250"/>
    <cellStyle name="Calculation 2 2" xfId="316"/>
    <cellStyle name="Calculation 2 3" xfId="365"/>
    <cellStyle name="Calculation 2 4" xfId="284"/>
    <cellStyle name="Calculation 3" xfId="314"/>
    <cellStyle name="Calculation 3 2" xfId="363"/>
    <cellStyle name="Calculation 3 3" xfId="282"/>
    <cellStyle name="Calculation 4" xfId="343"/>
    <cellStyle name="Calculation 4 2" xfId="377"/>
    <cellStyle name="Calculation 4 3" xfId="293"/>
    <cellStyle name="Calculation 5" xfId="340"/>
    <cellStyle name="Calculation 5 2" xfId="374"/>
    <cellStyle name="Calculation 5 3" xfId="290"/>
    <cellStyle name="Check Cell" xfId="27" builtinId="23" customBuiltin="1"/>
    <cellStyle name="Check Cell 2" xfId="251"/>
    <cellStyle name="Comma 2" xfId="28"/>
    <cellStyle name="Euro" xfId="29"/>
    <cellStyle name="Explanatory Text" xfId="30" builtinId="53" customBuiltin="1"/>
    <cellStyle name="Explanatory Text 2" xfId="252"/>
    <cellStyle name="Good" xfId="31" builtinId="26" customBuiltin="1"/>
    <cellStyle name="Good 2" xfId="253"/>
    <cellStyle name="Heading 1" xfId="32" builtinId="16" customBuiltin="1"/>
    <cellStyle name="Heading 1 2" xfId="254"/>
    <cellStyle name="Heading 2" xfId="33" builtinId="17" customBuiltin="1"/>
    <cellStyle name="Heading 2 2" xfId="255"/>
    <cellStyle name="Heading 3" xfId="34" builtinId="18" customBuiltin="1"/>
    <cellStyle name="Heading 3 2" xfId="256"/>
    <cellStyle name="Heading 4" xfId="35" builtinId="19" customBuiltin="1"/>
    <cellStyle name="Heading 4 2" xfId="257"/>
    <cellStyle name="Input" xfId="36" builtinId="20" customBuiltin="1"/>
    <cellStyle name="Input 2" xfId="258"/>
    <cellStyle name="Input 2 2" xfId="317"/>
    <cellStyle name="Input 2 3" xfId="366"/>
    <cellStyle name="Input 2 4" xfId="285"/>
    <cellStyle name="Input 3" xfId="315"/>
    <cellStyle name="Input 3 2" xfId="364"/>
    <cellStyle name="Input 3 3" xfId="283"/>
    <cellStyle name="Input 4" xfId="342"/>
    <cellStyle name="Input 4 2" xfId="376"/>
    <cellStyle name="Input 4 3" xfId="292"/>
    <cellStyle name="Input 5" xfId="341"/>
    <cellStyle name="Input 5 2" xfId="375"/>
    <cellStyle name="Input 5 3" xfId="291"/>
    <cellStyle name="Linked Cell" xfId="37" builtinId="24" customBuiltin="1"/>
    <cellStyle name="Linked Cell 2" xfId="259"/>
    <cellStyle name="MAND_x000d_CHECK.COMMAND_x000e_RENAME.COMMAND_x0008_SHOW.BAR_x000b_DELETE.MENU_x000e_DELETE.COMMAND_x000e_GET.CHA" xfId="38"/>
    <cellStyle name="Neutral" xfId="39" builtinId="28" customBuiltin="1"/>
    <cellStyle name="Neutral 2" xfId="260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66"/>
    <cellStyle name="Normal 152 2 2" xfId="322"/>
    <cellStyle name="Normal 152 2 3" xfId="403"/>
    <cellStyle name="Normal 152 3" xfId="348"/>
    <cellStyle name="Normal 152 4" xfId="294"/>
    <cellStyle name="Normal 152 5" xfId="38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67"/>
    <cellStyle name="Normal 160 2 2" xfId="324"/>
    <cellStyle name="Normal 160 2 3" xfId="405"/>
    <cellStyle name="Normal 160 3" xfId="350"/>
    <cellStyle name="Normal 160 4" xfId="297"/>
    <cellStyle name="Normal 160 5" xfId="388"/>
    <cellStyle name="Normal 161" xfId="215"/>
    <cellStyle name="Normal 161 2" xfId="269"/>
    <cellStyle name="Normal 161 2 2" xfId="326"/>
    <cellStyle name="Normal 161 2 3" xfId="407"/>
    <cellStyle name="Normal 161 3" xfId="352"/>
    <cellStyle name="Normal 161 4" xfId="300"/>
    <cellStyle name="Normal 161 5" xfId="390"/>
    <cellStyle name="Normal 162" xfId="217"/>
    <cellStyle name="Normal 162 2" xfId="271"/>
    <cellStyle name="Normal 162 2 2" xfId="328"/>
    <cellStyle name="Normal 162 2 3" xfId="409"/>
    <cellStyle name="Normal 162 3" xfId="354"/>
    <cellStyle name="Normal 162 4" xfId="302"/>
    <cellStyle name="Normal 162 5" xfId="392"/>
    <cellStyle name="Normal 163" xfId="273"/>
    <cellStyle name="Normal 163 2" xfId="330"/>
    <cellStyle name="Normal 163 2 2" xfId="411"/>
    <cellStyle name="Normal 163 3" xfId="356"/>
    <cellStyle name="Normal 163 4" xfId="304"/>
    <cellStyle name="Normal 163 5" xfId="394"/>
    <cellStyle name="Normal 164" xfId="275"/>
    <cellStyle name="Normal 164 2" xfId="332"/>
    <cellStyle name="Normal 164 2 2" xfId="413"/>
    <cellStyle name="Normal 164 3" xfId="358"/>
    <cellStyle name="Normal 164 4" xfId="306"/>
    <cellStyle name="Normal 164 5" xfId="396"/>
    <cellStyle name="Normal 165" xfId="277"/>
    <cellStyle name="Normal 165 2" xfId="334"/>
    <cellStyle name="Normal 165 3" xfId="360"/>
    <cellStyle name="Normal 165 4" xfId="308"/>
    <cellStyle name="Normal 165 5" xfId="399"/>
    <cellStyle name="Normal 166" xfId="279"/>
    <cellStyle name="Normal 166 2" xfId="310"/>
    <cellStyle name="Normal 167" xfId="232"/>
    <cellStyle name="Normal 168" xfId="281"/>
    <cellStyle name="Normal 169" xfId="222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0"/>
    <cellStyle name="Normalno 3" xfId="212"/>
    <cellStyle name="Note" xfId="199" builtinId="10" customBuiltin="1"/>
    <cellStyle name="Note 2" xfId="261"/>
    <cellStyle name="Note 2 2" xfId="347"/>
    <cellStyle name="Note 2 3" xfId="381"/>
    <cellStyle name="Note 2 4" xfId="385"/>
    <cellStyle name="Note 2 5" xfId="402"/>
    <cellStyle name="Note 3" xfId="339"/>
    <cellStyle name="Note 3 2" xfId="373"/>
    <cellStyle name="Note 3 3" xfId="299"/>
    <cellStyle name="Note 4" xfId="344"/>
    <cellStyle name="Note 4 2" xfId="378"/>
    <cellStyle name="Note 4 3" xfId="382"/>
    <cellStyle name="Obično 2" xfId="205"/>
    <cellStyle name="Obično 2 2" xfId="207"/>
    <cellStyle name="Obično 3" xfId="208"/>
    <cellStyle name="Obično 3 10" xfId="349"/>
    <cellStyle name="Obično 3 11" xfId="295"/>
    <cellStyle name="Obično 3 12" xfId="387"/>
    <cellStyle name="Obično 3 2" xfId="213"/>
    <cellStyle name="Obično 3 2 2" xfId="268"/>
    <cellStyle name="Obično 3 2 2 2" xfId="325"/>
    <cellStyle name="Obično 3 2 2 3" xfId="406"/>
    <cellStyle name="Obično 3 2 3" xfId="351"/>
    <cellStyle name="Obično 3 2 4" xfId="298"/>
    <cellStyle name="Obično 3 2 5" xfId="389"/>
    <cellStyle name="Obično 3 3" xfId="216"/>
    <cellStyle name="Obično 3 3 2" xfId="270"/>
    <cellStyle name="Obično 3 3 2 2" xfId="327"/>
    <cellStyle name="Obično 3 3 2 3" xfId="408"/>
    <cellStyle name="Obično 3 3 3" xfId="353"/>
    <cellStyle name="Obično 3 3 4" xfId="301"/>
    <cellStyle name="Obično 3 3 5" xfId="391"/>
    <cellStyle name="Obično 3 4" xfId="218"/>
    <cellStyle name="Obično 3 4 2" xfId="272"/>
    <cellStyle name="Obično 3 4 2 2" xfId="329"/>
    <cellStyle name="Obično 3 4 2 3" xfId="410"/>
    <cellStyle name="Obično 3 4 3" xfId="355"/>
    <cellStyle name="Obično 3 4 4" xfId="303"/>
    <cellStyle name="Obično 3 4 5" xfId="393"/>
    <cellStyle name="Obično 3 5" xfId="274"/>
    <cellStyle name="Obično 3 5 2" xfId="331"/>
    <cellStyle name="Obično 3 5 2 2" xfId="412"/>
    <cellStyle name="Obično 3 5 3" xfId="357"/>
    <cellStyle name="Obično 3 5 4" xfId="305"/>
    <cellStyle name="Obično 3 5 5" xfId="395"/>
    <cellStyle name="Obično 3 6" xfId="276"/>
    <cellStyle name="Obično 3 6 2" xfId="333"/>
    <cellStyle name="Obično 3 6 2 2" xfId="414"/>
    <cellStyle name="Obično 3 6 3" xfId="359"/>
    <cellStyle name="Obično 3 6 4" xfId="307"/>
    <cellStyle name="Obično 3 6 5" xfId="397"/>
    <cellStyle name="Obično 3 7" xfId="278"/>
    <cellStyle name="Obično 3 7 2" xfId="335"/>
    <cellStyle name="Obično 3 7 3" xfId="361"/>
    <cellStyle name="Obično 3 7 4" xfId="309"/>
    <cellStyle name="Obično 3 7 5" xfId="400"/>
    <cellStyle name="Obično 3 8" xfId="280"/>
    <cellStyle name="Obično 3 8 2" xfId="311"/>
    <cellStyle name="Obično 3 8 3" xfId="404"/>
    <cellStyle name="Obično 3 9" xfId="224"/>
    <cellStyle name="Obično 3 9 2" xfId="323"/>
    <cellStyle name="Obično 4" xfId="209"/>
    <cellStyle name="Obično 4 2" xfId="221"/>
    <cellStyle name="Obično_12a Izvjestaji drustava za osiguranje" xfId="214"/>
    <cellStyle name="Output" xfId="200" builtinId="21" customBuiltin="1"/>
    <cellStyle name="Output 2" xfId="262"/>
    <cellStyle name="Output 2 2" xfId="320"/>
    <cellStyle name="Output 2 3" xfId="369"/>
    <cellStyle name="Output 2 4" xfId="288"/>
    <cellStyle name="Output 3" xfId="318"/>
    <cellStyle name="Output 3 2" xfId="367"/>
    <cellStyle name="Output 3 3" xfId="286"/>
    <cellStyle name="Output 4" xfId="338"/>
    <cellStyle name="Output 4 2" xfId="372"/>
    <cellStyle name="Output 4 3" xfId="313"/>
    <cellStyle name="Output 5" xfId="345"/>
    <cellStyle name="Output 5 2" xfId="379"/>
    <cellStyle name="Output 5 3" xfId="383"/>
    <cellStyle name="Percent 2" xfId="219"/>
    <cellStyle name="Percent 2 2" xfId="336"/>
    <cellStyle name="Percent 2 2 2" xfId="415"/>
    <cellStyle name="Percent 2 3" xfId="362"/>
    <cellStyle name="Percent 2 4" xfId="312"/>
    <cellStyle name="Percent 2 5" xfId="398"/>
    <cellStyle name="Percent 3" xfId="401"/>
    <cellStyle name="Standard_0103_s Versicherung" xfId="201"/>
    <cellStyle name="Title" xfId="202" builtinId="15" customBuiltin="1"/>
    <cellStyle name="Title 2" xfId="263"/>
    <cellStyle name="Total" xfId="203" builtinId="25" customBuiltin="1"/>
    <cellStyle name="Total 2" xfId="264"/>
    <cellStyle name="Total 2 2" xfId="321"/>
    <cellStyle name="Total 2 3" xfId="370"/>
    <cellStyle name="Total 2 4" xfId="289"/>
    <cellStyle name="Total 3" xfId="319"/>
    <cellStyle name="Total 3 2" xfId="368"/>
    <cellStyle name="Total 3 3" xfId="287"/>
    <cellStyle name="Total 4" xfId="337"/>
    <cellStyle name="Total 4 2" xfId="371"/>
    <cellStyle name="Total 4 3" xfId="296"/>
    <cellStyle name="Total 5" xfId="346"/>
    <cellStyle name="Total 5 2" xfId="380"/>
    <cellStyle name="Total 5 3" xfId="384"/>
    <cellStyle name="Warning Text" xfId="204" builtinId="11" customBuiltin="1"/>
    <cellStyle name="Warning Text 2" xfId="26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0" t="s">
        <v>35</v>
      </c>
      <c r="C2" s="111"/>
      <c r="D2" s="111"/>
      <c r="E2" s="111"/>
      <c r="F2" s="111"/>
      <c r="G2" s="111"/>
      <c r="H2" s="111"/>
      <c r="I2" s="112"/>
    </row>
    <row r="3" spans="2:9" ht="16.5" thickBot="1" x14ac:dyDescent="0.3">
      <c r="B3" s="2"/>
      <c r="C3" s="3"/>
    </row>
    <row r="4" spans="2:9" x14ac:dyDescent="0.25">
      <c r="B4" s="119"/>
      <c r="C4" s="113" t="s">
        <v>2</v>
      </c>
      <c r="D4" s="121" t="s">
        <v>28</v>
      </c>
      <c r="E4" s="113" t="s">
        <v>3</v>
      </c>
      <c r="F4" s="121" t="s">
        <v>29</v>
      </c>
      <c r="G4" s="113" t="s">
        <v>3</v>
      </c>
      <c r="H4" s="115" t="s">
        <v>8</v>
      </c>
      <c r="I4" s="117" t="s">
        <v>38</v>
      </c>
    </row>
    <row r="5" spans="2:9" x14ac:dyDescent="0.25">
      <c r="B5" s="120"/>
      <c r="C5" s="123"/>
      <c r="D5" s="122"/>
      <c r="E5" s="114" t="s">
        <v>0</v>
      </c>
      <c r="F5" s="122"/>
      <c r="G5" s="114" t="s">
        <v>0</v>
      </c>
      <c r="H5" s="116"/>
      <c r="I5" s="118"/>
    </row>
    <row r="6" spans="2:9" x14ac:dyDescent="0.25">
      <c r="B6" s="72" t="s">
        <v>9</v>
      </c>
      <c r="C6" s="101" t="s">
        <v>41</v>
      </c>
      <c r="D6" s="66">
        <f>'FBiH '!D6+RS!D6</f>
        <v>32708118.756813698</v>
      </c>
      <c r="E6" s="34">
        <f>D6/$D$29</f>
        <v>6.8214223572883717E-2</v>
      </c>
      <c r="F6" s="66">
        <f>'FBiH '!F6+RS!F6</f>
        <v>35364207.134099893</v>
      </c>
      <c r="G6" s="34">
        <f t="shared" ref="G6:G23" si="0">F6/$F$29</f>
        <v>6.824256301387005E-2</v>
      </c>
      <c r="H6" s="19">
        <f>(F6-D6)/D6</f>
        <v>8.1205782485820402E-2</v>
      </c>
      <c r="I6" s="20">
        <f>(G6-E6)/E6</f>
        <v>4.1544768087924708E-4</v>
      </c>
    </row>
    <row r="7" spans="2:9" x14ac:dyDescent="0.25">
      <c r="B7" s="72" t="s">
        <v>10</v>
      </c>
      <c r="C7" s="101" t="s">
        <v>4</v>
      </c>
      <c r="D7" s="66">
        <f>'FBiH '!D7+RS!D7</f>
        <v>6028676.9300000006</v>
      </c>
      <c r="E7" s="34">
        <f t="shared" ref="E7:E27" si="1">D7/$D$29</f>
        <v>1.2573071505863882E-2</v>
      </c>
      <c r="F7" s="66">
        <f>'FBiH '!F7+RS!F7</f>
        <v>7250864.9563999996</v>
      </c>
      <c r="G7" s="34">
        <f t="shared" si="0"/>
        <v>1.3992045878926601E-2</v>
      </c>
      <c r="H7" s="70">
        <f t="shared" ref="H7:H26" si="2">(F7-D7)/D7</f>
        <v>0.20272906320757161</v>
      </c>
      <c r="I7" s="20">
        <f t="shared" ref="I7:I23" si="3">(G7-E7)/E7</f>
        <v>0.11285821228336547</v>
      </c>
    </row>
    <row r="8" spans="2:9" x14ac:dyDescent="0.25">
      <c r="B8" s="72" t="s">
        <v>11</v>
      </c>
      <c r="C8" s="102" t="s">
        <v>42</v>
      </c>
      <c r="D8" s="66">
        <f>'FBiH '!D8+RS!D8</f>
        <v>44421978.060000002</v>
      </c>
      <c r="E8" s="34">
        <f t="shared" si="1"/>
        <v>9.2643993543753633E-2</v>
      </c>
      <c r="F8" s="66">
        <f>'FBiH '!F8+RS!F8</f>
        <v>46660152.350000009</v>
      </c>
      <c r="G8" s="68">
        <f t="shared" si="0"/>
        <v>9.0040429152200147E-2</v>
      </c>
      <c r="H8" s="19">
        <f t="shared" si="2"/>
        <v>5.0384390514464326E-2</v>
      </c>
      <c r="I8" s="69">
        <f t="shared" si="3"/>
        <v>-2.810289466120524E-2</v>
      </c>
    </row>
    <row r="9" spans="2:9" x14ac:dyDescent="0.25">
      <c r="B9" s="72" t="s">
        <v>12</v>
      </c>
      <c r="C9" s="102" t="s">
        <v>43</v>
      </c>
      <c r="D9" s="66">
        <f>'FBiH '!D9+RS!D9</f>
        <v>6000</v>
      </c>
      <c r="E9" s="34">
        <f t="shared" si="1"/>
        <v>1.251326450415436E-5</v>
      </c>
      <c r="F9" s="66">
        <f>'FBiH '!F9+RS!F9</f>
        <v>5980</v>
      </c>
      <c r="G9" s="68">
        <f t="shared" si="0"/>
        <v>1.1539648698342854E-5</v>
      </c>
      <c r="H9" s="19">
        <f t="shared" ref="H9" si="4">(F9-D9)/D9</f>
        <v>-3.3333333333333335E-3</v>
      </c>
      <c r="I9" s="69">
        <f t="shared" ref="I9" si="5">(G9-E9)/E9</f>
        <v>-7.780669908226337E-2</v>
      </c>
    </row>
    <row r="10" spans="2:9" x14ac:dyDescent="0.25">
      <c r="B10" s="72" t="s">
        <v>13</v>
      </c>
      <c r="C10" s="102" t="s">
        <v>44</v>
      </c>
      <c r="D10" s="66">
        <f>'FBiH '!D10+RS!D10</f>
        <v>0</v>
      </c>
      <c r="E10" s="34">
        <f t="shared" si="1"/>
        <v>0</v>
      </c>
      <c r="F10" s="66">
        <f>'FBiH '!F10+RS!F10</f>
        <v>19.57</v>
      </c>
      <c r="G10" s="68">
        <f t="shared" si="0"/>
        <v>3.7764368733540079E-8</v>
      </c>
      <c r="H10" s="21" t="s">
        <v>1</v>
      </c>
      <c r="I10" s="53" t="s">
        <v>1</v>
      </c>
    </row>
    <row r="11" spans="2:9" x14ac:dyDescent="0.25">
      <c r="B11" s="72" t="s">
        <v>14</v>
      </c>
      <c r="C11" s="102" t="s">
        <v>45</v>
      </c>
      <c r="D11" s="66">
        <f>'FBiH '!D11+RS!D11</f>
        <v>9230.4000000000015</v>
      </c>
      <c r="E11" s="34">
        <f t="shared" si="1"/>
        <v>1.925040611319107E-5</v>
      </c>
      <c r="F11" s="66">
        <f>'FBiH '!F11+RS!F11</f>
        <v>5197.34</v>
      </c>
      <c r="G11" s="34">
        <f t="shared" si="0"/>
        <v>1.0029344108000878E-5</v>
      </c>
      <c r="H11" s="71">
        <f t="shared" si="2"/>
        <v>-0.43693231062575844</v>
      </c>
      <c r="I11" s="20">
        <f t="shared" si="3"/>
        <v>-0.47900610257108234</v>
      </c>
    </row>
    <row r="12" spans="2:9" x14ac:dyDescent="0.25">
      <c r="B12" s="72" t="s">
        <v>15</v>
      </c>
      <c r="C12" s="102" t="s">
        <v>30</v>
      </c>
      <c r="D12" s="66">
        <f>'FBiH '!D12+RS!D12</f>
        <v>3040627.87</v>
      </c>
      <c r="E12" s="34">
        <f t="shared" si="1"/>
        <v>6.3413634660022472E-3</v>
      </c>
      <c r="F12" s="66">
        <f>'FBiH '!F12+RS!F12</f>
        <v>3355889.1399999997</v>
      </c>
      <c r="G12" s="34">
        <f t="shared" si="0"/>
        <v>6.4758832351478118E-3</v>
      </c>
      <c r="H12" s="19">
        <f t="shared" si="2"/>
        <v>0.10368295085054244</v>
      </c>
      <c r="I12" s="20">
        <f t="shared" si="3"/>
        <v>2.1213067168718711E-2</v>
      </c>
    </row>
    <row r="13" spans="2:9" x14ac:dyDescent="0.25">
      <c r="B13" s="72" t="s">
        <v>16</v>
      </c>
      <c r="C13" s="102" t="s">
        <v>27</v>
      </c>
      <c r="D13" s="66">
        <f>'FBiH '!D13+RS!D13</f>
        <v>20489478.780100003</v>
      </c>
      <c r="E13" s="34">
        <f t="shared" si="1"/>
        <v>4.2731711254608229E-2</v>
      </c>
      <c r="F13" s="66">
        <f>'FBiH '!F13+RS!F13</f>
        <v>24138146.100000001</v>
      </c>
      <c r="G13" s="34">
        <f t="shared" si="0"/>
        <v>4.6579552880146265E-2</v>
      </c>
      <c r="H13" s="19">
        <f t="shared" si="2"/>
        <v>0.17807516526207068</v>
      </c>
      <c r="I13" s="20">
        <f t="shared" si="3"/>
        <v>9.0046513761441765E-2</v>
      </c>
    </row>
    <row r="14" spans="2:9" x14ac:dyDescent="0.25">
      <c r="B14" s="72" t="s">
        <v>17</v>
      </c>
      <c r="C14" s="102" t="s">
        <v>46</v>
      </c>
      <c r="D14" s="66">
        <f>'FBiH '!D14+RS!D14</f>
        <v>23544146.07</v>
      </c>
      <c r="E14" s="34">
        <f t="shared" si="1"/>
        <v>4.9102354549726064E-2</v>
      </c>
      <c r="F14" s="66">
        <f>'FBiH '!F14+RS!F14</f>
        <v>21402620.439999998</v>
      </c>
      <c r="G14" s="34">
        <f t="shared" si="0"/>
        <v>4.1300789481868251E-2</v>
      </c>
      <c r="H14" s="19">
        <f t="shared" si="2"/>
        <v>-9.0957880724701207E-2</v>
      </c>
      <c r="I14" s="20">
        <f t="shared" si="3"/>
        <v>-0.158883726440392</v>
      </c>
    </row>
    <row r="15" spans="2:9" x14ac:dyDescent="0.25">
      <c r="B15" s="72" t="s">
        <v>18</v>
      </c>
      <c r="C15" s="102" t="s">
        <v>47</v>
      </c>
      <c r="D15" s="66">
        <f>'FBiH '!D15+RS!D15</f>
        <v>241491957.25999999</v>
      </c>
      <c r="E15" s="34">
        <f t="shared" si="1"/>
        <v>0.5036421228033866</v>
      </c>
      <c r="F15" s="66">
        <f>'FBiH '!F15+RS!F15</f>
        <v>260656502.94600028</v>
      </c>
      <c r="G15" s="34">
        <f t="shared" si="0"/>
        <v>0.50299071487214253</v>
      </c>
      <c r="H15" s="19">
        <f t="shared" si="2"/>
        <v>7.9358939748734425E-2</v>
      </c>
      <c r="I15" s="20">
        <f t="shared" si="3"/>
        <v>-1.2933944595781423E-3</v>
      </c>
    </row>
    <row r="16" spans="2:9" x14ac:dyDescent="0.25">
      <c r="B16" s="72" t="s">
        <v>19</v>
      </c>
      <c r="C16" s="102" t="s">
        <v>48</v>
      </c>
      <c r="D16" s="66">
        <f>'FBiH '!D16+RS!D16</f>
        <v>51006.749999999993</v>
      </c>
      <c r="E16" s="34">
        <f t="shared" si="1"/>
        <v>1.0637682570787923E-4</v>
      </c>
      <c r="F16" s="66">
        <f>'FBiH '!F16+RS!F16</f>
        <v>35146.36</v>
      </c>
      <c r="G16" s="34">
        <f t="shared" si="0"/>
        <v>6.782218184372732E-5</v>
      </c>
      <c r="H16" s="19">
        <f t="shared" si="2"/>
        <v>-0.31094688448097546</v>
      </c>
      <c r="I16" s="20">
        <f t="shared" si="3"/>
        <v>-0.36243461494166584</v>
      </c>
    </row>
    <row r="17" spans="2:9" x14ac:dyDescent="0.25">
      <c r="B17" s="72" t="s">
        <v>20</v>
      </c>
      <c r="C17" s="102" t="s">
        <v>49</v>
      </c>
      <c r="D17" s="66">
        <f>'FBiH '!D17+RS!D17</f>
        <v>37629.72</v>
      </c>
      <c r="E17" s="34">
        <f t="shared" si="1"/>
        <v>7.8478439929544579E-5</v>
      </c>
      <c r="F17" s="66">
        <f>'FBiH '!F17+RS!F17</f>
        <v>23509.72</v>
      </c>
      <c r="G17" s="34">
        <f t="shared" si="0"/>
        <v>4.5366874547893812E-5</v>
      </c>
      <c r="H17" s="19">
        <f t="shared" si="2"/>
        <v>-0.3752353193167528</v>
      </c>
      <c r="I17" s="20">
        <f t="shared" si="3"/>
        <v>-0.42191926102732502</v>
      </c>
    </row>
    <row r="18" spans="2:9" x14ac:dyDescent="0.25">
      <c r="B18" s="72" t="s">
        <v>21</v>
      </c>
      <c r="C18" s="102" t="s">
        <v>50</v>
      </c>
      <c r="D18" s="66">
        <f>'FBiH '!D18+RS!D18</f>
        <v>5388118.9299999997</v>
      </c>
      <c r="E18" s="34">
        <f t="shared" si="1"/>
        <v>1.1237159558488528E-2</v>
      </c>
      <c r="F18" s="66">
        <f>'FBiH '!F18+RS!F18</f>
        <v>5332190.4499999993</v>
      </c>
      <c r="G18" s="34">
        <f t="shared" si="0"/>
        <v>1.0289565984223861E-2</v>
      </c>
      <c r="H18" s="19">
        <f t="shared" si="2"/>
        <v>-1.037996390328386E-2</v>
      </c>
      <c r="I18" s="20">
        <f t="shared" si="3"/>
        <v>-8.4326788218367588E-2</v>
      </c>
    </row>
    <row r="19" spans="2:9" x14ac:dyDescent="0.25">
      <c r="B19" s="72" t="s">
        <v>22</v>
      </c>
      <c r="C19" s="102" t="s">
        <v>5</v>
      </c>
      <c r="D19" s="66">
        <f>'FBiH '!D19+RS!D19</f>
        <v>7173192.290000001</v>
      </c>
      <c r="E19" s="34">
        <f t="shared" si="1"/>
        <v>1.4960008743988458E-2</v>
      </c>
      <c r="F19" s="66">
        <f>'FBiH '!F19+RS!F19</f>
        <v>8868181.8500000015</v>
      </c>
      <c r="G19" s="34">
        <f t="shared" si="0"/>
        <v>1.7112993836458236E-2</v>
      </c>
      <c r="H19" s="19">
        <f t="shared" si="2"/>
        <v>0.23629501224482027</v>
      </c>
      <c r="I19" s="20">
        <f t="shared" si="3"/>
        <v>0.14391603168914827</v>
      </c>
    </row>
    <row r="20" spans="2:9" x14ac:dyDescent="0.25">
      <c r="B20" s="72" t="s">
        <v>23</v>
      </c>
      <c r="C20" s="102" t="s">
        <v>51</v>
      </c>
      <c r="D20" s="66">
        <f>'FBiH '!D20+RS!D20</f>
        <v>172780.45</v>
      </c>
      <c r="E20" s="34">
        <f t="shared" si="1"/>
        <v>3.6034124533280293E-4</v>
      </c>
      <c r="F20" s="66">
        <f>'FBiH '!F20+RS!F20</f>
        <v>198956.75999999998</v>
      </c>
      <c r="G20" s="34">
        <f t="shared" si="0"/>
        <v>3.8392828036128954E-4</v>
      </c>
      <c r="H20" s="19">
        <f t="shared" si="2"/>
        <v>0.15150041570096598</v>
      </c>
      <c r="I20" s="20">
        <f t="shared" si="3"/>
        <v>6.5457494344568198E-2</v>
      </c>
    </row>
    <row r="21" spans="2:9" x14ac:dyDescent="0.25">
      <c r="B21" s="72" t="s">
        <v>24</v>
      </c>
      <c r="C21" s="102" t="s">
        <v>31</v>
      </c>
      <c r="D21" s="66">
        <f>'FBiH '!D21+RS!D21</f>
        <v>1861635.96</v>
      </c>
      <c r="E21" s="34">
        <f t="shared" si="1"/>
        <v>3.8825238629875544E-3</v>
      </c>
      <c r="F21" s="66">
        <f>'FBiH '!F21+RS!F21</f>
        <v>2234592.77</v>
      </c>
      <c r="G21" s="34">
        <f t="shared" si="0"/>
        <v>4.3121096236884374E-3</v>
      </c>
      <c r="H21" s="19">
        <f t="shared" si="2"/>
        <v>0.2003382068318019</v>
      </c>
      <c r="I21" s="20">
        <f t="shared" si="3"/>
        <v>0.11064600653099968</v>
      </c>
    </row>
    <row r="22" spans="2:9" x14ac:dyDescent="0.25">
      <c r="B22" s="72" t="s">
        <v>25</v>
      </c>
      <c r="C22" s="102" t="s">
        <v>52</v>
      </c>
      <c r="D22" s="66">
        <f>'FBiH '!D22+RS!D22</f>
        <v>1789</v>
      </c>
      <c r="E22" s="34">
        <f t="shared" si="1"/>
        <v>3.7310383663220254E-6</v>
      </c>
      <c r="F22" s="66">
        <f>'FBiH '!F22+RS!F22</f>
        <v>1898</v>
      </c>
      <c r="G22" s="34">
        <f t="shared" si="0"/>
        <v>3.6625841520827322E-6</v>
      </c>
      <c r="H22" s="19">
        <f t="shared" si="2"/>
        <v>6.092789267747345E-2</v>
      </c>
      <c r="I22" s="20">
        <f t="shared" si="3"/>
        <v>-1.834722871176846E-2</v>
      </c>
    </row>
    <row r="23" spans="2:9" x14ac:dyDescent="0.25">
      <c r="B23" s="72" t="s">
        <v>26</v>
      </c>
      <c r="C23" s="102" t="s">
        <v>53</v>
      </c>
      <c r="D23" s="66">
        <f>'FBiH '!D23+RS!D23</f>
        <v>191058.2</v>
      </c>
      <c r="E23" s="34">
        <f t="shared" si="1"/>
        <v>3.9846029871460416E-4</v>
      </c>
      <c r="F23" s="66">
        <f>'FBiH '!F23+RS!F23</f>
        <v>597006.6</v>
      </c>
      <c r="G23" s="34">
        <f t="shared" si="0"/>
        <v>1.1520478987612195E-3</v>
      </c>
      <c r="H23" s="19">
        <f t="shared" si="2"/>
        <v>2.1247368602865513</v>
      </c>
      <c r="I23" s="20">
        <f t="shared" si="3"/>
        <v>1.891248896007002</v>
      </c>
    </row>
    <row r="24" spans="2:9" s="3" customFormat="1" x14ac:dyDescent="0.25">
      <c r="B24" s="73"/>
      <c r="C24" s="103" t="s">
        <v>32</v>
      </c>
      <c r="D24" s="54">
        <f>SUM(D6:D23)</f>
        <v>386617425.42691368</v>
      </c>
      <c r="E24" s="35">
        <f>SUM(E6:E23)</f>
        <v>0.8063076843803576</v>
      </c>
      <c r="F24" s="54">
        <f>SUM(F6:F23)</f>
        <v>416131062.4865002</v>
      </c>
      <c r="G24" s="35">
        <f>SUM(G6:G23)</f>
        <v>0.80301108253551345</v>
      </c>
      <c r="H24" s="28">
        <f t="shared" ref="H24:I29" si="6">(F24-D24)/D24</f>
        <v>7.6338093211905156E-2</v>
      </c>
      <c r="I24" s="29">
        <f t="shared" si="6"/>
        <v>-4.0885159706465736E-3</v>
      </c>
    </row>
    <row r="25" spans="2:9" ht="15.75" customHeight="1" x14ac:dyDescent="0.25">
      <c r="B25" s="74">
        <v>19</v>
      </c>
      <c r="C25" s="101" t="s">
        <v>6</v>
      </c>
      <c r="D25" s="66">
        <f>'FBiH '!D25+RS!D25</f>
        <v>85981400.090000287</v>
      </c>
      <c r="E25" s="34">
        <f t="shared" si="1"/>
        <v>0.1793180002939492</v>
      </c>
      <c r="F25" s="66">
        <f>'FBiH '!F25+RS!F25</f>
        <v>94626899.247000143</v>
      </c>
      <c r="G25" s="34">
        <f>F25/$F$29</f>
        <v>0.18260220313108122</v>
      </c>
      <c r="H25" s="19">
        <f t="shared" si="2"/>
        <v>0.10055080689486627</v>
      </c>
      <c r="I25" s="20">
        <f t="shared" si="6"/>
        <v>1.831496465356711E-2</v>
      </c>
    </row>
    <row r="26" spans="2:9" x14ac:dyDescent="0.25">
      <c r="B26" s="74"/>
      <c r="C26" s="101" t="s">
        <v>54</v>
      </c>
      <c r="D26" s="66">
        <f>'FBiH '!D26+RS!D26</f>
        <v>6737809.5499998908</v>
      </c>
      <c r="E26" s="34">
        <f t="shared" si="1"/>
        <v>1.4051998846294317E-2</v>
      </c>
      <c r="F26" s="66">
        <f>'FBiH '!F26+RS!F26</f>
        <v>7273682.5079997871</v>
      </c>
      <c r="G26" s="34">
        <f>F26/$F$29</f>
        <v>1.403607707117039E-2</v>
      </c>
      <c r="H26" s="19">
        <f t="shared" si="2"/>
        <v>7.953222097230471E-2</v>
      </c>
      <c r="I26" s="20">
        <f>(G26-E26)/E26</f>
        <v>-1.1330612319346975E-3</v>
      </c>
    </row>
    <row r="27" spans="2:9" x14ac:dyDescent="0.25">
      <c r="B27" s="74"/>
      <c r="C27" s="92" t="s">
        <v>7</v>
      </c>
      <c r="D27" s="67">
        <f>'FBiH '!D27+RS!D27</f>
        <v>154547.91</v>
      </c>
      <c r="E27" s="34">
        <f t="shared" si="1"/>
        <v>3.2231647939904049E-4</v>
      </c>
      <c r="F27" s="66">
        <f>'FBiH '!F27+RS!F27</f>
        <v>181704.91</v>
      </c>
      <c r="G27" s="34">
        <f>F27/$F$29</f>
        <v>3.5063726223478353E-4</v>
      </c>
      <c r="H27" s="21" t="s">
        <v>1</v>
      </c>
      <c r="I27" s="53" t="s">
        <v>1</v>
      </c>
    </row>
    <row r="28" spans="2:9" s="3" customFormat="1" x14ac:dyDescent="0.25">
      <c r="B28" s="73"/>
      <c r="C28" s="93" t="s">
        <v>33</v>
      </c>
      <c r="D28" s="54">
        <f>SUM(D25:D27)</f>
        <v>92873757.550000176</v>
      </c>
      <c r="E28" s="35">
        <f>SUM(E25:E26)</f>
        <v>0.19336999914024353</v>
      </c>
      <c r="F28" s="54">
        <f>SUM(F25:F27)</f>
        <v>102082286.66499993</v>
      </c>
      <c r="G28" s="35">
        <f>SUM(G25:G26)</f>
        <v>0.1966382802022516</v>
      </c>
      <c r="H28" s="28">
        <f t="shared" si="6"/>
        <v>9.9151034241746788E-2</v>
      </c>
      <c r="I28" s="29">
        <f t="shared" si="6"/>
        <v>1.6901696625843825E-2</v>
      </c>
    </row>
    <row r="29" spans="2:9" s="3" customFormat="1" ht="16.5" thickBot="1" x14ac:dyDescent="0.3">
      <c r="B29" s="33"/>
      <c r="C29" s="94" t="s">
        <v>34</v>
      </c>
      <c r="D29" s="57">
        <f>D24+D28</f>
        <v>479491182.97691387</v>
      </c>
      <c r="E29" s="44">
        <f>E24+E28</f>
        <v>0.99967768352060116</v>
      </c>
      <c r="F29" s="57">
        <f>SUM(F24:F27)</f>
        <v>518213349.15150017</v>
      </c>
      <c r="G29" s="44">
        <f>G24+G28</f>
        <v>0.99964936273776506</v>
      </c>
      <c r="H29" s="31">
        <f>(F29-D29)/D29</f>
        <v>8.0756784586069552E-2</v>
      </c>
      <c r="I29" s="32">
        <f t="shared" si="6"/>
        <v>-2.8329914034253036E-5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8" t="s">
        <v>39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8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0.28515625" style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10" t="s">
        <v>36</v>
      </c>
      <c r="C2" s="111"/>
      <c r="D2" s="111"/>
      <c r="E2" s="111"/>
      <c r="F2" s="111"/>
      <c r="G2" s="111"/>
      <c r="H2" s="111"/>
      <c r="I2" s="112"/>
    </row>
    <row r="3" spans="2:16" ht="16.5" thickBot="1" x14ac:dyDescent="0.3">
      <c r="C3" s="3"/>
    </row>
    <row r="4" spans="2:16" ht="15.75" customHeight="1" x14ac:dyDescent="0.25">
      <c r="B4" s="124"/>
      <c r="C4" s="113" t="s">
        <v>2</v>
      </c>
      <c r="D4" s="121" t="s">
        <v>28</v>
      </c>
      <c r="E4" s="113" t="s">
        <v>3</v>
      </c>
      <c r="F4" s="121" t="s">
        <v>29</v>
      </c>
      <c r="G4" s="113" t="s">
        <v>3</v>
      </c>
      <c r="H4" s="115" t="s">
        <v>8</v>
      </c>
      <c r="I4" s="117" t="s">
        <v>38</v>
      </c>
      <c r="K4" s="43"/>
    </row>
    <row r="5" spans="2:16" x14ac:dyDescent="0.25">
      <c r="B5" s="125"/>
      <c r="C5" s="123"/>
      <c r="D5" s="122"/>
      <c r="E5" s="114" t="s">
        <v>0</v>
      </c>
      <c r="F5" s="122"/>
      <c r="G5" s="114" t="s">
        <v>0</v>
      </c>
      <c r="H5" s="116"/>
      <c r="I5" s="118"/>
      <c r="K5" s="43"/>
    </row>
    <row r="6" spans="2:16" x14ac:dyDescent="0.25">
      <c r="B6" s="74" t="s">
        <v>9</v>
      </c>
      <c r="C6" s="104" t="s">
        <v>41</v>
      </c>
      <c r="D6" s="62">
        <v>23939507.6368137</v>
      </c>
      <c r="E6" s="18">
        <f>D6/$D$29</f>
        <v>7.0806867004029536E-2</v>
      </c>
      <c r="F6" s="88">
        <v>24693383.824099891</v>
      </c>
      <c r="G6" s="45">
        <f>F6/$F$29</f>
        <v>6.8625222505953321E-2</v>
      </c>
      <c r="H6" s="19">
        <f>(F6-D6)/D6</f>
        <v>3.149088104581127E-2</v>
      </c>
      <c r="I6" s="20">
        <f>(G6-E6)/E6</f>
        <v>-3.081119939895181E-2</v>
      </c>
      <c r="K6" s="78"/>
      <c r="L6" s="78"/>
      <c r="M6" s="75"/>
      <c r="N6" s="4"/>
      <c r="O6" s="4"/>
      <c r="P6" s="4"/>
    </row>
    <row r="7" spans="2:16" x14ac:dyDescent="0.25">
      <c r="B7" s="74" t="s">
        <v>10</v>
      </c>
      <c r="C7" s="104" t="s">
        <v>4</v>
      </c>
      <c r="D7" s="62">
        <v>4957644.1500000004</v>
      </c>
      <c r="E7" s="18">
        <f t="shared" ref="E7:E23" si="0">D7/$D$29</f>
        <v>1.4663428141794364E-2</v>
      </c>
      <c r="F7" s="89">
        <v>5836320.5964000002</v>
      </c>
      <c r="G7" s="45">
        <f t="shared" ref="G7:G23" si="1">F7/$F$29</f>
        <v>1.6219680639845545E-2</v>
      </c>
      <c r="H7" s="19">
        <f t="shared" ref="H7:H23" si="2">(F7-D7)/D7</f>
        <v>0.17723669142328413</v>
      </c>
      <c r="I7" s="20">
        <f t="shared" ref="I7:I23" si="3">(G7-E7)/E7</f>
        <v>0.10613155961909618</v>
      </c>
      <c r="K7" s="78"/>
      <c r="L7" s="78"/>
      <c r="M7" s="75"/>
      <c r="N7" s="4"/>
      <c r="O7" s="4"/>
      <c r="P7" s="4"/>
    </row>
    <row r="8" spans="2:16" x14ac:dyDescent="0.25">
      <c r="B8" s="74" t="s">
        <v>11</v>
      </c>
      <c r="C8" s="105" t="s">
        <v>42</v>
      </c>
      <c r="D8" s="62">
        <v>36712465.140000001</v>
      </c>
      <c r="E8" s="18">
        <f t="shared" si="0"/>
        <v>0.10858596910157832</v>
      </c>
      <c r="F8" s="87">
        <v>37983595.070000008</v>
      </c>
      <c r="G8" s="45">
        <f t="shared" si="1"/>
        <v>0.10555996220780395</v>
      </c>
      <c r="H8" s="19">
        <f t="shared" si="2"/>
        <v>3.4623932910869827E-2</v>
      </c>
      <c r="I8" s="20">
        <f t="shared" si="3"/>
        <v>-2.7867383961399744E-2</v>
      </c>
      <c r="K8" s="78"/>
      <c r="L8" s="78"/>
      <c r="M8" s="75"/>
      <c r="N8" s="4"/>
      <c r="O8" s="4"/>
      <c r="P8" s="4"/>
    </row>
    <row r="9" spans="2:16" x14ac:dyDescent="0.25">
      <c r="B9" s="74" t="s">
        <v>12</v>
      </c>
      <c r="C9" s="105" t="s">
        <v>43</v>
      </c>
      <c r="D9" s="62">
        <v>6000</v>
      </c>
      <c r="E9" s="18">
        <f t="shared" si="0"/>
        <v>1.7746446939070076E-5</v>
      </c>
      <c r="F9" s="87">
        <v>5980</v>
      </c>
      <c r="G9" s="45">
        <f t="shared" si="1"/>
        <v>1.6618979136633564E-5</v>
      </c>
      <c r="H9" s="19">
        <f t="shared" ref="H9" si="4">(F9-D9)/D9</f>
        <v>-3.3333333333333335E-3</v>
      </c>
      <c r="I9" s="20">
        <f t="shared" ref="I9" si="5">(G9-E9)/E9</f>
        <v>-6.3532030175252205E-2</v>
      </c>
      <c r="K9" s="78"/>
      <c r="L9" s="78"/>
      <c r="M9" s="75"/>
      <c r="N9" s="4"/>
      <c r="O9" s="4"/>
      <c r="P9" s="4"/>
    </row>
    <row r="10" spans="2:16" x14ac:dyDescent="0.25">
      <c r="B10" s="74" t="s">
        <v>13</v>
      </c>
      <c r="C10" s="105" t="s">
        <v>44</v>
      </c>
      <c r="D10" s="62">
        <v>0</v>
      </c>
      <c r="E10" s="18">
        <f t="shared" si="0"/>
        <v>0</v>
      </c>
      <c r="F10" s="87">
        <v>0</v>
      </c>
      <c r="G10" s="45">
        <f t="shared" si="1"/>
        <v>0</v>
      </c>
      <c r="H10" s="21" t="s">
        <v>1</v>
      </c>
      <c r="I10" s="22" t="s">
        <v>1</v>
      </c>
      <c r="K10" s="78"/>
      <c r="L10" s="78"/>
      <c r="M10" s="75"/>
      <c r="N10" s="4"/>
      <c r="O10" s="4"/>
      <c r="P10" s="4"/>
    </row>
    <row r="11" spans="2:16" x14ac:dyDescent="0.25">
      <c r="B11" s="74" t="s">
        <v>14</v>
      </c>
      <c r="C11" s="105" t="s">
        <v>45</v>
      </c>
      <c r="D11" s="62">
        <v>9099.1500000000015</v>
      </c>
      <c r="E11" s="18">
        <f t="shared" si="0"/>
        <v>2.6912930444273253E-5</v>
      </c>
      <c r="F11" s="90">
        <v>4360.3</v>
      </c>
      <c r="G11" s="45">
        <f t="shared" si="1"/>
        <v>1.2117681392886845E-5</v>
      </c>
      <c r="H11" s="19">
        <f t="shared" si="2"/>
        <v>-0.52080139353675903</v>
      </c>
      <c r="I11" s="20">
        <f t="shared" si="3"/>
        <v>-0.54974500387543856</v>
      </c>
      <c r="K11" s="78"/>
      <c r="L11" s="78"/>
      <c r="M11" s="75"/>
      <c r="N11" s="4"/>
      <c r="O11" s="4"/>
      <c r="P11" s="4"/>
    </row>
    <row r="12" spans="2:16" x14ac:dyDescent="0.25">
      <c r="B12" s="74" t="s">
        <v>15</v>
      </c>
      <c r="C12" s="105" t="s">
        <v>30</v>
      </c>
      <c r="D12" s="62">
        <v>2365137.3600000003</v>
      </c>
      <c r="E12" s="18">
        <f t="shared" si="0"/>
        <v>6.9954641104753813E-3</v>
      </c>
      <c r="F12" s="87">
        <v>2380228.9799999995</v>
      </c>
      <c r="G12" s="45">
        <f t="shared" si="1"/>
        <v>6.614878889469997E-3</v>
      </c>
      <c r="H12" s="19">
        <f t="shared" si="2"/>
        <v>6.3808640695605006E-3</v>
      </c>
      <c r="I12" s="20">
        <f t="shared" si="3"/>
        <v>-5.440457058960186E-2</v>
      </c>
      <c r="K12" s="78"/>
      <c r="L12" s="78"/>
      <c r="M12" s="75"/>
      <c r="N12" s="4"/>
      <c r="O12" s="4"/>
      <c r="P12" s="4"/>
    </row>
    <row r="13" spans="2:16" x14ac:dyDescent="0.25">
      <c r="B13" s="74" t="s">
        <v>16</v>
      </c>
      <c r="C13" s="105" t="s">
        <v>27</v>
      </c>
      <c r="D13" s="62">
        <v>15277916.440099999</v>
      </c>
      <c r="E13" s="18">
        <f t="shared" si="0"/>
        <v>4.5188122240630173E-2</v>
      </c>
      <c r="F13" s="87">
        <v>17769661.32</v>
      </c>
      <c r="G13" s="45">
        <f t="shared" si="1"/>
        <v>4.9383550291325157E-2</v>
      </c>
      <c r="H13" s="19">
        <f t="shared" si="2"/>
        <v>0.16309454824349673</v>
      </c>
      <c r="I13" s="20">
        <f t="shared" si="3"/>
        <v>9.2843602315537968E-2</v>
      </c>
      <c r="K13" s="78"/>
      <c r="L13" s="78"/>
      <c r="M13" s="75"/>
      <c r="N13" s="4"/>
      <c r="O13" s="4"/>
      <c r="P13" s="4"/>
    </row>
    <row r="14" spans="2:16" x14ac:dyDescent="0.25">
      <c r="B14" s="74" t="s">
        <v>17</v>
      </c>
      <c r="C14" s="105" t="s">
        <v>46</v>
      </c>
      <c r="D14" s="62">
        <v>12924050.529999999</v>
      </c>
      <c r="E14" s="18">
        <f t="shared" si="0"/>
        <v>3.8225996161417579E-2</v>
      </c>
      <c r="F14" s="90">
        <v>11724569.59</v>
      </c>
      <c r="G14" s="45">
        <f t="shared" si="1"/>
        <v>3.2583675150872633E-2</v>
      </c>
      <c r="H14" s="19">
        <f t="shared" si="2"/>
        <v>-9.2809985322767033E-2</v>
      </c>
      <c r="I14" s="20">
        <f t="shared" si="3"/>
        <v>-0.14760428967551345</v>
      </c>
      <c r="K14" s="78"/>
      <c r="L14" s="78"/>
      <c r="M14" s="75"/>
      <c r="N14" s="4"/>
      <c r="O14" s="4"/>
      <c r="P14" s="4"/>
    </row>
    <row r="15" spans="2:16" x14ac:dyDescent="0.25">
      <c r="B15" s="74" t="s">
        <v>18</v>
      </c>
      <c r="C15" s="105" t="s">
        <v>47</v>
      </c>
      <c r="D15" s="62">
        <v>149577160.36000001</v>
      </c>
      <c r="E15" s="18">
        <f t="shared" si="0"/>
        <v>0.4424105232709194</v>
      </c>
      <c r="F15" s="87">
        <v>158454592.42000028</v>
      </c>
      <c r="G15" s="45">
        <f t="shared" si="1"/>
        <v>0.44036012801534441</v>
      </c>
      <c r="H15" s="19">
        <f t="shared" si="2"/>
        <v>5.9350184470905877E-2</v>
      </c>
      <c r="I15" s="20">
        <f t="shared" si="3"/>
        <v>-4.6345987442061492E-3</v>
      </c>
      <c r="K15" s="78"/>
      <c r="L15" s="78"/>
      <c r="M15" s="75"/>
      <c r="N15" s="4"/>
      <c r="O15" s="4"/>
      <c r="P15" s="4"/>
    </row>
    <row r="16" spans="2:16" x14ac:dyDescent="0.25">
      <c r="B16" s="74" t="s">
        <v>19</v>
      </c>
      <c r="C16" s="105" t="s">
        <v>48</v>
      </c>
      <c r="D16" s="62">
        <v>45384.329999999994</v>
      </c>
      <c r="E16" s="18">
        <f t="shared" si="0"/>
        <v>1.3423510070170768E-4</v>
      </c>
      <c r="F16" s="87">
        <v>24575.85</v>
      </c>
      <c r="G16" s="45">
        <f>F16/$F$29</f>
        <v>6.8298585019236778E-5</v>
      </c>
      <c r="H16" s="19">
        <f t="shared" si="2"/>
        <v>-0.45849481528095709</v>
      </c>
      <c r="I16" s="20">
        <f t="shared" si="3"/>
        <v>-0.4912017448326918</v>
      </c>
      <c r="K16" s="78"/>
      <c r="L16" s="78"/>
      <c r="M16" s="75"/>
      <c r="N16" s="4"/>
      <c r="O16" s="4"/>
      <c r="P16" s="4"/>
    </row>
    <row r="17" spans="2:16" x14ac:dyDescent="0.25">
      <c r="B17" s="74" t="s">
        <v>20</v>
      </c>
      <c r="C17" s="105" t="s">
        <v>49</v>
      </c>
      <c r="D17" s="62">
        <v>26716.22</v>
      </c>
      <c r="E17" s="18">
        <f t="shared" si="0"/>
        <v>7.9019663440420463E-5</v>
      </c>
      <c r="F17" s="87">
        <v>22864.010000000002</v>
      </c>
      <c r="G17" s="45">
        <f t="shared" si="1"/>
        <v>6.3541221600297865E-5</v>
      </c>
      <c r="H17" s="19">
        <f t="shared" si="2"/>
        <v>-0.14418993405504218</v>
      </c>
      <c r="I17" s="20">
        <f t="shared" si="3"/>
        <v>-0.19588088794877101</v>
      </c>
      <c r="K17" s="78"/>
      <c r="L17" s="78"/>
      <c r="M17" s="75"/>
      <c r="N17" s="4"/>
      <c r="O17" s="4"/>
      <c r="P17" s="4"/>
    </row>
    <row r="18" spans="2:16" x14ac:dyDescent="0.25">
      <c r="B18" s="74" t="s">
        <v>21</v>
      </c>
      <c r="C18" s="105" t="s">
        <v>50</v>
      </c>
      <c r="D18" s="62">
        <v>4346325.63</v>
      </c>
      <c r="E18" s="18">
        <f t="shared" si="0"/>
        <v>1.2855306195452554E-2</v>
      </c>
      <c r="F18" s="87">
        <v>3884698.9699999997</v>
      </c>
      <c r="G18" s="45">
        <f t="shared" si="1"/>
        <v>1.0795941661292958E-2</v>
      </c>
      <c r="H18" s="19">
        <f t="shared" si="2"/>
        <v>-0.10621078568381453</v>
      </c>
      <c r="I18" s="20">
        <f t="shared" si="3"/>
        <v>-0.16019568128902892</v>
      </c>
      <c r="K18" s="78"/>
      <c r="L18" s="78"/>
      <c r="M18" s="75"/>
      <c r="N18" s="4"/>
      <c r="O18" s="4"/>
      <c r="P18" s="4"/>
    </row>
    <row r="19" spans="2:16" x14ac:dyDescent="0.25">
      <c r="B19" s="74" t="s">
        <v>22</v>
      </c>
      <c r="C19" s="105" t="s">
        <v>5</v>
      </c>
      <c r="D19" s="62">
        <v>7170192.290000001</v>
      </c>
      <c r="E19" s="18">
        <f t="shared" si="0"/>
        <v>2.1207572836235731E-2</v>
      </c>
      <c r="F19" s="87">
        <v>8844899.1100000013</v>
      </c>
      <c r="G19" s="45">
        <f t="shared" si="1"/>
        <v>2.4580801634568362E-2</v>
      </c>
      <c r="H19" s="19">
        <f t="shared" si="2"/>
        <v>0.23356511963223794</v>
      </c>
      <c r="I19" s="20">
        <f t="shared" si="3"/>
        <v>0.15905774905882006</v>
      </c>
      <c r="K19" s="78"/>
      <c r="L19" s="78"/>
      <c r="M19" s="75"/>
      <c r="N19" s="4"/>
      <c r="O19" s="4"/>
      <c r="P19" s="4"/>
    </row>
    <row r="20" spans="2:16" x14ac:dyDescent="0.25">
      <c r="B20" s="74" t="s">
        <v>23</v>
      </c>
      <c r="C20" s="105" t="s">
        <v>51</v>
      </c>
      <c r="D20" s="62">
        <v>165288.33000000002</v>
      </c>
      <c r="E20" s="18">
        <f t="shared" si="0"/>
        <v>4.8888009633208415E-4</v>
      </c>
      <c r="F20" s="87">
        <v>188228.41999999998</v>
      </c>
      <c r="G20" s="45">
        <f t="shared" si="1"/>
        <v>5.2310437874607014E-4</v>
      </c>
      <c r="H20" s="19">
        <f t="shared" si="2"/>
        <v>0.13878832220036325</v>
      </c>
      <c r="I20" s="20">
        <f t="shared" si="3"/>
        <v>7.0005473061309248E-2</v>
      </c>
      <c r="K20" s="78"/>
      <c r="L20" s="78"/>
      <c r="M20" s="75"/>
      <c r="N20" s="4"/>
      <c r="O20" s="47"/>
      <c r="P20" s="56"/>
    </row>
    <row r="21" spans="2:16" x14ac:dyDescent="0.25">
      <c r="B21" s="74" t="s">
        <v>24</v>
      </c>
      <c r="C21" s="105" t="s">
        <v>31</v>
      </c>
      <c r="D21" s="62">
        <v>1357238.89</v>
      </c>
      <c r="E21" s="18">
        <f t="shared" si="0"/>
        <v>4.0143613241712273E-3</v>
      </c>
      <c r="F21" s="87">
        <v>1624911.4200000002</v>
      </c>
      <c r="G21" s="45">
        <f t="shared" si="1"/>
        <v>4.5157807672002708E-3</v>
      </c>
      <c r="H21" s="19">
        <f t="shared" si="2"/>
        <v>0.19721843514224699</v>
      </c>
      <c r="I21" s="20">
        <f t="shared" si="3"/>
        <v>0.12490640541246309</v>
      </c>
      <c r="K21" s="78"/>
      <c r="L21" s="78"/>
      <c r="M21" s="75"/>
      <c r="N21" s="4"/>
      <c r="O21" s="47"/>
      <c r="P21" s="4"/>
    </row>
    <row r="22" spans="2:16" x14ac:dyDescent="0.25">
      <c r="B22" s="74" t="s">
        <v>25</v>
      </c>
      <c r="C22" s="105" t="s">
        <v>52</v>
      </c>
      <c r="D22" s="62">
        <v>1789</v>
      </c>
      <c r="E22" s="18">
        <f t="shared" si="0"/>
        <v>5.2913989289993949E-6</v>
      </c>
      <c r="F22" s="87">
        <v>1898</v>
      </c>
      <c r="G22" s="45">
        <f t="shared" si="1"/>
        <v>5.2747194651054356E-6</v>
      </c>
      <c r="H22" s="19">
        <f t="shared" si="2"/>
        <v>6.092789267747345E-2</v>
      </c>
      <c r="I22" s="20">
        <f t="shared" si="3"/>
        <v>-3.1521841610822245E-3</v>
      </c>
      <c r="K22" s="78"/>
      <c r="L22" s="78"/>
      <c r="M22" s="75"/>
      <c r="N22" s="4"/>
      <c r="O22" s="47"/>
      <c r="P22" s="4"/>
    </row>
    <row r="23" spans="2:16" x14ac:dyDescent="0.25">
      <c r="B23" s="74" t="s">
        <v>26</v>
      </c>
      <c r="C23" s="105" t="s">
        <v>53</v>
      </c>
      <c r="D23" s="62">
        <v>187583.76</v>
      </c>
      <c r="E23" s="18">
        <f t="shared" si="0"/>
        <v>5.5482420724520937E-4</v>
      </c>
      <c r="F23" s="87">
        <v>592745.24</v>
      </c>
      <c r="G23" s="45">
        <f t="shared" si="1"/>
        <v>1.6472944442974674E-3</v>
      </c>
      <c r="H23" s="19">
        <f t="shared" si="2"/>
        <v>2.1598963577657253</v>
      </c>
      <c r="I23" s="20">
        <f t="shared" si="3"/>
        <v>1.9690385220871072</v>
      </c>
      <c r="K23" s="78"/>
      <c r="L23" s="78"/>
      <c r="M23" s="75"/>
      <c r="N23" s="4"/>
      <c r="O23" s="47"/>
      <c r="P23" s="4"/>
    </row>
    <row r="24" spans="2:16" s="3" customFormat="1" x14ac:dyDescent="0.25">
      <c r="B24" s="73"/>
      <c r="C24" s="106" t="s">
        <v>32</v>
      </c>
      <c r="D24" s="63">
        <f>SUM(D6:D23)</f>
        <v>259069499.2169137</v>
      </c>
      <c r="E24" s="24">
        <f>SUM(E6:E23)</f>
        <v>0.7662605202307361</v>
      </c>
      <c r="F24" s="82">
        <f>SUM(F6:F23)</f>
        <v>274037513.12050021</v>
      </c>
      <c r="G24" s="24">
        <f>SUM(G6:G23)</f>
        <v>0.76157587177333419</v>
      </c>
      <c r="H24" s="25">
        <f>(F24-D24)/D24</f>
        <v>5.7776056034500957E-2</v>
      </c>
      <c r="I24" s="26">
        <f>(G24-E24)/E24</f>
        <v>-6.1136497753939718E-3</v>
      </c>
      <c r="K24" s="76"/>
      <c r="L24" s="75"/>
      <c r="M24" s="75"/>
      <c r="N24" s="46"/>
      <c r="O24" s="46"/>
      <c r="P24" s="46"/>
    </row>
    <row r="25" spans="2:16" s="3" customFormat="1" ht="15.75" customHeight="1" x14ac:dyDescent="0.25">
      <c r="B25" s="74">
        <v>19</v>
      </c>
      <c r="C25" s="104" t="s">
        <v>6</v>
      </c>
      <c r="D25" s="62">
        <v>73610848.80000028</v>
      </c>
      <c r="E25" s="83">
        <f>D25/$D$29</f>
        <v>0.21772183706151921</v>
      </c>
      <c r="F25" s="87">
        <v>79925114.507000148</v>
      </c>
      <c r="G25" s="45">
        <f>F25/$F$29</f>
        <v>0.22211936630182008</v>
      </c>
      <c r="H25" s="19">
        <f>(F25-D25)/D25</f>
        <v>8.5779009615221877E-2</v>
      </c>
      <c r="I25" s="20">
        <f>(G25-E25)/E25</f>
        <v>2.0197924561229534E-2</v>
      </c>
      <c r="K25" s="78"/>
      <c r="L25" s="78"/>
      <c r="M25" s="77"/>
    </row>
    <row r="26" spans="2:16" s="3" customFormat="1" x14ac:dyDescent="0.25">
      <c r="B26" s="74"/>
      <c r="C26" s="104" t="s">
        <v>54</v>
      </c>
      <c r="D26" s="62">
        <v>5415498.4699998908</v>
      </c>
      <c r="E26" s="18">
        <f t="shared" ref="E26:E27" si="6">D26/$D$29</f>
        <v>1.6017642707744709E-2</v>
      </c>
      <c r="F26" s="84">
        <v>5866935.3579997877</v>
      </c>
      <c r="G26" s="45">
        <f t="shared" ref="G26:G27" si="7">F26/$F$29</f>
        <v>1.6304761924845524E-2</v>
      </c>
      <c r="H26" s="19">
        <f>(F26-D26)/D26</f>
        <v>8.3360172752464282E-2</v>
      </c>
      <c r="I26" s="20">
        <f t="shared" ref="I26" si="8">(G26-E26)/E26</f>
        <v>1.7925185518215488E-2</v>
      </c>
      <c r="K26" s="78"/>
      <c r="L26" s="78"/>
      <c r="M26" s="77"/>
    </row>
    <row r="27" spans="2:16" s="3" customFormat="1" x14ac:dyDescent="0.25">
      <c r="B27" s="74"/>
      <c r="C27" s="95" t="s">
        <v>7</v>
      </c>
      <c r="D27" s="62">
        <v>0</v>
      </c>
      <c r="E27" s="18">
        <f t="shared" si="6"/>
        <v>0</v>
      </c>
      <c r="F27" s="91">
        <v>0</v>
      </c>
      <c r="G27" s="45">
        <f t="shared" si="7"/>
        <v>0</v>
      </c>
      <c r="H27" s="21" t="s">
        <v>1</v>
      </c>
      <c r="I27" s="22" t="s">
        <v>1</v>
      </c>
      <c r="K27" s="78"/>
      <c r="L27" s="78"/>
      <c r="M27" s="77"/>
    </row>
    <row r="28" spans="2:16" s="17" customFormat="1" x14ac:dyDescent="0.25">
      <c r="B28" s="23"/>
      <c r="C28" s="96" t="s">
        <v>33</v>
      </c>
      <c r="D28" s="64">
        <f>SUM(D25:D27)</f>
        <v>79026347.270000175</v>
      </c>
      <c r="E28" s="24">
        <f>E25+E26+E27</f>
        <v>0.2337394797692639</v>
      </c>
      <c r="F28" s="64">
        <f>SUM(F25:F27)</f>
        <v>85792049.864999935</v>
      </c>
      <c r="G28" s="27">
        <f>SUM(G25:G27)</f>
        <v>0.23842412822666562</v>
      </c>
      <c r="H28" s="28">
        <f t="shared" ref="H28" si="9">(F28-D28)/D28</f>
        <v>8.5613252145947824E-2</v>
      </c>
      <c r="I28" s="29">
        <f t="shared" ref="I28" si="10">(G28-E28)/E28</f>
        <v>2.0042178848118288E-2</v>
      </c>
      <c r="K28" s="78"/>
      <c r="L28" s="78"/>
      <c r="M28" s="79"/>
    </row>
    <row r="29" spans="2:16" s="3" customFormat="1" ht="16.5" thickBot="1" x14ac:dyDescent="0.3">
      <c r="B29" s="30"/>
      <c r="C29" s="97" t="s">
        <v>34</v>
      </c>
      <c r="D29" s="65">
        <f>SUM(D24:D27)</f>
        <v>338095846.48691392</v>
      </c>
      <c r="E29" s="50">
        <f>E24+E28</f>
        <v>1</v>
      </c>
      <c r="F29" s="65">
        <f>SUM(F24:F27)</f>
        <v>359829562.98550016</v>
      </c>
      <c r="G29" s="50">
        <f>G24+G28</f>
        <v>0.99999999999999978</v>
      </c>
      <c r="H29" s="31">
        <f t="shared" ref="H29" si="11">(F29-D29)/D29</f>
        <v>6.4282707771825431E-2</v>
      </c>
      <c r="I29" s="32">
        <f t="shared" ref="I29" si="12">(G29-E29)/E29</f>
        <v>-2.2204460492503131E-16</v>
      </c>
      <c r="K29" s="77"/>
      <c r="L29" s="77"/>
      <c r="M29" s="77"/>
    </row>
    <row r="30" spans="2:16" x14ac:dyDescent="0.25">
      <c r="B30" s="10"/>
      <c r="C30" s="11"/>
      <c r="D30" s="6"/>
      <c r="E30" s="12"/>
      <c r="F30" s="6"/>
      <c r="G30" s="12"/>
      <c r="H30" s="13"/>
      <c r="K30" s="80"/>
      <c r="L30" s="80"/>
      <c r="M30" s="75"/>
    </row>
    <row r="31" spans="2:16" x14ac:dyDescent="0.25">
      <c r="B31" s="48" t="s">
        <v>39</v>
      </c>
      <c r="C31" s="38"/>
      <c r="D31" s="6"/>
      <c r="E31" s="12"/>
      <c r="F31" s="39"/>
      <c r="G31" s="12"/>
      <c r="H31" s="13"/>
      <c r="K31" s="78"/>
      <c r="L31" s="78"/>
      <c r="M31" s="75"/>
    </row>
    <row r="32" spans="2:16" x14ac:dyDescent="0.25">
      <c r="F32" s="39"/>
      <c r="K32" s="78"/>
      <c r="L32" s="78"/>
      <c r="M32" s="75"/>
    </row>
    <row r="33" spans="2:6" x14ac:dyDescent="0.25">
      <c r="B33" s="42" t="s">
        <v>40</v>
      </c>
      <c r="F33" s="40"/>
    </row>
    <row r="34" spans="2:6" x14ac:dyDescent="0.25">
      <c r="B34" s="42"/>
      <c r="C34" s="47"/>
      <c r="F34" s="41"/>
    </row>
    <row r="35" spans="2:6" x14ac:dyDescent="0.25">
      <c r="B35" s="42"/>
      <c r="C35" s="47"/>
      <c r="D35" s="47"/>
      <c r="E35" s="55"/>
      <c r="F35" s="41"/>
    </row>
    <row r="36" spans="2:6" x14ac:dyDescent="0.25">
      <c r="C36" s="47"/>
      <c r="D36" s="47"/>
      <c r="E36" s="4"/>
    </row>
    <row r="37" spans="2:6" x14ac:dyDescent="0.25">
      <c r="C37" s="47"/>
      <c r="D37" s="47"/>
      <c r="E37" s="4"/>
      <c r="F37" s="9"/>
    </row>
    <row r="38" spans="2:6" x14ac:dyDescent="0.25">
      <c r="C38" s="47"/>
      <c r="D38" s="47"/>
      <c r="E38" s="4"/>
    </row>
    <row r="39" spans="2:6" x14ac:dyDescent="0.25">
      <c r="C39" s="47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0.28515625" style="1" customWidth="1"/>
    <col min="12" max="16384" width="10.28515625" style="1"/>
  </cols>
  <sheetData>
    <row r="2" spans="2:11" x14ac:dyDescent="0.25">
      <c r="B2" s="110" t="s">
        <v>37</v>
      </c>
      <c r="C2" s="111"/>
      <c r="D2" s="111"/>
      <c r="E2" s="111"/>
      <c r="F2" s="111"/>
      <c r="G2" s="111"/>
      <c r="H2" s="111"/>
      <c r="I2" s="112"/>
    </row>
    <row r="3" spans="2:11" ht="16.5" thickBot="1" x14ac:dyDescent="0.3">
      <c r="B3" s="2"/>
      <c r="C3" s="3"/>
    </row>
    <row r="4" spans="2:11" ht="15.75" customHeight="1" x14ac:dyDescent="0.25">
      <c r="B4" s="119"/>
      <c r="C4" s="113" t="s">
        <v>2</v>
      </c>
      <c r="D4" s="121" t="s">
        <v>28</v>
      </c>
      <c r="E4" s="113" t="s">
        <v>3</v>
      </c>
      <c r="F4" s="121" t="s">
        <v>29</v>
      </c>
      <c r="G4" s="113" t="s">
        <v>3</v>
      </c>
      <c r="H4" s="115" t="s">
        <v>8</v>
      </c>
      <c r="I4" s="117" t="s">
        <v>38</v>
      </c>
    </row>
    <row r="5" spans="2:11" x14ac:dyDescent="0.25">
      <c r="B5" s="120"/>
      <c r="C5" s="123"/>
      <c r="D5" s="122"/>
      <c r="E5" s="114" t="s">
        <v>0</v>
      </c>
      <c r="F5" s="122"/>
      <c r="G5" s="114" t="s">
        <v>0</v>
      </c>
      <c r="H5" s="116"/>
      <c r="I5" s="118"/>
    </row>
    <row r="6" spans="2:11" x14ac:dyDescent="0.25">
      <c r="B6" s="74" t="s">
        <v>9</v>
      </c>
      <c r="C6" s="107" t="s">
        <v>41</v>
      </c>
      <c r="D6" s="59">
        <v>8768611.1199999973</v>
      </c>
      <c r="E6" s="60">
        <f t="shared" ref="E6:E23" si="0">D6/$D$29</f>
        <v>6.2014853796964836E-2</v>
      </c>
      <c r="F6" s="86">
        <v>10670823.310000002</v>
      </c>
      <c r="G6" s="18">
        <f t="shared" ref="G6:G26" si="1">F6/$F$29</f>
        <v>6.7373205100780015E-2</v>
      </c>
      <c r="H6" s="19">
        <f>(F6-D6)/D6</f>
        <v>0.21693426290297221</v>
      </c>
      <c r="I6" s="20">
        <f>(G6-E6)/E6</f>
        <v>8.6404320509378185E-2</v>
      </c>
      <c r="K6" s="37"/>
    </row>
    <row r="7" spans="2:11" x14ac:dyDescent="0.25">
      <c r="B7" s="74" t="s">
        <v>10</v>
      </c>
      <c r="C7" s="107" t="s">
        <v>4</v>
      </c>
      <c r="D7" s="59">
        <v>1071032.78</v>
      </c>
      <c r="E7" s="60">
        <f t="shared" si="0"/>
        <v>7.5747390726408244E-3</v>
      </c>
      <c r="F7" s="86">
        <v>1414544.3599999996</v>
      </c>
      <c r="G7" s="18">
        <f t="shared" si="1"/>
        <v>8.9311184827810201E-3</v>
      </c>
      <c r="H7" s="19">
        <f t="shared" ref="H7:H21" si="2">(F7-D7)/D7</f>
        <v>0.32072928710921395</v>
      </c>
      <c r="I7" s="20">
        <f t="shared" ref="I7:I23" si="3">(G7-E7)/E7</f>
        <v>0.17906615622435076</v>
      </c>
      <c r="K7" s="37"/>
    </row>
    <row r="8" spans="2:11" x14ac:dyDescent="0.25">
      <c r="B8" s="74" t="s">
        <v>11</v>
      </c>
      <c r="C8" s="108" t="s">
        <v>42</v>
      </c>
      <c r="D8" s="59">
        <v>7709512.9199999999</v>
      </c>
      <c r="E8" s="60">
        <f t="shared" si="0"/>
        <v>5.4524520478405204E-2</v>
      </c>
      <c r="F8" s="86">
        <v>8676557.2799999993</v>
      </c>
      <c r="G8" s="18">
        <f t="shared" si="1"/>
        <v>5.4781852928469654E-2</v>
      </c>
      <c r="H8" s="19">
        <f t="shared" si="2"/>
        <v>0.12543520842818684</v>
      </c>
      <c r="I8" s="20">
        <f t="shared" si="3"/>
        <v>4.7195729152055216E-3</v>
      </c>
      <c r="K8" s="36"/>
    </row>
    <row r="9" spans="2:11" x14ac:dyDescent="0.25">
      <c r="B9" s="74" t="s">
        <v>12</v>
      </c>
      <c r="C9" s="108" t="s">
        <v>43</v>
      </c>
      <c r="D9" s="59">
        <v>0</v>
      </c>
      <c r="E9" s="60">
        <f t="shared" si="0"/>
        <v>0</v>
      </c>
      <c r="F9" s="86">
        <v>0</v>
      </c>
      <c r="G9" s="18">
        <f t="shared" si="1"/>
        <v>0</v>
      </c>
      <c r="H9" s="21" t="s">
        <v>1</v>
      </c>
      <c r="I9" s="22" t="s">
        <v>1</v>
      </c>
    </row>
    <row r="10" spans="2:11" x14ac:dyDescent="0.25">
      <c r="B10" s="74" t="s">
        <v>13</v>
      </c>
      <c r="C10" s="108" t="s">
        <v>44</v>
      </c>
      <c r="D10" s="59">
        <v>0</v>
      </c>
      <c r="E10" s="60">
        <f t="shared" si="0"/>
        <v>0</v>
      </c>
      <c r="F10" s="86">
        <v>19.57</v>
      </c>
      <c r="G10" s="18">
        <f t="shared" si="1"/>
        <v>1.2356062747160833E-7</v>
      </c>
      <c r="H10" s="21" t="s">
        <v>1</v>
      </c>
      <c r="I10" s="22" t="s">
        <v>1</v>
      </c>
    </row>
    <row r="11" spans="2:11" x14ac:dyDescent="0.25">
      <c r="B11" s="74" t="s">
        <v>14</v>
      </c>
      <c r="C11" s="108" t="s">
        <v>45</v>
      </c>
      <c r="D11" s="59">
        <v>131.25</v>
      </c>
      <c r="E11" s="60">
        <f t="shared" si="0"/>
        <v>9.2824843632153647E-7</v>
      </c>
      <c r="F11" s="86">
        <v>837.04</v>
      </c>
      <c r="G11" s="18">
        <f t="shared" si="1"/>
        <v>5.284884395443793E-6</v>
      </c>
      <c r="H11" s="19">
        <f t="shared" si="2"/>
        <v>5.3774476190476186</v>
      </c>
      <c r="I11" s="20">
        <f t="shared" si="3"/>
        <v>4.6933943421297171</v>
      </c>
    </row>
    <row r="12" spans="2:11" x14ac:dyDescent="0.25">
      <c r="B12" s="74" t="s">
        <v>15</v>
      </c>
      <c r="C12" s="108" t="s">
        <v>30</v>
      </c>
      <c r="D12" s="59">
        <v>675490.51</v>
      </c>
      <c r="E12" s="60">
        <f t="shared" si="0"/>
        <v>4.7773181688193309E-3</v>
      </c>
      <c r="F12" s="86">
        <v>975660.16000000015</v>
      </c>
      <c r="G12" s="18">
        <f t="shared" si="1"/>
        <v>6.1601012554241084E-3</v>
      </c>
      <c r="H12" s="19">
        <f t="shared" si="2"/>
        <v>0.44437286024936179</v>
      </c>
      <c r="I12" s="20">
        <f t="shared" si="3"/>
        <v>0.28944755985271109</v>
      </c>
    </row>
    <row r="13" spans="2:11" x14ac:dyDescent="0.25">
      <c r="B13" s="74" t="s">
        <v>16</v>
      </c>
      <c r="C13" s="108" t="s">
        <v>27</v>
      </c>
      <c r="D13" s="59">
        <v>5211562.3400000017</v>
      </c>
      <c r="E13" s="60">
        <f t="shared" si="0"/>
        <v>3.6858092136359689E-2</v>
      </c>
      <c r="F13" s="86">
        <v>6368484.7799999993</v>
      </c>
      <c r="G13" s="18">
        <f t="shared" si="1"/>
        <v>4.020919649771014E-2</v>
      </c>
      <c r="H13" s="19">
        <f t="shared" si="2"/>
        <v>0.22199148058161716</v>
      </c>
      <c r="I13" s="20">
        <f t="shared" si="3"/>
        <v>9.0919094481416746E-2</v>
      </c>
    </row>
    <row r="14" spans="2:11" x14ac:dyDescent="0.25">
      <c r="B14" s="74" t="s">
        <v>17</v>
      </c>
      <c r="C14" s="108" t="s">
        <v>46</v>
      </c>
      <c r="D14" s="59">
        <v>10620095.540000003</v>
      </c>
      <c r="E14" s="60">
        <f t="shared" si="0"/>
        <v>7.5109234884497722E-2</v>
      </c>
      <c r="F14" s="86">
        <v>9678050.8499999996</v>
      </c>
      <c r="G14" s="18">
        <f t="shared" si="1"/>
        <v>6.1105060589071655E-2</v>
      </c>
      <c r="H14" s="19">
        <f t="shared" si="2"/>
        <v>-8.8703975068006119E-2</v>
      </c>
      <c r="I14" s="20">
        <f t="shared" si="3"/>
        <v>-0.18645076490209966</v>
      </c>
    </row>
    <row r="15" spans="2:11" x14ac:dyDescent="0.25">
      <c r="B15" s="74" t="s">
        <v>18</v>
      </c>
      <c r="C15" s="108" t="s">
        <v>47</v>
      </c>
      <c r="D15" s="59">
        <v>91914796.899999991</v>
      </c>
      <c r="E15" s="60">
        <f t="shared" si="0"/>
        <v>0.6500553637884694</v>
      </c>
      <c r="F15" s="86">
        <v>102201910.52599999</v>
      </c>
      <c r="G15" s="18">
        <f t="shared" si="1"/>
        <v>0.64528013251863725</v>
      </c>
      <c r="H15" s="19">
        <f t="shared" si="2"/>
        <v>0.11192010397620759</v>
      </c>
      <c r="I15" s="20">
        <f t="shared" si="3"/>
        <v>-7.3458839597945799E-3</v>
      </c>
    </row>
    <row r="16" spans="2:11" x14ac:dyDescent="0.25">
      <c r="B16" s="74" t="s">
        <v>19</v>
      </c>
      <c r="C16" s="108" t="s">
        <v>48</v>
      </c>
      <c r="D16" s="59">
        <v>5622.42</v>
      </c>
      <c r="E16" s="60">
        <f t="shared" si="0"/>
        <v>3.9763829130231871E-5</v>
      </c>
      <c r="F16" s="86">
        <v>10570.509999999998</v>
      </c>
      <c r="G16" s="18">
        <f t="shared" si="1"/>
        <v>6.6739849171942276E-5</v>
      </c>
      <c r="H16" s="19">
        <f t="shared" si="2"/>
        <v>0.88006410051187889</v>
      </c>
      <c r="I16" s="20">
        <f t="shared" si="3"/>
        <v>0.6784059943865145</v>
      </c>
    </row>
    <row r="17" spans="2:9" x14ac:dyDescent="0.25">
      <c r="B17" s="74" t="s">
        <v>20</v>
      </c>
      <c r="C17" s="108" t="s">
        <v>49</v>
      </c>
      <c r="D17" s="59">
        <v>10913.5</v>
      </c>
      <c r="E17" s="60">
        <f t="shared" si="0"/>
        <v>7.7184299503200681E-5</v>
      </c>
      <c r="F17" s="86">
        <v>645.71</v>
      </c>
      <c r="G17" s="18">
        <f t="shared" si="1"/>
        <v>4.0768693288038948E-6</v>
      </c>
      <c r="H17" s="19">
        <f t="shared" ref="H17" si="4">(F17-D17)/D17</f>
        <v>-0.94083382966051232</v>
      </c>
      <c r="I17" s="20">
        <f t="shared" ref="I17" si="5">(G17-E17)/E17</f>
        <v>-0.94718006958611012</v>
      </c>
    </row>
    <row r="18" spans="2:9" x14ac:dyDescent="0.25">
      <c r="B18" s="74" t="s">
        <v>21</v>
      </c>
      <c r="C18" s="108" t="s">
        <v>50</v>
      </c>
      <c r="D18" s="59">
        <v>1041793.2999999999</v>
      </c>
      <c r="E18" s="60">
        <f t="shared" si="0"/>
        <v>7.3679466795828824E-3</v>
      </c>
      <c r="F18" s="86">
        <v>1447491.48</v>
      </c>
      <c r="G18" s="18">
        <f t="shared" si="1"/>
        <v>9.1391392707515073E-3</v>
      </c>
      <c r="H18" s="19">
        <f t="shared" si="2"/>
        <v>0.38942291143550267</v>
      </c>
      <c r="I18" s="20">
        <f t="shared" si="3"/>
        <v>0.24039161359252623</v>
      </c>
    </row>
    <row r="19" spans="2:9" x14ac:dyDescent="0.25">
      <c r="B19" s="74" t="s">
        <v>22</v>
      </c>
      <c r="C19" s="108" t="s">
        <v>5</v>
      </c>
      <c r="D19" s="59">
        <v>3000</v>
      </c>
      <c r="E19" s="60">
        <f t="shared" si="0"/>
        <v>2.1217107115920833E-5</v>
      </c>
      <c r="F19" s="86">
        <v>23282.74</v>
      </c>
      <c r="G19" s="18">
        <f t="shared" si="1"/>
        <v>1.4700204208780348E-4</v>
      </c>
      <c r="H19" s="19">
        <f t="shared" si="2"/>
        <v>6.7609133333333338</v>
      </c>
      <c r="I19" s="20">
        <f t="shared" si="3"/>
        <v>5.928467735240706</v>
      </c>
    </row>
    <row r="20" spans="2:9" x14ac:dyDescent="0.25">
      <c r="B20" s="74" t="s">
        <v>23</v>
      </c>
      <c r="C20" s="108" t="s">
        <v>51</v>
      </c>
      <c r="D20" s="59">
        <v>7492.12</v>
      </c>
      <c r="E20" s="60">
        <f t="shared" si="0"/>
        <v>5.2987037521777602E-5</v>
      </c>
      <c r="F20" s="86">
        <v>10728.34</v>
      </c>
      <c r="G20" s="18">
        <f t="shared" si="1"/>
        <v>6.773635268925675E-5</v>
      </c>
      <c r="H20" s="19">
        <f t="shared" ref="H20" si="6">(F20-D20)/D20</f>
        <v>0.43194983529361519</v>
      </c>
      <c r="I20" s="20">
        <f t="shared" ref="I20" si="7">(G20-E20)/E20</f>
        <v>0.27835704461524574</v>
      </c>
    </row>
    <row r="21" spans="2:9" x14ac:dyDescent="0.25">
      <c r="B21" s="74" t="s">
        <v>24</v>
      </c>
      <c r="C21" s="108" t="s">
        <v>31</v>
      </c>
      <c r="D21" s="59">
        <v>504397.07</v>
      </c>
      <c r="E21" s="60">
        <f t="shared" si="0"/>
        <v>3.567282221048873E-3</v>
      </c>
      <c r="F21" s="86">
        <v>609681.35</v>
      </c>
      <c r="G21" s="18">
        <f t="shared" si="1"/>
        <v>3.8493924457709376E-3</v>
      </c>
      <c r="H21" s="19">
        <f t="shared" si="2"/>
        <v>0.20873293336140902</v>
      </c>
      <c r="I21" s="20">
        <f t="shared" si="3"/>
        <v>7.9082676177809383E-2</v>
      </c>
    </row>
    <row r="22" spans="2:9" x14ac:dyDescent="0.25">
      <c r="B22" s="74" t="s">
        <v>25</v>
      </c>
      <c r="C22" s="108" t="s">
        <v>52</v>
      </c>
      <c r="D22" s="59">
        <v>0</v>
      </c>
      <c r="E22" s="60">
        <f t="shared" si="0"/>
        <v>0</v>
      </c>
      <c r="F22" s="86">
        <v>0</v>
      </c>
      <c r="G22" s="18">
        <f t="shared" si="1"/>
        <v>0</v>
      </c>
      <c r="H22" s="21" t="s">
        <v>1</v>
      </c>
      <c r="I22" s="22" t="s">
        <v>1</v>
      </c>
    </row>
    <row r="23" spans="2:9" x14ac:dyDescent="0.25">
      <c r="B23" s="74" t="s">
        <v>26</v>
      </c>
      <c r="C23" s="108" t="s">
        <v>53</v>
      </c>
      <c r="D23" s="59">
        <v>3474.44</v>
      </c>
      <c r="E23" s="60">
        <f t="shared" si="0"/>
        <v>2.4572521882613328E-5</v>
      </c>
      <c r="F23" s="86">
        <v>4261.3600000000006</v>
      </c>
      <c r="G23" s="18">
        <f t="shared" si="1"/>
        <v>2.690527927861078E-5</v>
      </c>
      <c r="H23" s="19">
        <f>(F23-D23)/D23</f>
        <v>0.2264882973946882</v>
      </c>
      <c r="I23" s="20">
        <f t="shared" si="3"/>
        <v>9.4933576909256148E-2</v>
      </c>
    </row>
    <row r="24" spans="2:9" s="3" customFormat="1" x14ac:dyDescent="0.25">
      <c r="B24" s="73"/>
      <c r="C24" s="109" t="s">
        <v>32</v>
      </c>
      <c r="D24" s="58">
        <f>SUM(D6:D23)</f>
        <v>127547926.20999999</v>
      </c>
      <c r="E24" s="61">
        <f>SUM(E6:E23)</f>
        <v>0.90206600427037864</v>
      </c>
      <c r="F24" s="58">
        <f>SUM(F6:F23)</f>
        <v>142093549.366</v>
      </c>
      <c r="G24" s="24">
        <f>SUM(G6:G23)</f>
        <v>0.89714706792697574</v>
      </c>
      <c r="H24" s="28">
        <f t="shared" ref="H24:H29" si="8">(F24-D24)/D24</f>
        <v>0.11404045199489569</v>
      </c>
      <c r="I24" s="29">
        <f t="shared" ref="I24:I29" si="9">(G24-E24)/E24</f>
        <v>-5.4529672109542623E-3</v>
      </c>
    </row>
    <row r="25" spans="2:9" ht="15.75" customHeight="1" x14ac:dyDescent="0.25">
      <c r="B25" s="74">
        <v>19</v>
      </c>
      <c r="C25" s="107" t="s">
        <v>6</v>
      </c>
      <c r="D25" s="59">
        <v>12370551.290000001</v>
      </c>
      <c r="E25" s="60">
        <f>D25/$D$29</f>
        <v>8.748910393430756E-2</v>
      </c>
      <c r="F25" s="85">
        <v>14701784.74</v>
      </c>
      <c r="G25" s="18">
        <f t="shared" si="1"/>
        <v>9.2823799050941042E-2</v>
      </c>
      <c r="H25" s="19">
        <f>(F25-D25)/D25</f>
        <v>0.18845024731310897</v>
      </c>
      <c r="I25" s="20">
        <f t="shared" si="9"/>
        <v>6.0975537258206612E-2</v>
      </c>
    </row>
    <row r="26" spans="2:9" x14ac:dyDescent="0.25">
      <c r="B26" s="74"/>
      <c r="C26" s="107" t="s">
        <v>54</v>
      </c>
      <c r="D26" s="59">
        <v>1322311.0799999998</v>
      </c>
      <c r="E26" s="60">
        <f>D26/$D$29</f>
        <v>9.351871941642987E-3</v>
      </c>
      <c r="F26" s="85">
        <v>1406747.15</v>
      </c>
      <c r="G26" s="18">
        <f t="shared" si="1"/>
        <v>8.8818886330044311E-3</v>
      </c>
      <c r="H26" s="19">
        <f>(F26-D26)/D26</f>
        <v>6.385492133968966E-2</v>
      </c>
      <c r="I26" s="20">
        <f t="shared" si="9"/>
        <v>-5.0255532964022465E-2</v>
      </c>
    </row>
    <row r="27" spans="2:9" x14ac:dyDescent="0.25">
      <c r="B27" s="74"/>
      <c r="C27" s="98" t="s">
        <v>7</v>
      </c>
      <c r="D27" s="59">
        <v>154547.91</v>
      </c>
      <c r="E27" s="60">
        <f>D27/$D$29</f>
        <v>1.0930198536705643E-3</v>
      </c>
      <c r="F27" s="85">
        <v>181704.91</v>
      </c>
      <c r="G27" s="18">
        <f>F27/$F$29</f>
        <v>1.1472443890788002E-3</v>
      </c>
      <c r="H27" s="19">
        <f>(F27-D27)/D27</f>
        <v>0.17571897284149621</v>
      </c>
      <c r="I27" s="20">
        <f t="shared" ref="I27" si="10">(G27-E27)/E27</f>
        <v>4.9609835746477739E-2</v>
      </c>
    </row>
    <row r="28" spans="2:9" s="3" customFormat="1" x14ac:dyDescent="0.25">
      <c r="B28" s="23"/>
      <c r="C28" s="99" t="s">
        <v>33</v>
      </c>
      <c r="D28" s="54">
        <f>D25+D26+D27</f>
        <v>13847410.280000001</v>
      </c>
      <c r="E28" s="61">
        <f>E25+E26+E27</f>
        <v>9.7933995729621109E-2</v>
      </c>
      <c r="F28" s="54">
        <f>F25+F26+F27</f>
        <v>16290236.800000001</v>
      </c>
      <c r="G28" s="24">
        <f>G25+G26</f>
        <v>0.10170568768394547</v>
      </c>
      <c r="H28" s="28">
        <f t="shared" si="8"/>
        <v>0.17641035187122364</v>
      </c>
      <c r="I28" s="29">
        <f t="shared" si="9"/>
        <v>3.8512591324644352E-2</v>
      </c>
    </row>
    <row r="29" spans="2:9" s="3" customFormat="1" ht="16.5" thickBot="1" x14ac:dyDescent="0.3">
      <c r="B29" s="33"/>
      <c r="C29" s="100" t="s">
        <v>34</v>
      </c>
      <c r="D29" s="57">
        <f>D24+D28</f>
        <v>141395336.49000001</v>
      </c>
      <c r="E29" s="81">
        <f>E24+E28</f>
        <v>0.99999999999999978</v>
      </c>
      <c r="F29" s="57">
        <f>SUM(F24:F27)</f>
        <v>158383786.16600001</v>
      </c>
      <c r="G29" s="49">
        <f>G24+G28</f>
        <v>0.99885275561092124</v>
      </c>
      <c r="H29" s="31">
        <f t="shared" si="8"/>
        <v>0.12014858550304086</v>
      </c>
      <c r="I29" s="32">
        <f t="shared" si="9"/>
        <v>-1.1472443890785391E-3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8" t="s">
        <v>39</v>
      </c>
      <c r="C31" s="38"/>
      <c r="D31" s="6"/>
      <c r="E31" s="16"/>
      <c r="F31" s="37"/>
      <c r="G31" s="16"/>
      <c r="H31" s="37"/>
    </row>
    <row r="32" spans="2:9" x14ac:dyDescent="0.25">
      <c r="G32" s="4"/>
      <c r="H32" s="37"/>
    </row>
    <row r="33" spans="2:8" x14ac:dyDescent="0.25">
      <c r="B33" s="48" t="s">
        <v>40</v>
      </c>
      <c r="G33" s="51"/>
      <c r="H33" s="37"/>
    </row>
    <row r="34" spans="2:8" x14ac:dyDescent="0.25">
      <c r="G34" s="52"/>
      <c r="H34" s="36"/>
    </row>
    <row r="35" spans="2:8" x14ac:dyDescent="0.25">
      <c r="G35" s="51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F28:F29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2016-12-26T14:26:11Z</cp:lastPrinted>
  <dcterms:created xsi:type="dcterms:W3CDTF">2011-07-19T08:09:31Z</dcterms:created>
  <dcterms:modified xsi:type="dcterms:W3CDTF">2020-02-14T09:18:47Z</dcterms:modified>
</cp:coreProperties>
</file>