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9" i="4" l="1"/>
  <c r="I9" i="4"/>
  <c r="H17" i="6" l="1"/>
  <c r="I17" i="6"/>
  <c r="H9" i="5"/>
  <c r="I9" i="5"/>
  <c r="H11" i="5"/>
  <c r="I11" i="5"/>
  <c r="H27" i="6" l="1"/>
  <c r="D24" i="6" l="1"/>
  <c r="H20" i="6" l="1"/>
  <c r="H19" i="6"/>
  <c r="H17" i="5"/>
  <c r="H25" i="6" l="1"/>
  <c r="D25" i="4"/>
  <c r="D28" i="6"/>
  <c r="F26" i="4" l="1"/>
  <c r="F27" i="4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7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H17" i="4" l="1"/>
  <c r="H11" i="4"/>
  <c r="H27" i="4"/>
  <c r="F28" i="4"/>
  <c r="F24" i="4"/>
  <c r="F29" i="4" l="1"/>
  <c r="F28" i="6"/>
  <c r="H23" i="6" l="1"/>
  <c r="H26" i="6"/>
  <c r="F28" i="5" l="1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D29" i="4" l="1"/>
  <c r="H26" i="4"/>
  <c r="H25" i="4"/>
  <c r="H7" i="4" l="1"/>
  <c r="H8" i="4"/>
  <c r="H12" i="4"/>
  <c r="H13" i="4"/>
  <c r="H14" i="4"/>
  <c r="H15" i="4"/>
  <c r="H16" i="4"/>
  <c r="H18" i="4"/>
  <c r="H19" i="4"/>
  <c r="H20" i="4"/>
  <c r="H21" i="4"/>
  <c r="H22" i="4"/>
  <c r="H23" i="4"/>
  <c r="D29" i="6"/>
  <c r="H6" i="4"/>
  <c r="F24" i="5"/>
  <c r="E27" i="6" l="1"/>
  <c r="E25" i="6"/>
  <c r="E26" i="6"/>
  <c r="H7" i="6"/>
  <c r="H8" i="6"/>
  <c r="H12" i="6"/>
  <c r="H13" i="6"/>
  <c r="H14" i="6"/>
  <c r="H15" i="6"/>
  <c r="H16" i="6"/>
  <c r="H18" i="6"/>
  <c r="H21" i="6"/>
  <c r="F24" i="6"/>
  <c r="E28" i="6" l="1"/>
  <c r="F29" i="6"/>
  <c r="G27" i="6" s="1"/>
  <c r="I27" i="6" s="1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G13" i="5"/>
  <c r="G15" i="5"/>
  <c r="I15" i="5" s="1"/>
  <c r="G17" i="5"/>
  <c r="I17" i="5" s="1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I27" i="4" s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6" i="5"/>
  <c r="H28" i="4"/>
  <c r="I14" i="5"/>
  <c r="I23" i="5"/>
  <c r="I18" i="5"/>
  <c r="I19" i="6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I11" i="4" s="1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<sst xmlns="http://schemas.openxmlformats.org/spreadsheetml/2006/main" count="174" uniqueCount="55">
  <si>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</si>
  <si>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</si>
  <si>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</si>
  <si>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</si>
  <si>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</si>
  <si>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</si>
  <si>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</si>
  <si>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</si>
  <si>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</si>
  <si>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</si>
  <si>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</si>
  <si>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</si>
  <si>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</si>
  <si>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</si>
  <si>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</si>
  <si>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</si>
  <si>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</si>
  <si>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</si>
  <si>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</si>
  <si>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</si>
  <si>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</si>
  <si>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</si>
  <si>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</si>
  <si>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</si>
  <si>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</si>
  <si>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</si>
  <si>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</si>
  <si>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</si>
  <si>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VIII 2016.*</t>
  </si>
  <si>
    <t>VIII 2017.**</t>
  </si>
  <si>
    <t>Osiguranje od nezgode</t>
  </si>
  <si>
    <t>Osiguranje motornih vozila - kasko</t>
  </si>
  <si>
    <t>Osiguranje tračnih vozila - kasko</t>
  </si>
  <si>
    <t>Osiguranje zračnih letjelica - kasko</t>
  </si>
  <si>
    <t>Osiguranje pomorskog, riječnog i jezerskog kaska</t>
  </si>
  <si>
    <t>Osiguranje robe u prijevozu</t>
  </si>
  <si>
    <t>Ostale štete na imovini</t>
  </si>
  <si>
    <t>Osiguranje od autoodgovornosti</t>
  </si>
  <si>
    <t>Osiguranje od odgovornosti za zračne letjelice</t>
  </si>
  <si>
    <t>Osiguranje od odgovornosti za brodove</t>
  </si>
  <si>
    <t>Osiguranje od opće odgovornosti</t>
  </si>
  <si>
    <t>Osiguranje garancije</t>
  </si>
  <si>
    <t>Osiguranje od različitih financijskih gubitaka</t>
  </si>
  <si>
    <t>Osiguranje pravne zaštite</t>
  </si>
  <si>
    <t>Osiguranje pomoći - ostala osiguranja</t>
  </si>
  <si>
    <t>Ukupno (neživotna osiguranja - skupine osiguranja)</t>
  </si>
  <si>
    <t>Dodatna osiguranja uz osiguranje života</t>
  </si>
  <si>
    <t>Ukupno (životna osiguranja - skupine osiguranja)</t>
  </si>
  <si>
    <t>Sveukupno (skupine osiguranja 1-19)</t>
  </si>
  <si>
    <t>*Podatci se odnose na razdoblje od 01.01. do 31.08.2016. godine.</t>
  </si>
  <si>
    <t>**Podatci se odnose na razdoblje od 01.01. do 31.08.2017. godine.</t>
  </si>
  <si>
    <t>Promjena u udjelu</t>
  </si>
  <si>
    <t>Premije po skupinama/vrstama osiguranja u BiH (u KM) za kolovoz 2016. i 2017. godine</t>
  </si>
  <si>
    <t>Premije po skupinama/vrstama osiguranja u FBiH (u KM) za kolovoz 2016. i 2017. godine</t>
  </si>
  <si>
    <t>Premije po skupinama/vrstama osiguranja u RS (u KM) za kolovoz 2016. i 2017.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</si>
</sst>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_(* #,##0.00_);_(* \(#,##0.00\);_(* &quot;-&quot;??_);_(@_)"/>
    <numFmt numFmtId="166" formatCode="0.0%"/>
  </numFmts>
  <fonts count="67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04"/>
    </font>
    <font>
      <sz val="8"/>
      <name val="Bookman Old Style"/>
      <family val="1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17" fillId="0" borderId="0"/>
    <xf numFmtId="0" fontId="25" fillId="2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26" fillId="0" borderId="0"/>
    <xf numFmtId="0" fontId="15" fillId="23" borderId="7" applyNumberFormat="0" applyFont="0" applyAlignment="0" applyProtection="0"/>
    <xf numFmtId="0" fontId="27" fillId="20" borderId="8" applyNumberFormat="0" applyAlignment="0" applyProtection="0"/>
    <xf numFmtId="0" fontId="17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8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8" fillId="0" borderId="0"/>
    <xf numFmtId="0" fontId="48" fillId="0" borderId="0"/>
    <xf numFmtId="0" fontId="48" fillId="0" borderId="0"/>
    <xf numFmtId="0" fontId="8" fillId="0" borderId="0"/>
    <xf numFmtId="0" fontId="4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0" fillId="5" borderId="0" applyNumberFormat="0" applyBorder="0" applyAlignment="0" applyProtection="0"/>
    <xf numFmtId="0" fontId="1" fillId="0" borderId="0"/>
    <xf numFmtId="0" fontId="48" fillId="0" borderId="0"/>
    <xf numFmtId="0" fontId="48" fillId="0" borderId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7" fillId="0" borderId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29" applyNumberFormat="0" applyAlignment="0" applyProtection="0"/>
    <xf numFmtId="0" fontId="14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29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15" fillId="23" borderId="30" applyNumberFormat="0" applyFont="0" applyAlignment="0" applyProtection="0"/>
    <xf numFmtId="0" fontId="27" fillId="20" borderId="31" applyNumberFormat="0" applyAlignment="0" applyProtection="0"/>
    <xf numFmtId="0" fontId="28" fillId="0" borderId="0" applyNumberFormat="0" applyFill="0" applyBorder="0" applyAlignment="0" applyProtection="0"/>
    <xf numFmtId="0" fontId="29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</cellStyleXfs>
  <cellXfs count="172">
    <xf numFmtId="0" fontId="0" fillId="0" borderId="0" xfId="0"/>
    <xf numFmtId="0" fontId="32" fillId="0" borderId="0" xfId="197" applyFont="1"/>
    <xf numFmtId="0" fontId="34" fillId="0" borderId="0" xfId="197" applyFont="1"/>
    <xf numFmtId="0" fontId="33" fillId="0" borderId="0" xfId="197" applyFont="1"/>
    <xf numFmtId="0" fontId="32" fillId="0" borderId="0" xfId="197" applyFont="1" applyBorder="1"/>
    <xf numFmtId="0" fontId="35" fillId="0" borderId="0" xfId="197" applyFont="1" applyFill="1" applyBorder="1"/>
    <xf numFmtId="3" fontId="33" fillId="0" borderId="0" xfId="197" applyNumberFormat="1" applyFont="1" applyBorder="1" applyAlignment="1">
      <alignment horizontal="right"/>
    </xf>
    <xf numFmtId="3" fontId="32" fillId="0" borderId="0" xfId="197" applyNumberFormat="1" applyFont="1" applyBorder="1"/>
    <xf numFmtId="3" fontId="36" fillId="0" borderId="0" xfId="197" applyNumberFormat="1" applyFont="1" applyBorder="1" applyAlignment="1">
      <alignment horizontal="right"/>
    </xf>
    <xf numFmtId="3" fontId="32" fillId="0" borderId="0" xfId="197" applyNumberFormat="1" applyFont="1"/>
    <xf numFmtId="0" fontId="32" fillId="0" borderId="0" xfId="197" applyFont="1" applyBorder="1" applyAlignment="1">
      <alignment horizontal="justify"/>
    </xf>
    <xf numFmtId="0" fontId="33" fillId="0" borderId="0" xfId="197" applyFont="1" applyBorder="1" applyAlignment="1">
      <alignment horizontal="left" wrapText="1"/>
    </xf>
    <xf numFmtId="0" fontId="33" fillId="0" borderId="0" xfId="197" applyFont="1" applyBorder="1" applyAlignment="1">
      <alignment horizontal="right" wrapText="1"/>
    </xf>
    <xf numFmtId="0" fontId="32" fillId="0" borderId="0" xfId="197" applyFont="1" applyAlignment="1">
      <alignment wrapText="1"/>
    </xf>
    <xf numFmtId="0" fontId="32" fillId="0" borderId="0" xfId="197" applyFont="1" applyBorder="1" applyAlignment="1"/>
    <xf numFmtId="0" fontId="33" fillId="0" borderId="0" xfId="197" applyFont="1" applyBorder="1" applyAlignment="1">
      <alignment wrapText="1"/>
    </xf>
    <xf numFmtId="0" fontId="33" fillId="0" borderId="0" xfId="197" applyFont="1" applyBorder="1" applyAlignment="1"/>
    <xf numFmtId="0" fontId="40" fillId="0" borderId="11" xfId="197" applyFont="1" applyBorder="1" applyAlignment="1">
      <alignment horizontal="right" vertical="center"/>
    </xf>
    <xf numFmtId="10" fontId="40" fillId="0" borderId="10" xfId="197" applyNumberFormat="1" applyFont="1" applyBorder="1" applyAlignment="1">
      <alignment horizontal="right" vertical="center" wrapText="1"/>
    </xf>
    <xf numFmtId="10" fontId="41" fillId="0" borderId="10" xfId="197" applyNumberFormat="1" applyFont="1" applyBorder="1" applyAlignment="1">
      <alignment vertical="center" wrapText="1"/>
    </xf>
    <xf numFmtId="10" fontId="41" fillId="0" borderId="13" xfId="197" applyNumberFormat="1" applyFont="1" applyBorder="1" applyAlignment="1">
      <alignment vertical="center" wrapText="1"/>
    </xf>
    <xf numFmtId="10" fontId="41" fillId="0" borderId="10" xfId="197" applyNumberFormat="1" applyFont="1" applyBorder="1" applyAlignment="1">
      <alignment horizontal="right" vertical="center" wrapText="1"/>
    </xf>
    <xf numFmtId="10" fontId="41" fillId="0" borderId="13" xfId="197" applyNumberFormat="1" applyFont="1" applyBorder="1" applyAlignment="1">
      <alignment horizontal="right" vertical="center" wrapText="1"/>
    </xf>
    <xf numFmtId="0" fontId="38" fillId="24" borderId="11" xfId="197" applyFont="1" applyFill="1" applyBorder="1" applyAlignment="1">
      <alignment horizontal="right" vertical="center"/>
    </xf>
    <xf numFmtId="0" fontId="38" fillId="24" borderId="10" xfId="197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horizontal="right" vertical="center" wrapText="1"/>
    </xf>
    <xf numFmtId="10" fontId="39" fillId="24" borderId="13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vertical="center" wrapText="1"/>
    </xf>
    <xf numFmtId="10" fontId="39" fillId="24" borderId="13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justify" vertical="center"/>
    </xf>
    <xf numFmtId="0" fontId="38" fillId="25" borderId="12" xfId="197" applyFont="1" applyFill="1" applyBorder="1" applyAlignment="1">
      <alignment horizontal="right" vertical="center" wrapText="1"/>
    </xf>
    <xf numFmtId="10" fontId="39" fillId="25" borderId="12" xfId="197" applyNumberFormat="1" applyFont="1" applyFill="1" applyBorder="1" applyAlignment="1">
      <alignment vertical="center" wrapText="1"/>
    </xf>
    <xf numFmtId="10" fontId="39" fillId="25" borderId="14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right" vertical="center"/>
    </xf>
    <xf numFmtId="4" fontId="32" fillId="0" borderId="0" xfId="197" applyNumberFormat="1" applyFont="1"/>
    <xf numFmtId="4" fontId="0" fillId="0" borderId="0" xfId="0" applyNumberFormat="1" applyBorder="1"/>
    <xf numFmtId="0" fontId="42" fillId="0" borderId="0" xfId="197" applyFont="1" applyBorder="1" applyAlignment="1">
      <alignment wrapText="1"/>
    </xf>
    <xf numFmtId="4" fontId="43" fillId="0" borderId="0" xfId="0" applyNumberFormat="1" applyFont="1"/>
    <xf numFmtId="3" fontId="45" fillId="0" borderId="0" xfId="0" applyNumberFormat="1" applyFont="1"/>
    <xf numFmtId="3" fontId="46" fillId="0" borderId="0" xfId="197" applyNumberFormat="1" applyFont="1"/>
    <xf numFmtId="0" fontId="47" fillId="0" borderId="0" xfId="197" applyFont="1"/>
    <xf numFmtId="3" fontId="44" fillId="0" borderId="0" xfId="0" applyNumberFormat="1" applyFont="1" applyFill="1" applyBorder="1"/>
    <xf numFmtId="10" fontId="40" fillId="0" borderId="24" xfId="197" applyNumberFormat="1" applyFont="1" applyBorder="1" applyAlignment="1">
      <alignment horizontal="right" vertical="center" wrapText="1"/>
    </xf>
    <xf numFmtId="0" fontId="33" fillId="0" borderId="0" xfId="197" applyFont="1" applyBorder="1"/>
    <xf numFmtId="4" fontId="49" fillId="0" borderId="0" xfId="205" applyNumberFormat="1" applyFont="1" applyBorder="1" applyAlignment="1"/>
    <xf numFmtId="9" fontId="38" fillId="25" borderId="12" xfId="197" applyNumberFormat="1" applyFont="1" applyFill="1" applyBorder="1" applyAlignment="1">
      <alignment horizontal="right" vertical="center" wrapText="1"/>
    </xf>
    <xf numFmtId="3" fontId="50" fillId="0" borderId="0" xfId="0" applyNumberFormat="1" applyFont="1" applyBorder="1"/>
    <xf numFmtId="3" fontId="0" fillId="0" borderId="0" xfId="0" applyNumberFormat="1" applyBorder="1"/>
    <xf numFmtId="10" fontId="50" fillId="0" borderId="10" xfId="197" applyNumberFormat="1" applyFont="1" applyBorder="1" applyAlignment="1">
      <alignment horizontal="right" vertical="center" wrapText="1"/>
    </xf>
    <xf numFmtId="10" fontId="51" fillId="24" borderId="10" xfId="197" applyNumberFormat="1" applyFont="1" applyFill="1" applyBorder="1" applyAlignment="1">
      <alignment horizontal="right" vertical="center" wrapText="1"/>
    </xf>
    <xf numFmtId="3" fontId="52" fillId="0" borderId="0" xfId="197" applyNumberFormat="1" applyFont="1"/>
    <xf numFmtId="1" fontId="32" fillId="0" borderId="0" xfId="197" applyNumberFormat="1" applyFont="1" applyBorder="1"/>
    <xf numFmtId="1" fontId="52" fillId="0" borderId="0" xfId="197" applyNumberFormat="1" applyFont="1" applyBorder="1"/>
    <xf numFmtId="0" fontId="53" fillId="0" borderId="0" xfId="211" applyFont="1" applyFill="1" applyBorder="1" applyAlignment="1" applyProtection="1">
      <alignment horizontal="left" wrapText="1"/>
    </xf>
    <xf numFmtId="3" fontId="49" fillId="0" borderId="0" xfId="211" applyNumberFormat="1" applyFont="1" applyFill="1" applyBorder="1" applyAlignment="1" applyProtection="1">
      <alignment horizontal="right"/>
    </xf>
    <xf numFmtId="3" fontId="54" fillId="0" borderId="0" xfId="197" applyNumberFormat="1" applyFont="1" applyFill="1" applyBorder="1"/>
    <xf numFmtId="0" fontId="32" fillId="0" borderId="0" xfId="197" applyFont="1" applyFill="1" applyBorder="1"/>
    <xf numFmtId="4" fontId="49" fillId="0" borderId="0" xfId="205" applyNumberFormat="1" applyFont="1" applyFill="1" applyBorder="1" applyAlignment="1"/>
    <xf numFmtId="0" fontId="53" fillId="0" borderId="0" xfId="211" applyFont="1" applyFill="1" applyBorder="1" applyAlignment="1" applyProtection="1">
      <alignment wrapText="1"/>
    </xf>
    <xf numFmtId="3" fontId="32" fillId="0" borderId="0" xfId="197" applyNumberFormat="1" applyFont="1" applyFill="1" applyBorder="1"/>
    <xf numFmtId="3" fontId="52" fillId="0" borderId="0" xfId="197" applyNumberFormat="1" applyFont="1" applyFill="1" applyBorder="1"/>
    <xf numFmtId="3" fontId="49" fillId="0" borderId="0" xfId="205" applyNumberFormat="1" applyFont="1" applyFill="1" applyBorder="1" applyAlignment="1"/>
    <xf numFmtId="0" fontId="38" fillId="25" borderId="23" xfId="197" applyFont="1" applyFill="1" applyBorder="1" applyAlignment="1">
      <alignment horizontal="center" vertical="center" wrapText="1"/>
    </xf>
    <xf numFmtId="0" fontId="38" fillId="25" borderId="22" xfId="197" applyFont="1" applyFill="1" applyBorder="1" applyAlignment="1">
      <alignment horizontal="center" vertical="center" wrapText="1"/>
    </xf>
    <xf numFmtId="0" fontId="56" fillId="0" borderId="0" xfId="197" applyFont="1"/>
    <xf numFmtId="0" fontId="0" fillId="0" borderId="0" xfId="0" applyAlignment="1">
      <alignment horizontal="center"/>
    </xf>
    <xf numFmtId="10" fontId="50" fillId="0" borderId="10" xfId="197" applyNumberFormat="1" applyFont="1" applyFill="1" applyBorder="1" applyAlignment="1">
      <alignment horizontal="right" vertical="center"/>
    </xf>
    <xf numFmtId="10" fontId="58" fillId="0" borderId="10" xfId="197" applyNumberFormat="1" applyFont="1" applyBorder="1" applyAlignment="1">
      <alignment vertical="center" wrapText="1"/>
    </xf>
    <xf numFmtId="10" fontId="58" fillId="0" borderId="13" xfId="197" applyNumberFormat="1" applyFont="1" applyBorder="1" applyAlignment="1">
      <alignment vertical="center" wrapText="1"/>
    </xf>
    <xf numFmtId="10" fontId="58" fillId="0" borderId="10" xfId="197" applyNumberFormat="1" applyFont="1" applyBorder="1" applyAlignment="1">
      <alignment horizontal="right" vertical="center" wrapText="1"/>
    </xf>
    <xf numFmtId="10" fontId="58" fillId="0" borderId="13" xfId="197" applyNumberFormat="1" applyFont="1" applyBorder="1" applyAlignment="1">
      <alignment horizontal="right" vertical="center" wrapText="1"/>
    </xf>
    <xf numFmtId="0" fontId="51" fillId="24" borderId="11" xfId="197" applyFont="1" applyFill="1" applyBorder="1" applyAlignment="1">
      <alignment horizontal="right" vertical="center"/>
    </xf>
    <xf numFmtId="10" fontId="51" fillId="24" borderId="10" xfId="197" applyNumberFormat="1" applyFont="1" applyFill="1" applyBorder="1" applyAlignment="1">
      <alignment horizontal="right" vertical="center"/>
    </xf>
    <xf numFmtId="10" fontId="57" fillId="24" borderId="10" xfId="197" applyNumberFormat="1" applyFont="1" applyFill="1" applyBorder="1" applyAlignment="1">
      <alignment vertical="center" wrapText="1"/>
    </xf>
    <xf numFmtId="10" fontId="57" fillId="24" borderId="13" xfId="197" applyNumberFormat="1" applyFont="1" applyFill="1" applyBorder="1" applyAlignment="1">
      <alignment vertical="center" wrapText="1"/>
    </xf>
    <xf numFmtId="0" fontId="50" fillId="0" borderId="11" xfId="197" applyFont="1" applyBorder="1" applyAlignment="1">
      <alignment horizontal="right" vertical="center"/>
    </xf>
    <xf numFmtId="0" fontId="51" fillId="25" borderId="15" xfId="197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/>
    </xf>
    <xf numFmtId="10" fontId="57" fillId="25" borderId="12" xfId="197" applyNumberFormat="1" applyFont="1" applyFill="1" applyBorder="1" applyAlignment="1">
      <alignment vertical="center" wrapText="1"/>
    </xf>
    <xf numFmtId="10" fontId="57" fillId="25" borderId="14" xfId="197" applyNumberFormat="1" applyFont="1" applyFill="1" applyBorder="1" applyAlignment="1">
      <alignment vertical="center" wrapText="1"/>
    </xf>
    <xf numFmtId="0" fontId="47" fillId="0" borderId="0" xfId="197" applyFont="1" applyBorder="1" applyAlignment="1">
      <alignment vertical="center"/>
    </xf>
    <xf numFmtId="0" fontId="0" fillId="0" borderId="0" xfId="0" applyAlignment="1">
      <alignment vertical="center"/>
    </xf>
    <xf numFmtId="0" fontId="47" fillId="0" borderId="0" xfId="197" applyFont="1" applyAlignment="1">
      <alignment vertical="center"/>
    </xf>
    <xf numFmtId="0" fontId="32" fillId="0" borderId="0" xfId="197" applyFont="1" applyAlignment="1">
      <alignment vertical="center"/>
    </xf>
    <xf numFmtId="3" fontId="59" fillId="0" borderId="0" xfId="197" applyNumberFormat="1" applyFont="1" applyBorder="1" applyAlignment="1">
      <alignment horizontal="right"/>
    </xf>
    <xf numFmtId="3" fontId="43" fillId="0" borderId="0" xfId="0" applyNumberFormat="1" applyFont="1"/>
    <xf numFmtId="4" fontId="33" fillId="0" borderId="0" xfId="197" applyNumberFormat="1" applyFont="1" applyFill="1" applyBorder="1"/>
    <xf numFmtId="0" fontId="33" fillId="0" borderId="0" xfId="197" applyFont="1" applyFill="1" applyBorder="1"/>
    <xf numFmtId="4" fontId="49" fillId="0" borderId="0" xfId="211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37" fillId="0" borderId="0" xfId="197" applyFont="1" applyFill="1" applyBorder="1"/>
    <xf numFmtId="4" fontId="49" fillId="0" borderId="0" xfId="211" applyNumberFormat="1" applyFont="1" applyBorder="1" applyAlignment="1" applyProtection="1">
      <alignment horizontal="right"/>
      <protection locked="0"/>
    </xf>
    <xf numFmtId="4" fontId="49" fillId="0" borderId="0" xfId="211" applyNumberFormat="1" applyFont="1" applyBorder="1" applyAlignment="1" applyProtection="1">
      <alignment horizontal="right"/>
    </xf>
    <xf numFmtId="4" fontId="32" fillId="0" borderId="0" xfId="197" applyNumberFormat="1" applyFont="1" applyBorder="1"/>
    <xf numFmtId="3" fontId="50" fillId="0" borderId="10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 wrapText="1"/>
    </xf>
    <xf numFmtId="9" fontId="51" fillId="25" borderId="12" xfId="197" applyNumberFormat="1" applyFont="1" applyFill="1" applyBorder="1" applyAlignment="1">
      <alignment vertical="center"/>
    </xf>
    <xf numFmtId="4" fontId="0" fillId="0" borderId="0" xfId="0" applyNumberFormat="1" applyFill="1" applyBorder="1"/>
    <xf numFmtId="4" fontId="61" fillId="0" borderId="0" xfId="211" applyNumberFormat="1" applyFont="1" applyFill="1" applyBorder="1" applyAlignment="1" applyProtection="1">
      <alignment horizontal="right"/>
      <protection locked="0"/>
    </xf>
    <xf numFmtId="3" fontId="50" fillId="0" borderId="0" xfId="205" applyNumberFormat="1" applyFont="1" applyFill="1" applyBorder="1"/>
    <xf numFmtId="4" fontId="61" fillId="0" borderId="0" xfId="211" applyNumberFormat="1" applyFont="1" applyFill="1" applyBorder="1" applyAlignment="1" applyProtection="1">
      <alignment horizontal="right"/>
    </xf>
    <xf numFmtId="3" fontId="51" fillId="0" borderId="0" xfId="197" applyNumberFormat="1" applyFont="1" applyFill="1" applyBorder="1" applyAlignment="1">
      <alignment horizontal="right" vertical="center"/>
    </xf>
    <xf numFmtId="4" fontId="62" fillId="0" borderId="0" xfId="0" applyNumberFormat="1" applyFont="1" applyFill="1" applyBorder="1"/>
    <xf numFmtId="3" fontId="60" fillId="0" borderId="0" xfId="0" applyNumberFormat="1" applyFont="1" applyFill="1" applyBorder="1" applyAlignment="1">
      <alignment vertical="center"/>
    </xf>
    <xf numFmtId="4" fontId="49" fillId="0" borderId="0" xfId="205" applyNumberFormat="1" applyFont="1" applyFill="1" applyBorder="1" applyAlignment="1">
      <alignment horizontal="right" wrapText="1"/>
    </xf>
    <xf numFmtId="4" fontId="61" fillId="0" borderId="0" xfId="205" applyNumberFormat="1" applyFont="1" applyFill="1" applyBorder="1" applyAlignment="1"/>
    <xf numFmtId="4" fontId="49" fillId="0" borderId="0" xfId="205" applyNumberFormat="1" applyFont="1" applyFill="1" applyBorder="1" applyAlignment="1">
      <alignment horizontal="right"/>
    </xf>
    <xf numFmtId="3" fontId="50" fillId="0" borderId="0" xfId="0" applyNumberFormat="1" applyFont="1" applyFill="1" applyBorder="1"/>
    <xf numFmtId="3" fontId="51" fillId="0" borderId="0" xfId="197" applyNumberFormat="1" applyFont="1" applyFill="1" applyBorder="1" applyAlignment="1">
      <alignment horizontal="right" vertical="center" wrapText="1"/>
    </xf>
    <xf numFmtId="166" fontId="58" fillId="0" borderId="10" xfId="197" applyNumberFormat="1" applyFont="1" applyBorder="1" applyAlignment="1">
      <alignment vertical="center" wrapText="1"/>
    </xf>
    <xf numFmtId="9" fontId="38" fillId="25" borderId="12" xfId="197" applyNumberFormat="1" applyFont="1" applyFill="1" applyBorder="1" applyAlignment="1">
      <alignment horizontal="right" vertical="center"/>
    </xf>
    <xf numFmtId="0" fontId="0" fillId="0" borderId="0" xfId="0" applyBorder="1"/>
    <xf numFmtId="3" fontId="51" fillId="25" borderId="12" xfId="197" applyNumberFormat="1" applyFont="1" applyFill="1" applyBorder="1" applyAlignment="1">
      <alignment horizontal="right" vertical="center"/>
    </xf>
    <xf numFmtId="3" fontId="50" fillId="0" borderId="10" xfId="205" applyNumberFormat="1" applyFont="1" applyBorder="1"/>
    <xf numFmtId="3" fontId="51" fillId="24" borderId="10" xfId="197" applyNumberFormat="1" applyFont="1" applyFill="1" applyBorder="1" applyAlignment="1">
      <alignment vertical="center" wrapText="1"/>
    </xf>
    <xf numFmtId="3" fontId="50" fillId="0" borderId="10" xfId="0" applyNumberFormat="1" applyFont="1" applyBorder="1"/>
    <xf numFmtId="3" fontId="51" fillId="24" borderId="10" xfId="197" applyNumberFormat="1" applyFont="1" applyFill="1" applyBorder="1" applyAlignment="1">
      <alignment horizontal="right" vertical="center" wrapText="1"/>
    </xf>
    <xf numFmtId="3" fontId="63" fillId="0" borderId="10" xfId="227" applyNumberFormat="1" applyFont="1" applyFill="1" applyBorder="1" applyAlignment="1">
      <alignment horizontal="right"/>
    </xf>
    <xf numFmtId="3" fontId="63" fillId="0" borderId="10" xfId="273" applyNumberFormat="1" applyFont="1" applyFill="1" applyBorder="1"/>
    <xf numFmtId="3" fontId="63" fillId="0" borderId="10" xfId="288" applyNumberFormat="1" applyFill="1" applyBorder="1"/>
    <xf numFmtId="3" fontId="65" fillId="0" borderId="10" xfId="211" applyNumberFormat="1" applyFont="1" applyFill="1" applyBorder="1" applyAlignment="1" applyProtection="1">
      <alignment horizontal="right" vertical="center"/>
    </xf>
    <xf numFmtId="3" fontId="63" fillId="0" borderId="10" xfId="288" applyNumberFormat="1" applyBorder="1"/>
    <xf numFmtId="10" fontId="40" fillId="0" borderId="33" xfId="197" applyNumberFormat="1" applyFont="1" applyBorder="1" applyAlignment="1">
      <alignment horizontal="right" vertical="center" wrapText="1"/>
    </xf>
    <xf numFmtId="3" fontId="63" fillId="0" borderId="0" xfId="288" applyNumberFormat="1" applyBorder="1"/>
    <xf numFmtId="0" fontId="40" fillId="0" borderId="11" xfId="197" applyFont="1" applyBorder="1" applyAlignment="1">
      <alignment horizontal="center" vertical="center"/>
    </xf>
    <xf numFmtId="0" fontId="38" fillId="24" borderId="11" xfId="197" applyFont="1" applyFill="1" applyBorder="1" applyAlignment="1">
      <alignment horizontal="center" vertical="center"/>
    </xf>
    <xf numFmtId="10" fontId="50" fillId="0" borderId="19" xfId="197" applyNumberFormat="1" applyFont="1" applyBorder="1" applyAlignment="1">
      <alignment horizontal="right" vertical="center" wrapText="1"/>
    </xf>
    <xf numFmtId="3" fontId="51" fillId="24" borderId="34" xfId="197" applyNumberFormat="1" applyFont="1" applyFill="1" applyBorder="1" applyAlignment="1">
      <alignment horizontal="right" vertical="center"/>
    </xf>
    <xf numFmtId="3" fontId="64" fillId="0" borderId="26" xfId="211" applyNumberFormat="1" applyFont="1" applyFill="1" applyBorder="1" applyAlignment="1" applyProtection="1">
      <alignment horizontal="right" vertical="center"/>
    </xf>
    <xf numFmtId="49" fontId="50" fillId="0" borderId="11" xfId="197" applyNumberFormat="1" applyFont="1" applyBorder="1" applyAlignment="1">
      <alignment horizontal="center" vertical="center"/>
    </xf>
    <xf numFmtId="0" fontId="51" fillId="24" borderId="11" xfId="197" applyFont="1" applyFill="1" applyBorder="1" applyAlignment="1">
      <alignment horizontal="center" vertical="center"/>
    </xf>
    <xf numFmtId="0" fontId="50" fillId="0" borderId="11" xfId="197" applyFont="1" applyBorder="1" applyAlignment="1">
      <alignment horizontal="center" vertical="center"/>
    </xf>
    <xf numFmtId="0" fontId="66" fillId="0" borderId="10" xfId="197" applyFont="1" applyBorder="1" applyAlignment="1">
      <alignment horizontal="left" vertical="center" wrapText="1"/>
    </xf>
    <xf numFmtId="0" fontId="40" fillId="0" borderId="10" xfId="197" applyFont="1" applyBorder="1" applyAlignment="1">
      <alignment horizontal="left" vertical="center" wrapText="1"/>
    </xf>
    <xf numFmtId="0" fontId="40" fillId="0" borderId="10" xfId="197" applyFont="1" applyFill="1" applyBorder="1" applyAlignment="1">
      <alignment horizontal="left" vertical="center" wrapText="1"/>
    </xf>
    <xf numFmtId="0" fontId="33" fillId="0" borderId="19" xfId="197" applyFont="1" applyBorder="1" applyAlignment="1">
      <alignment horizontal="center"/>
    </xf>
    <xf numFmtId="0" fontId="33" fillId="0" borderId="20" xfId="197" applyFont="1" applyBorder="1" applyAlignment="1">
      <alignment horizontal="center"/>
    </xf>
    <xf numFmtId="0" fontId="33" fillId="0" borderId="21" xfId="197" applyFont="1" applyBorder="1" applyAlignment="1">
      <alignment horizontal="center"/>
    </xf>
    <xf numFmtId="0" fontId="51" fillId="25" borderId="17" xfId="197" applyFont="1" applyFill="1" applyBorder="1" applyAlignment="1">
      <alignment horizontal="center" vertical="center" wrapText="1"/>
    </xf>
    <xf numFmtId="0" fontId="50" fillId="25" borderId="10" xfId="197" applyFont="1" applyFill="1" applyBorder="1" applyAlignment="1">
      <alignment horizontal="center" vertical="center" wrapText="1"/>
    </xf>
    <xf numFmtId="0" fontId="57" fillId="25" borderId="17" xfId="197" applyFont="1" applyFill="1" applyBorder="1" applyAlignment="1">
      <alignment horizontal="center" vertical="center" wrapText="1"/>
    </xf>
    <xf numFmtId="0" fontId="58" fillId="25" borderId="10" xfId="197" applyFont="1" applyFill="1" applyBorder="1" applyAlignment="1">
      <alignment horizontal="center" vertical="center" wrapText="1"/>
    </xf>
    <xf numFmtId="0" fontId="57" fillId="25" borderId="18" xfId="197" applyFont="1" applyFill="1" applyBorder="1" applyAlignment="1">
      <alignment horizontal="center" vertical="center" wrapText="1"/>
    </xf>
    <xf numFmtId="0" fontId="58" fillId="25" borderId="13" xfId="197" applyFont="1" applyFill="1" applyBorder="1" applyAlignment="1">
      <alignment horizontal="center" vertical="center" wrapText="1"/>
    </xf>
    <xf numFmtId="0" fontId="51" fillId="25" borderId="16" xfId="197" applyFont="1" applyFill="1" applyBorder="1" applyAlignment="1">
      <alignment horizontal="center" vertical="center" wrapText="1"/>
    </xf>
    <xf numFmtId="0" fontId="51" fillId="25" borderId="11" xfId="197" applyFont="1" applyFill="1" applyBorder="1" applyAlignment="1">
      <alignment horizontal="center" vertical="center" wrapText="1"/>
    </xf>
    <xf numFmtId="0" fontId="38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51" fillId="25" borderId="17" xfId="197" applyFont="1" applyFill="1" applyBorder="1" applyAlignment="1">
      <alignment horizontal="center" vertical="center"/>
    </xf>
    <xf numFmtId="0" fontId="51" fillId="25" borderId="10" xfId="197" applyFont="1" applyFill="1" applyBorder="1" applyAlignment="1">
      <alignment horizontal="center" vertical="center"/>
    </xf>
    <xf numFmtId="0" fontId="39" fillId="25" borderId="27" xfId="197" applyFont="1" applyFill="1" applyBorder="1" applyAlignment="1">
      <alignment horizontal="center" vertical="center" wrapText="1"/>
    </xf>
    <xf numFmtId="0" fontId="39" fillId="25" borderId="28" xfId="197" applyFont="1" applyFill="1" applyBorder="1" applyAlignment="1">
      <alignment horizontal="center" vertical="center" wrapText="1"/>
    </xf>
    <xf numFmtId="0" fontId="55" fillId="0" borderId="19" xfId="197" applyFont="1" applyBorder="1" applyAlignment="1">
      <alignment horizontal="center"/>
    </xf>
    <xf numFmtId="0" fontId="55" fillId="0" borderId="20" xfId="197" applyFont="1" applyBorder="1" applyAlignment="1">
      <alignment horizontal="center"/>
    </xf>
    <xf numFmtId="0" fontId="55" fillId="0" borderId="24" xfId="197" applyFont="1" applyBorder="1" applyAlignment="1">
      <alignment horizontal="center"/>
    </xf>
    <xf numFmtId="0" fontId="51" fillId="25" borderId="25" xfId="197" applyFont="1" applyFill="1" applyBorder="1" applyAlignment="1">
      <alignment horizontal="center" vertical="center"/>
    </xf>
    <xf numFmtId="0" fontId="51" fillId="25" borderId="26" xfId="197" applyFont="1" applyFill="1" applyBorder="1" applyAlignment="1">
      <alignment horizontal="center" vertical="center"/>
    </xf>
    <xf numFmtId="0" fontId="51" fillId="25" borderId="25" xfId="197" applyFont="1" applyFill="1" applyBorder="1" applyAlignment="1">
      <alignment horizontal="center" vertical="center" wrapText="1"/>
    </xf>
    <xf numFmtId="0" fontId="51" fillId="25" borderId="26" xfId="197" applyFont="1" applyFill="1" applyBorder="1" applyAlignment="1">
      <alignment horizontal="center" vertical="center" wrapText="1"/>
    </xf>
    <xf numFmtId="0" fontId="38" fillId="25" borderId="25" xfId="197" applyFont="1" applyFill="1" applyBorder="1" applyAlignment="1">
      <alignment horizontal="center" vertical="center" wrapText="1"/>
    </xf>
    <xf numFmtId="0" fontId="38" fillId="25" borderId="26" xfId="197" applyFont="1" applyFill="1" applyBorder="1" applyAlignment="1">
      <alignment horizontal="center" vertical="center" wrapText="1"/>
    </xf>
    <xf numFmtId="0" fontId="39" fillId="25" borderId="25" xfId="197" applyFont="1" applyFill="1" applyBorder="1" applyAlignment="1">
      <alignment horizontal="center" vertical="center" wrapText="1"/>
    </xf>
    <xf numFmtId="0" fontId="39" fillId="25" borderId="26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9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39" fillId="25" borderId="18" xfId="197" applyFont="1" applyFill="1" applyBorder="1" applyAlignment="1">
      <alignment horizontal="center" vertical="center" wrapText="1"/>
    </xf>
    <xf numFmtId="0" fontId="41" fillId="25" borderId="13" xfId="197" applyFont="1" applyFill="1" applyBorder="1" applyAlignment="1">
      <alignment horizontal="center" vertical="center" wrapText="1"/>
    </xf>
    <xf numFmtId="0" fontId="38" fillId="25" borderId="16" xfId="197" applyFont="1" applyFill="1" applyBorder="1" applyAlignment="1">
      <alignment horizontal="center" vertical="center" wrapText="1"/>
    </xf>
    <xf numFmtId="0" fontId="38" fillId="25" borderId="11" xfId="197" applyFont="1" applyFill="1" applyBorder="1" applyAlignment="1">
      <alignment horizontal="center" vertical="center" wrapText="1"/>
    </xf>
  </cellXfs>
  <cellStyles count="289">
    <cellStyle name="20% - Accent1" xfId="1" builtinId="30" customBuiltin="1"/>
    <cellStyle name="20% - Accent1 2" xfId="238"/>
    <cellStyle name="20% - Accent2" xfId="2" builtinId="34" customBuiltin="1"/>
    <cellStyle name="20% - Accent2 2" xfId="241"/>
    <cellStyle name="20% - Accent3" xfId="3" builtinId="38" customBuiltin="1"/>
    <cellStyle name="20% - Accent3 2" xfId="237"/>
    <cellStyle name="20% - Accent4" xfId="4" builtinId="42" customBuiltin="1"/>
    <cellStyle name="20% - Accent4 2" xfId="236"/>
    <cellStyle name="20% - Accent5" xfId="5" builtinId="46" customBuiltin="1"/>
    <cellStyle name="20% - Accent5 2" xfId="235"/>
    <cellStyle name="20% - Accent6" xfId="6" builtinId="50" customBuiltin="1"/>
    <cellStyle name="20% - Accent6 2" xfId="234"/>
    <cellStyle name="40% - Accent1" xfId="7" builtinId="31" customBuiltin="1"/>
    <cellStyle name="40% - Accent1 2" xfId="233"/>
    <cellStyle name="40% - Accent2" xfId="8" builtinId="35" customBuiltin="1"/>
    <cellStyle name="40% - Accent2 2" xfId="240"/>
    <cellStyle name="40% - Accent3" xfId="9" builtinId="39" customBuiltin="1"/>
    <cellStyle name="40% - Accent3 2" xfId="232"/>
    <cellStyle name="40% - Accent4" xfId="10" builtinId="43" customBuiltin="1"/>
    <cellStyle name="40% - Accent4 2" xfId="228"/>
    <cellStyle name="40% - Accent5" xfId="11" builtinId="47" customBuiltin="1"/>
    <cellStyle name="40% - Accent5 2" xfId="242"/>
    <cellStyle name="40% - Accent6" xfId="12" builtinId="51" customBuiltin="1"/>
    <cellStyle name="40% - Accent6 2" xfId="243"/>
    <cellStyle name="60% - Accent1" xfId="13" builtinId="32" customBuiltin="1"/>
    <cellStyle name="60% - Accent1 2" xfId="244"/>
    <cellStyle name="60% - Accent2" xfId="14" builtinId="36" customBuiltin="1"/>
    <cellStyle name="60% - Accent2 2" xfId="245"/>
    <cellStyle name="60% - Accent3" xfId="15" builtinId="40" customBuiltin="1"/>
    <cellStyle name="60% - Accent3 2" xfId="246"/>
    <cellStyle name="60% - Accent4" xfId="16" builtinId="44" customBuiltin="1"/>
    <cellStyle name="60% - Accent4 2" xfId="247"/>
    <cellStyle name="60% - Accent5" xfId="17" builtinId="48" customBuiltin="1"/>
    <cellStyle name="60% - Accent5 2" xfId="248"/>
    <cellStyle name="60% - Accent6" xfId="18" builtinId="52" customBuiltin="1"/>
    <cellStyle name="60% - Accent6 2" xfId="249"/>
    <cellStyle name="Accent1" xfId="19" builtinId="29" customBuiltin="1"/>
    <cellStyle name="Accent1 2" xfId="250"/>
    <cellStyle name="Accent2" xfId="20" builtinId="33" customBuiltin="1"/>
    <cellStyle name="Accent2 2" xfId="251"/>
    <cellStyle name="Accent3" xfId="21" builtinId="37" customBuiltin="1"/>
    <cellStyle name="Accent3 2" xfId="252"/>
    <cellStyle name="Accent4" xfId="22" builtinId="41" customBuiltin="1"/>
    <cellStyle name="Accent4 2" xfId="253"/>
    <cellStyle name="Accent5" xfId="23" builtinId="45" customBuiltin="1"/>
    <cellStyle name="Accent5 2" xfId="254"/>
    <cellStyle name="Accent6" xfId="24" builtinId="49" customBuiltin="1"/>
    <cellStyle name="Accent6 2" xfId="255"/>
    <cellStyle name="Bad" xfId="25" builtinId="27" customBuiltin="1"/>
    <cellStyle name="Bad 2" xfId="256"/>
    <cellStyle name="Calculation" xfId="26" builtinId="22" customBuiltin="1"/>
    <cellStyle name="Calculation 2" xfId="257"/>
    <cellStyle name="Check Cell" xfId="27" builtinId="23" customBuiltin="1"/>
    <cellStyle name="Check Cell 2" xfId="258"/>
    <cellStyle name="Comma 2" xfId="28"/>
    <cellStyle name="Euro" xfId="29"/>
    <cellStyle name="Explanatory Text" xfId="30" builtinId="53" customBuiltin="1"/>
    <cellStyle name="Explanatory Text 2" xfId="259"/>
    <cellStyle name="Good" xfId="31" builtinId="26" customBuiltin="1"/>
    <cellStyle name="Good 2" xfId="260"/>
    <cellStyle name="Heading 1" xfId="32" builtinId="16" customBuiltin="1"/>
    <cellStyle name="Heading 1 2" xfId="261"/>
    <cellStyle name="Heading 2" xfId="33" builtinId="17" customBuiltin="1"/>
    <cellStyle name="Heading 2 2" xfId="262"/>
    <cellStyle name="Heading 3" xfId="34" builtinId="18" customBuiltin="1"/>
    <cellStyle name="Heading 3 2" xfId="263"/>
    <cellStyle name="Heading 4" xfId="35" builtinId="19" customBuiltin="1"/>
    <cellStyle name="Heading 4 2" xfId="264"/>
    <cellStyle name="Input" xfId="36" builtinId="20" customBuiltin="1"/>
    <cellStyle name="Input 2" xfId="265"/>
    <cellStyle name="Linked Cell" xfId="37" builtinId="24" customBuiltin="1"/>
    <cellStyle name="Linked Cell 2" xfId="266"/>
    <cellStyle name="MAND_x000d_CHECK.COMMAND_x000e_RENAME.COMMAND_x0008_SHOW.BAR_x000b_DELETE.MENU_x000e_DELETE.COMMAND_x000e_GET.CHA" xfId="38"/>
    <cellStyle name="Neutral" xfId="39" builtinId="28" customBuiltin="1"/>
    <cellStyle name="Neutral 2" xfId="267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73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74"/>
    <cellStyle name="Normal 161" xfId="215"/>
    <cellStyle name="Normal 161 2" xfId="276"/>
    <cellStyle name="Normal 162" xfId="217"/>
    <cellStyle name="Normal 162 2" xfId="278"/>
    <cellStyle name="Normal 163" xfId="219"/>
    <cellStyle name="Normal 163 2" xfId="280"/>
    <cellStyle name="Normal 164" xfId="221"/>
    <cellStyle name="Normal 164 2" xfId="282"/>
    <cellStyle name="Normal 165" xfId="223"/>
    <cellStyle name="Normal 165 2" xfId="284"/>
    <cellStyle name="Normal 166" xfId="225"/>
    <cellStyle name="Normal 166 2" xfId="286"/>
    <cellStyle name="Normal 167" xfId="239"/>
    <cellStyle name="Normal 168" xfId="288"/>
    <cellStyle name="Normal 169" xfId="227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30"/>
    <cellStyle name="Normalno 3" xfId="212"/>
    <cellStyle name="Note" xfId="199" builtinId="10" customBuiltin="1"/>
    <cellStyle name="Note 2" xfId="268"/>
    <cellStyle name="Obično 2" xfId="205"/>
    <cellStyle name="Obično 2 2" xfId="207"/>
    <cellStyle name="Obično 3" xfId="208"/>
    <cellStyle name="Obično 3 2" xfId="213"/>
    <cellStyle name="Obično 3 2 2" xfId="275"/>
    <cellStyle name="Obično 3 3" xfId="216"/>
    <cellStyle name="Obično 3 3 2" xfId="277"/>
    <cellStyle name="Obično 3 4" xfId="218"/>
    <cellStyle name="Obično 3 4 2" xfId="279"/>
    <cellStyle name="Obično 3 5" xfId="220"/>
    <cellStyle name="Obično 3 5 2" xfId="281"/>
    <cellStyle name="Obično 3 6" xfId="222"/>
    <cellStyle name="Obično 3 6 2" xfId="283"/>
    <cellStyle name="Obično 3 7" xfId="224"/>
    <cellStyle name="Obično 3 7 2" xfId="285"/>
    <cellStyle name="Obično 3 8" xfId="226"/>
    <cellStyle name="Obično 3 8 2" xfId="287"/>
    <cellStyle name="Obično 3 9" xfId="229"/>
    <cellStyle name="Obično 4" xfId="209"/>
    <cellStyle name="Obično 4 2" xfId="231"/>
    <cellStyle name="Obično_12a Izvjestaji drustava za osiguranje" xfId="214"/>
    <cellStyle name="Output" xfId="200" builtinId="21" customBuiltin="1"/>
    <cellStyle name="Output 2" xfId="269"/>
    <cellStyle name="Standard_0103_s Versicherung" xfId="201"/>
    <cellStyle name="Title" xfId="202" builtinId="15" customBuiltin="1"/>
    <cellStyle name="Title 2" xfId="270"/>
    <cellStyle name="Total" xfId="203" builtinId="25" customBuiltin="1"/>
    <cellStyle name="Total 2" xfId="271"/>
    <cellStyle name="Warning Text" xfId="204" builtinId="11" customBuiltin="1"/>
    <cellStyle name="Warning Text 2" xfId="27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2.7109375" style="1" bestFit="1" customWidth="1"/>
    <col min="12" max="12" width="14.28515625" style="1" bestFit="1" customWidth="1"/>
    <col min="13" max="18" width="10.28515625" style="1"/>
    <col min="19" max="19" width="14.28515625" style="1" bestFit="1" customWidth="1"/>
    <col min="20" max="16384" width="10.28515625" style="1"/>
  </cols>
  <sheetData>
    <row r="2" spans="1:19" x14ac:dyDescent="0.25">
      <c r="B2" s="137" t="s">
        <v>52</v>
      </c>
      <c r="C2" s="138"/>
      <c r="D2" s="138"/>
      <c r="E2" s="138"/>
      <c r="F2" s="138"/>
      <c r="G2" s="138"/>
      <c r="H2" s="138"/>
      <c r="I2" s="139"/>
    </row>
    <row r="3" spans="1:19" ht="16.5" thickBot="1" x14ac:dyDescent="0.3">
      <c r="B3" s="2"/>
      <c r="C3" s="3"/>
    </row>
    <row r="4" spans="1:19" x14ac:dyDescent="0.25">
      <c r="B4" s="146"/>
      <c r="C4" s="148" t="s">
        <v>2</v>
      </c>
      <c r="D4" s="150" t="s">
        <v>28</v>
      </c>
      <c r="E4" s="140" t="s">
        <v>3</v>
      </c>
      <c r="F4" s="150" t="s">
        <v>29</v>
      </c>
      <c r="G4" s="140" t="s">
        <v>3</v>
      </c>
      <c r="H4" s="142" t="s">
        <v>8</v>
      </c>
      <c r="I4" s="144" t="s">
        <v>51</v>
      </c>
    </row>
    <row r="5" spans="1:19" x14ac:dyDescent="0.25">
      <c r="B5" s="147"/>
      <c r="C5" s="149"/>
      <c r="D5" s="151"/>
      <c r="E5" s="141" t="s">
        <v>0</v>
      </c>
      <c r="F5" s="151"/>
      <c r="G5" s="141" t="s">
        <v>0</v>
      </c>
      <c r="H5" s="143"/>
      <c r="I5" s="145"/>
    </row>
    <row r="6" spans="1:19" s="4" customFormat="1" x14ac:dyDescent="0.25">
      <c r="A6" s="1"/>
      <c r="B6" s="131" t="s">
        <v>9</v>
      </c>
      <c r="C6" s="134" t="s">
        <v>30</v>
      </c>
      <c r="D6" s="95">
        <f>'FBiH '!D6+RS!D6</f>
        <v>28977029.115800001</v>
      </c>
      <c r="E6" s="67">
        <f>D6/$D$29</f>
        <v>6.7581349595263712E-2</v>
      </c>
      <c r="F6" s="95">
        <f>'FBiH '!F6+RS!F6</f>
        <v>31342531.423195086</v>
      </c>
      <c r="G6" s="67">
        <f t="shared" ref="G6:G23" si="0">F6/$F$29</f>
        <v>6.7390858110774998E-2</v>
      </c>
      <c r="H6" s="68">
        <f>(F6-D6)/D6</f>
        <v>8.1633707097504796E-2</v>
      </c>
      <c r="I6" s="69">
        <f>(G6-E6)/E6</f>
        <v>-2.8186990290892944E-3</v>
      </c>
      <c r="J6" s="1"/>
      <c r="K6" s="92"/>
      <c r="L6" s="92"/>
      <c r="M6" s="92"/>
      <c r="N6" s="93"/>
      <c r="O6" s="92"/>
      <c r="P6" s="92"/>
      <c r="Q6" s="92"/>
      <c r="R6" s="93"/>
      <c r="S6" s="94"/>
    </row>
    <row r="7" spans="1:19" s="4" customFormat="1" x14ac:dyDescent="0.25">
      <c r="A7" s="1"/>
      <c r="B7" s="131" t="s">
        <v>10</v>
      </c>
      <c r="C7" s="135" t="s">
        <v>4</v>
      </c>
      <c r="D7" s="95">
        <f>'FBiH '!D7+RS!D7</f>
        <v>5329961.459999999</v>
      </c>
      <c r="E7" s="67">
        <f t="shared" ref="E7:E27" si="1">D7/$D$29</f>
        <v>1.2430742548453194E-2</v>
      </c>
      <c r="F7" s="95">
        <f>'FBiH '!F7+RS!F7</f>
        <v>6437459.620000001</v>
      </c>
      <c r="G7" s="67">
        <f t="shared" si="0"/>
        <v>1.3841445095408283E-2</v>
      </c>
      <c r="H7" s="68">
        <f t="shared" ref="H7:H27" si="2">(F7-D7)/D7</f>
        <v>0.20778727356876653</v>
      </c>
      <c r="I7" s="69">
        <f t="shared" ref="I7:I23" si="3">(G7-E7)/E7</f>
        <v>0.11348497818665128</v>
      </c>
      <c r="J7" s="1"/>
      <c r="K7" s="92"/>
      <c r="L7" s="92"/>
      <c r="M7" s="92"/>
      <c r="N7" s="93"/>
      <c r="O7" s="92"/>
      <c r="P7" s="92"/>
      <c r="Q7" s="92"/>
      <c r="R7" s="93"/>
      <c r="S7" s="94"/>
    </row>
    <row r="8" spans="1:19" s="4" customFormat="1" x14ac:dyDescent="0.25">
      <c r="A8" s="1"/>
      <c r="B8" s="131" t="s">
        <v>11</v>
      </c>
      <c r="C8" s="136" t="s">
        <v>31</v>
      </c>
      <c r="D8" s="95">
        <f>'FBiH '!D8+RS!D8</f>
        <v>39750566.699999996</v>
      </c>
      <c r="E8" s="67">
        <f t="shared" si="1"/>
        <v>9.2707811212356633E-2</v>
      </c>
      <c r="F8" s="95">
        <f>'FBiH '!F8+RS!F8</f>
        <v>42135078.57</v>
      </c>
      <c r="G8" s="67">
        <f t="shared" si="0"/>
        <v>9.059635493563982E-2</v>
      </c>
      <c r="H8" s="68">
        <f t="shared" si="2"/>
        <v>5.9986864791037181E-2</v>
      </c>
      <c r="I8" s="69">
        <f t="shared" si="3"/>
        <v>-2.2775386983091526E-2</v>
      </c>
      <c r="J8" s="1"/>
      <c r="K8" s="92"/>
      <c r="L8" s="92"/>
      <c r="M8" s="92"/>
      <c r="N8" s="93"/>
      <c r="O8" s="92"/>
      <c r="P8" s="92"/>
      <c r="Q8" s="92"/>
      <c r="R8" s="93"/>
      <c r="S8" s="94"/>
    </row>
    <row r="9" spans="1:19" s="4" customFormat="1" x14ac:dyDescent="0.25">
      <c r="A9" s="1"/>
      <c r="B9" s="131" t="s">
        <v>12</v>
      </c>
      <c r="C9" s="136" t="s">
        <v>32</v>
      </c>
      <c r="D9" s="95">
        <f>'FBiH '!D9+RS!D9</f>
        <v>6000</v>
      </c>
      <c r="E9" s="67">
        <f t="shared" si="1"/>
        <v>1.399343238228953E-5</v>
      </c>
      <c r="F9" s="95">
        <f>'FBiH '!F9+RS!F9</f>
        <v>5980</v>
      </c>
      <c r="G9" s="67">
        <f t="shared" si="0"/>
        <v>1.2857842465276935E-5</v>
      </c>
      <c r="H9" s="68">
        <f t="shared" ref="H9" si="4">(F9-D9)/D9</f>
        <v>-3.3333333333333335E-3</v>
      </c>
      <c r="I9" s="69">
        <f t="shared" ref="I9" si="5">(G9-E9)/E9</f>
        <v>-8.1151634994844332E-2</v>
      </c>
      <c r="J9" s="1"/>
      <c r="K9" s="92"/>
      <c r="L9" s="92"/>
      <c r="M9" s="92"/>
      <c r="N9" s="93"/>
      <c r="O9" s="92"/>
      <c r="P9" s="92"/>
      <c r="Q9" s="92"/>
      <c r="R9" s="93"/>
      <c r="S9" s="94"/>
    </row>
    <row r="10" spans="1:19" s="4" customFormat="1" x14ac:dyDescent="0.25">
      <c r="A10" s="1"/>
      <c r="B10" s="131" t="s">
        <v>13</v>
      </c>
      <c r="C10" s="136" t="s">
        <v>33</v>
      </c>
      <c r="D10" s="95">
        <f>'FBiH '!D10+RS!D10</f>
        <v>0</v>
      </c>
      <c r="E10" s="67">
        <f t="shared" si="1"/>
        <v>0</v>
      </c>
      <c r="F10" s="95">
        <f>'FBiH '!F10+RS!F10</f>
        <v>19.57</v>
      </c>
      <c r="G10" s="67">
        <f t="shared" si="0"/>
        <v>4.2078257031014985E-8</v>
      </c>
      <c r="H10" s="70" t="s">
        <v>1</v>
      </c>
      <c r="I10" s="71" t="s">
        <v>1</v>
      </c>
      <c r="J10" s="1"/>
      <c r="K10" s="92"/>
      <c r="L10" s="92"/>
      <c r="M10" s="92"/>
      <c r="N10" s="93"/>
      <c r="O10" s="92"/>
      <c r="P10" s="92"/>
      <c r="Q10" s="92"/>
      <c r="R10" s="93"/>
      <c r="S10" s="94"/>
    </row>
    <row r="11" spans="1:19" s="4" customFormat="1" x14ac:dyDescent="0.25">
      <c r="A11" s="1"/>
      <c r="B11" s="131" t="s">
        <v>14</v>
      </c>
      <c r="C11" s="136" t="s">
        <v>34</v>
      </c>
      <c r="D11" s="95">
        <f>'FBiH '!D11+RS!D11</f>
        <v>9099.1500000000015</v>
      </c>
      <c r="E11" s="67">
        <f t="shared" si="1"/>
        <v>2.1221390043551631E-5</v>
      </c>
      <c r="F11" s="95">
        <f>'FBiH '!F11+RS!F11</f>
        <v>5197.34</v>
      </c>
      <c r="G11" s="67">
        <f t="shared" si="0"/>
        <v>1.1175013203759603E-5</v>
      </c>
      <c r="H11" s="68">
        <f t="shared" ref="H11" si="6">(F11-D11)/D11</f>
        <v>-0.42881038338745936</v>
      </c>
      <c r="I11" s="69">
        <f t="shared" ref="I11" si="7">(G11-E11)/E11</f>
        <v>-0.47340804816151705</v>
      </c>
      <c r="J11" s="1"/>
      <c r="K11" s="92"/>
      <c r="L11" s="92"/>
      <c r="M11" s="92"/>
      <c r="N11" s="93"/>
      <c r="O11" s="92"/>
      <c r="P11" s="92"/>
      <c r="Q11" s="92"/>
      <c r="R11" s="93"/>
      <c r="S11" s="94"/>
    </row>
    <row r="12" spans="1:19" s="4" customFormat="1" x14ac:dyDescent="0.25">
      <c r="A12" s="1"/>
      <c r="B12" s="131" t="s">
        <v>15</v>
      </c>
      <c r="C12" s="136" t="s">
        <v>35</v>
      </c>
      <c r="D12" s="95">
        <f>'FBiH '!D12+RS!D12</f>
        <v>2634921.497</v>
      </c>
      <c r="E12" s="67">
        <f t="shared" si="1"/>
        <v>6.1452659668184339E-3</v>
      </c>
      <c r="F12" s="95">
        <f>'FBiH '!F12+RS!F12</f>
        <v>3077988.6949999998</v>
      </c>
      <c r="G12" s="67">
        <f t="shared" si="0"/>
        <v>6.6181093227781493E-3</v>
      </c>
      <c r="H12" s="68">
        <f t="shared" si="2"/>
        <v>0.16815195386445317</v>
      </c>
      <c r="I12" s="69">
        <f t="shared" si="3"/>
        <v>7.6944327310298474E-2</v>
      </c>
      <c r="J12" s="1"/>
      <c r="K12" s="92"/>
      <c r="L12" s="92"/>
      <c r="M12" s="92"/>
      <c r="N12" s="93"/>
      <c r="O12" s="92"/>
      <c r="P12" s="92"/>
      <c r="Q12" s="92"/>
      <c r="R12" s="93"/>
      <c r="S12" s="94"/>
    </row>
    <row r="13" spans="1:19" s="4" customFormat="1" x14ac:dyDescent="0.25">
      <c r="A13" s="1"/>
      <c r="B13" s="131" t="s">
        <v>16</v>
      </c>
      <c r="C13" s="136" t="s">
        <v>27</v>
      </c>
      <c r="D13" s="95">
        <f>'FBiH '!D13+RS!D13</f>
        <v>18923083.130099997</v>
      </c>
      <c r="E13" s="67">
        <f t="shared" si="1"/>
        <v>4.413314737424967E-2</v>
      </c>
      <c r="F13" s="95">
        <f>'FBiH '!F13+RS!F13</f>
        <v>22249270.479899999</v>
      </c>
      <c r="G13" s="67">
        <f t="shared" si="0"/>
        <v>4.7839066019714167E-2</v>
      </c>
      <c r="H13" s="68">
        <f t="shared" si="2"/>
        <v>0.17577407058521044</v>
      </c>
      <c r="I13" s="69">
        <f t="shared" si="3"/>
        <v>8.3971320106364905E-2</v>
      </c>
      <c r="J13" s="1"/>
      <c r="K13" s="92"/>
      <c r="L13" s="92"/>
      <c r="M13" s="92"/>
      <c r="N13" s="93"/>
      <c r="O13" s="92"/>
      <c r="P13" s="92"/>
      <c r="Q13" s="92"/>
      <c r="R13" s="93"/>
      <c r="S13" s="94"/>
    </row>
    <row r="14" spans="1:19" s="4" customFormat="1" x14ac:dyDescent="0.25">
      <c r="A14" s="1"/>
      <c r="B14" s="131" t="s">
        <v>17</v>
      </c>
      <c r="C14" s="136" t="s">
        <v>36</v>
      </c>
      <c r="D14" s="95">
        <f>'FBiH '!D14+RS!D14</f>
        <v>21903864.399999999</v>
      </c>
      <c r="E14" s="67">
        <f t="shared" si="1"/>
        <v>5.1085040898706469E-2</v>
      </c>
      <c r="F14" s="95">
        <f>'FBiH '!F14+RS!F14</f>
        <v>20261496.795000002</v>
      </c>
      <c r="G14" s="67">
        <f t="shared" si="0"/>
        <v>4.3565072558666144E-2</v>
      </c>
      <c r="H14" s="68">
        <f t="shared" si="2"/>
        <v>-7.4980723721061612E-2</v>
      </c>
      <c r="I14" s="69">
        <f t="shared" si="3"/>
        <v>-0.14720490005971079</v>
      </c>
      <c r="J14" s="1"/>
      <c r="K14" s="92"/>
      <c r="L14" s="92"/>
      <c r="M14" s="92"/>
      <c r="N14" s="93"/>
      <c r="O14" s="92"/>
      <c r="P14" s="92"/>
      <c r="Q14" s="92"/>
      <c r="R14" s="93"/>
      <c r="S14" s="94"/>
    </row>
    <row r="15" spans="1:19" s="4" customFormat="1" x14ac:dyDescent="0.25">
      <c r="A15" s="1"/>
      <c r="B15" s="131" t="s">
        <v>18</v>
      </c>
      <c r="C15" s="136" t="s">
        <v>37</v>
      </c>
      <c r="D15" s="95">
        <f>'FBiH '!D15+RS!D15</f>
        <v>215053126.16000003</v>
      </c>
      <c r="E15" s="67">
        <f t="shared" si="1"/>
        <v>0.50155522991999002</v>
      </c>
      <c r="F15" s="95">
        <f>'FBiH '!F15+RS!F15</f>
        <v>232629284.99990034</v>
      </c>
      <c r="G15" s="67">
        <f t="shared" si="0"/>
        <v>0.50018573567537272</v>
      </c>
      <c r="H15" s="68">
        <f t="shared" si="2"/>
        <v>8.1729380798787415E-2</v>
      </c>
      <c r="I15" s="69">
        <f t="shared" si="3"/>
        <v>-2.7304953929715068E-3</v>
      </c>
      <c r="J15" s="1"/>
      <c r="K15" s="92"/>
      <c r="L15" s="92"/>
      <c r="M15" s="92"/>
      <c r="N15" s="93"/>
      <c r="O15" s="92"/>
      <c r="P15" s="92"/>
      <c r="Q15" s="92"/>
      <c r="R15" s="93"/>
      <c r="S15" s="94"/>
    </row>
    <row r="16" spans="1:19" s="4" customFormat="1" x14ac:dyDescent="0.25">
      <c r="A16" s="1"/>
      <c r="B16" s="131" t="s">
        <v>19</v>
      </c>
      <c r="C16" s="136" t="s">
        <v>38</v>
      </c>
      <c r="D16" s="95">
        <f>'FBiH '!D16+RS!D16</f>
        <v>46114.869999999995</v>
      </c>
      <c r="E16" s="67">
        <f t="shared" si="1"/>
        <v>1.0755088586051198E-4</v>
      </c>
      <c r="F16" s="95">
        <f>'FBiH '!F16+RS!F16</f>
        <v>33749.269999999997</v>
      </c>
      <c r="G16" s="67">
        <f t="shared" si="0"/>
        <v>7.2565685113394125E-5</v>
      </c>
      <c r="H16" s="68">
        <f t="shared" si="2"/>
        <v>-0.26814777966413</v>
      </c>
      <c r="I16" s="69">
        <f t="shared" si="3"/>
        <v>-0.32528974975149788</v>
      </c>
      <c r="J16" s="1"/>
      <c r="K16" s="92"/>
      <c r="L16" s="92"/>
      <c r="M16" s="92"/>
      <c r="N16" s="93"/>
      <c r="O16" s="92"/>
      <c r="P16" s="92"/>
      <c r="Q16" s="92"/>
      <c r="R16" s="93"/>
      <c r="S16" s="94"/>
    </row>
    <row r="17" spans="1:19" s="4" customFormat="1" x14ac:dyDescent="0.25">
      <c r="A17" s="1"/>
      <c r="B17" s="131" t="s">
        <v>20</v>
      </c>
      <c r="C17" s="136" t="s">
        <v>39</v>
      </c>
      <c r="D17" s="95">
        <f>'FBiH '!D17+RS!D17</f>
        <v>26511.27</v>
      </c>
      <c r="E17" s="67">
        <f t="shared" si="1"/>
        <v>6.1830610685603495E-5</v>
      </c>
      <c r="F17" s="95">
        <f>'FBiH '!F17+RS!F17</f>
        <v>22890.720000000001</v>
      </c>
      <c r="G17" s="67">
        <f t="shared" si="0"/>
        <v>4.921827285564616E-5</v>
      </c>
      <c r="H17" s="68">
        <f t="shared" si="2"/>
        <v>-0.13656644891021816</v>
      </c>
      <c r="I17" s="69">
        <f t="shared" si="3"/>
        <v>-0.20398210029153027</v>
      </c>
      <c r="J17" s="1"/>
      <c r="K17" s="92"/>
      <c r="L17" s="92"/>
      <c r="M17" s="92"/>
      <c r="N17" s="93"/>
      <c r="O17" s="92"/>
      <c r="P17" s="92"/>
      <c r="Q17" s="92"/>
      <c r="R17" s="93"/>
      <c r="S17" s="94"/>
    </row>
    <row r="18" spans="1:19" s="4" customFormat="1" x14ac:dyDescent="0.25">
      <c r="A18" s="1"/>
      <c r="B18" s="131" t="s">
        <v>21</v>
      </c>
      <c r="C18" s="136" t="s">
        <v>40</v>
      </c>
      <c r="D18" s="95">
        <f>'FBiH '!D18+RS!D18</f>
        <v>5091913.3</v>
      </c>
      <c r="E18" s="67">
        <f t="shared" si="1"/>
        <v>1.1875557410005122E-2</v>
      </c>
      <c r="F18" s="95">
        <f>'FBiH '!F18+RS!F18</f>
        <v>4987157.3099999987</v>
      </c>
      <c r="G18" s="67">
        <f t="shared" si="0"/>
        <v>1.0723090809621114E-2</v>
      </c>
      <c r="H18" s="68">
        <f t="shared" si="2"/>
        <v>-2.0573011327589014E-2</v>
      </c>
      <c r="I18" s="69">
        <f t="shared" si="3"/>
        <v>-9.7045263695416772E-2</v>
      </c>
      <c r="J18" s="1"/>
      <c r="K18" s="92"/>
      <c r="L18" s="92"/>
      <c r="M18" s="92"/>
      <c r="N18" s="93"/>
      <c r="O18" s="92"/>
      <c r="P18" s="92"/>
      <c r="Q18" s="92"/>
      <c r="R18" s="93"/>
      <c r="S18" s="94"/>
    </row>
    <row r="19" spans="1:19" s="4" customFormat="1" x14ac:dyDescent="0.25">
      <c r="A19" s="1"/>
      <c r="B19" s="131" t="s">
        <v>22</v>
      </c>
      <c r="C19" s="136" t="s">
        <v>5</v>
      </c>
      <c r="D19" s="95">
        <f>'FBiH '!D19+RS!D19</f>
        <v>6335219.1600000001</v>
      </c>
      <c r="E19" s="67">
        <f t="shared" si="1"/>
        <v>1.4775243490407512E-2</v>
      </c>
      <c r="F19" s="95">
        <f>'FBiH '!F19+RS!F19</f>
        <v>8137248.6800000006</v>
      </c>
      <c r="G19" s="67">
        <f t="shared" si="0"/>
        <v>1.7496231041508811E-2</v>
      </c>
      <c r="H19" s="68">
        <f t="shared" si="2"/>
        <v>0.28444627951908147</v>
      </c>
      <c r="I19" s="69">
        <f t="shared" si="3"/>
        <v>0.18415855906996309</v>
      </c>
      <c r="J19" s="1"/>
      <c r="K19" s="92"/>
      <c r="L19" s="92"/>
      <c r="M19" s="92"/>
      <c r="N19" s="93"/>
      <c r="O19" s="92"/>
      <c r="P19" s="92"/>
      <c r="Q19" s="92"/>
      <c r="R19" s="93"/>
      <c r="S19" s="94"/>
    </row>
    <row r="20" spans="1:19" s="4" customFormat="1" x14ac:dyDescent="0.25">
      <c r="A20" s="1"/>
      <c r="B20" s="131" t="s">
        <v>23</v>
      </c>
      <c r="C20" s="136" t="s">
        <v>41</v>
      </c>
      <c r="D20" s="95">
        <f>'FBiH '!D20+RS!D20</f>
        <v>165323</v>
      </c>
      <c r="E20" s="67">
        <f t="shared" si="1"/>
        <v>3.8557270362287528E-4</v>
      </c>
      <c r="F20" s="95">
        <f>'FBiH '!F20+RS!F20</f>
        <v>188391.48</v>
      </c>
      <c r="G20" s="67">
        <f t="shared" si="0"/>
        <v>4.0506822268233619E-4</v>
      </c>
      <c r="H20" s="68">
        <f t="shared" si="2"/>
        <v>0.1395358177628038</v>
      </c>
      <c r="I20" s="69">
        <f t="shared" si="3"/>
        <v>5.0562498009530436E-2</v>
      </c>
      <c r="J20" s="1"/>
      <c r="K20" s="92"/>
      <c r="L20" s="92"/>
      <c r="M20" s="92"/>
      <c r="N20" s="93"/>
      <c r="O20" s="92"/>
      <c r="P20" s="92"/>
      <c r="Q20" s="92"/>
      <c r="R20" s="93"/>
      <c r="S20" s="94"/>
    </row>
    <row r="21" spans="1:19" s="4" customFormat="1" x14ac:dyDescent="0.25">
      <c r="A21" s="1"/>
      <c r="B21" s="131" t="s">
        <v>24</v>
      </c>
      <c r="C21" s="136" t="s">
        <v>42</v>
      </c>
      <c r="D21" s="95">
        <f>'FBiH '!D21+RS!D21</f>
        <v>1431471.22</v>
      </c>
      <c r="E21" s="67">
        <f t="shared" si="1"/>
        <v>3.3385326207105832E-3</v>
      </c>
      <c r="F21" s="95">
        <f>'FBiH '!F21+RS!F21</f>
        <v>1795884.8599999999</v>
      </c>
      <c r="G21" s="67">
        <f t="shared" si="0"/>
        <v>3.8614054541230634E-3</v>
      </c>
      <c r="H21" s="68">
        <f t="shared" si="2"/>
        <v>0.25457280237880009</v>
      </c>
      <c r="I21" s="69">
        <f t="shared" si="3"/>
        <v>0.15661756011273914</v>
      </c>
      <c r="J21" s="1"/>
      <c r="K21" s="92"/>
      <c r="L21" s="92"/>
      <c r="M21" s="92"/>
      <c r="N21" s="93"/>
      <c r="O21" s="92"/>
      <c r="P21" s="92"/>
      <c r="Q21" s="92"/>
      <c r="R21" s="93"/>
      <c r="S21" s="94"/>
    </row>
    <row r="22" spans="1:19" s="4" customFormat="1" x14ac:dyDescent="0.25">
      <c r="A22" s="1"/>
      <c r="B22" s="131" t="s">
        <v>25</v>
      </c>
      <c r="C22" s="136" t="s">
        <v>43</v>
      </c>
      <c r="D22" s="95">
        <f>'FBiH '!D22+RS!D22</f>
        <v>1593</v>
      </c>
      <c r="E22" s="67">
        <f t="shared" si="1"/>
        <v>3.7152562974978699E-6</v>
      </c>
      <c r="F22" s="95">
        <f>'FBiH '!F22+RS!F22</f>
        <v>1722</v>
      </c>
      <c r="G22" s="67">
        <f t="shared" si="0"/>
        <v>3.7025425961884416E-6</v>
      </c>
      <c r="H22" s="68">
        <f t="shared" si="2"/>
        <v>8.0979284369114876E-2</v>
      </c>
      <c r="I22" s="69">
        <f t="shared" si="3"/>
        <v>-3.4220253708985371E-3</v>
      </c>
      <c r="J22" s="1"/>
      <c r="K22" s="92"/>
      <c r="L22" s="92"/>
      <c r="M22" s="92"/>
      <c r="N22" s="93"/>
      <c r="O22" s="92"/>
      <c r="P22" s="92"/>
      <c r="Q22" s="92"/>
      <c r="R22" s="93"/>
      <c r="S22" s="94"/>
    </row>
    <row r="23" spans="1:19" s="4" customFormat="1" x14ac:dyDescent="0.25">
      <c r="A23" s="1"/>
      <c r="B23" s="131" t="s">
        <v>26</v>
      </c>
      <c r="C23" s="136" t="s">
        <v>44</v>
      </c>
      <c r="D23" s="95">
        <f>'FBiH '!D23+RS!D23</f>
        <v>158894.99</v>
      </c>
      <c r="E23" s="67">
        <f t="shared" si="1"/>
        <v>3.7058104974159516E-4</v>
      </c>
      <c r="F23" s="95">
        <f>'FBiH '!F23+RS!F23</f>
        <v>486024.54</v>
      </c>
      <c r="G23" s="67">
        <f t="shared" si="0"/>
        <v>1.045021232371018E-3</v>
      </c>
      <c r="H23" s="68">
        <f t="shared" si="2"/>
        <v>2.0587782534867838</v>
      </c>
      <c r="I23" s="69">
        <f t="shared" si="3"/>
        <v>1.8199532412672139</v>
      </c>
      <c r="J23" s="1"/>
      <c r="K23" s="92"/>
      <c r="L23" s="92"/>
      <c r="M23" s="92"/>
      <c r="N23" s="93"/>
      <c r="O23" s="92"/>
      <c r="P23" s="92"/>
      <c r="Q23" s="92"/>
      <c r="R23" s="93"/>
      <c r="S23" s="94"/>
    </row>
    <row r="24" spans="1:19" s="44" customFormat="1" x14ac:dyDescent="0.25">
      <c r="A24" s="3"/>
      <c r="B24" s="132"/>
      <c r="C24" s="24" t="s">
        <v>45</v>
      </c>
      <c r="D24" s="96">
        <f>SUM(D6:D23)</f>
        <v>345844692.42290008</v>
      </c>
      <c r="E24" s="73">
        <f>SUM(E6:E23)</f>
        <v>0.80659238636559538</v>
      </c>
      <c r="F24" s="96">
        <f>SUM(F6:F23)</f>
        <v>373797376.35299551</v>
      </c>
      <c r="G24" s="73">
        <f>SUM(G6:G23)</f>
        <v>0.80371701991315192</v>
      </c>
      <c r="H24" s="74">
        <f t="shared" ref="H24:I29" si="8">(F24-D24)/D24</f>
        <v>8.0824383148013726E-2</v>
      </c>
      <c r="I24" s="75">
        <f t="shared" si="8"/>
        <v>-3.5648321271658716E-3</v>
      </c>
      <c r="J24" s="3"/>
    </row>
    <row r="25" spans="1:19" s="4" customFormat="1" ht="15.75" customHeight="1" x14ac:dyDescent="0.25">
      <c r="A25" s="1"/>
      <c r="B25" s="133">
        <v>19</v>
      </c>
      <c r="C25" s="135" t="s">
        <v>6</v>
      </c>
      <c r="D25" s="95">
        <f>'FBiH '!D25+RS!D25</f>
        <v>76780245.139000386</v>
      </c>
      <c r="E25" s="67">
        <f t="shared" si="1"/>
        <v>0.17906986144136938</v>
      </c>
      <c r="F25" s="95">
        <f>'FBiH '!F25+RS!F25</f>
        <v>84697910.477999702</v>
      </c>
      <c r="G25" s="67">
        <f>F25/$F$29</f>
        <v>0.18211243981007505</v>
      </c>
      <c r="H25" s="68">
        <f t="shared" si="2"/>
        <v>0.10312112607436248</v>
      </c>
      <c r="I25" s="69">
        <f t="shared" si="8"/>
        <v>1.6991013139873685E-2</v>
      </c>
      <c r="J25" s="1"/>
      <c r="K25" s="45"/>
    </row>
    <row r="26" spans="1:19" s="4" customFormat="1" x14ac:dyDescent="0.25">
      <c r="A26" s="1"/>
      <c r="B26" s="76"/>
      <c r="C26" s="135" t="s">
        <v>46</v>
      </c>
      <c r="D26" s="95">
        <f>'FBiH '!D26+RS!D26</f>
        <v>6012571.080999963</v>
      </c>
      <c r="E26" s="67">
        <f t="shared" si="1"/>
        <v>1.4022751144280407E-2</v>
      </c>
      <c r="F26" s="95">
        <f>'FBiH '!F26+RS!F26</f>
        <v>6432426.857000309</v>
      </c>
      <c r="G26" s="67">
        <f>F26/$F$29</f>
        <v>1.3830623945940873E-2</v>
      </c>
      <c r="H26" s="68">
        <f t="shared" si="2"/>
        <v>6.982965695442872E-2</v>
      </c>
      <c r="I26" s="69">
        <f>(G26-E26)/E26</f>
        <v>-1.3701105893040045E-2</v>
      </c>
      <c r="J26" s="1"/>
      <c r="K26" s="45"/>
      <c r="L26" s="94"/>
    </row>
    <row r="27" spans="1:19" s="4" customFormat="1" x14ac:dyDescent="0.25">
      <c r="A27" s="1"/>
      <c r="B27" s="76"/>
      <c r="C27" s="135" t="s">
        <v>7</v>
      </c>
      <c r="D27" s="95">
        <f>'FBiH '!D27+RS!D27</f>
        <v>135063.81</v>
      </c>
      <c r="E27" s="67">
        <f t="shared" si="1"/>
        <v>3.1500104875490005E-4</v>
      </c>
      <c r="F27" s="95">
        <f>'FBiH '!F27+RS!F27</f>
        <v>158090.26</v>
      </c>
      <c r="G27" s="67">
        <f>F27/$F$29</f>
        <v>3.3991633083188489E-4</v>
      </c>
      <c r="H27" s="68">
        <f t="shared" si="2"/>
        <v>0.17048571338243762</v>
      </c>
      <c r="I27" s="69">
        <f>(G27-E27)/E27</f>
        <v>7.9095870237470986E-2</v>
      </c>
      <c r="J27" s="1"/>
      <c r="K27" s="45"/>
    </row>
    <row r="28" spans="1:19" s="44" customFormat="1" x14ac:dyDescent="0.25">
      <c r="A28" s="3"/>
      <c r="B28" s="72"/>
      <c r="C28" s="24" t="s">
        <v>47</v>
      </c>
      <c r="D28" s="96">
        <f>SUM(D25:D27)</f>
        <v>82927880.030000359</v>
      </c>
      <c r="E28" s="73">
        <f>SUM(E25:E26)</f>
        <v>0.1930926125856498</v>
      </c>
      <c r="F28" s="96">
        <f>SUM(F25:F27)</f>
        <v>91288427.595000014</v>
      </c>
      <c r="G28" s="73">
        <f>SUM(G25:G26)</f>
        <v>0.19594306375601592</v>
      </c>
      <c r="H28" s="74">
        <f t="shared" si="8"/>
        <v>0.10081709024727396</v>
      </c>
      <c r="I28" s="75">
        <f t="shared" si="8"/>
        <v>1.476209334058155E-2</v>
      </c>
      <c r="J28" s="3"/>
      <c r="K28" s="45"/>
    </row>
    <row r="29" spans="1:19" s="3" customFormat="1" ht="16.5" thickBot="1" x14ac:dyDescent="0.3">
      <c r="B29" s="77"/>
      <c r="C29" s="31" t="s">
        <v>48</v>
      </c>
      <c r="D29" s="114">
        <f>D24+D28</f>
        <v>428772572.45290041</v>
      </c>
      <c r="E29" s="78">
        <f>E24+E28</f>
        <v>0.99968499895124519</v>
      </c>
      <c r="F29" s="114">
        <f>F24+F28</f>
        <v>465085803.94799554</v>
      </c>
      <c r="G29" s="78">
        <f>G24+G28</f>
        <v>0.99966008366916781</v>
      </c>
      <c r="H29" s="79">
        <f>(F29-D29)/D29</f>
        <v>8.4691124918173377E-2</v>
      </c>
      <c r="I29" s="80">
        <f t="shared" si="8"/>
        <v>-2.4923132890374423E-5</v>
      </c>
    </row>
    <row r="30" spans="1:19" x14ac:dyDescent="0.25">
      <c r="B30" s="4"/>
      <c r="C30" s="5"/>
      <c r="D30" s="6"/>
      <c r="E30" s="7"/>
      <c r="F30" s="8"/>
      <c r="G30" s="4"/>
    </row>
    <row r="31" spans="1:19" x14ac:dyDescent="0.25">
      <c r="B31" s="81" t="s">
        <v>49</v>
      </c>
      <c r="C31" s="37"/>
      <c r="D31" s="7"/>
      <c r="E31" s="7"/>
      <c r="F31" s="7"/>
      <c r="G31" s="4"/>
    </row>
    <row r="32" spans="1:19" x14ac:dyDescent="0.25">
      <c r="B32" s="84"/>
      <c r="F32" s="7"/>
    </row>
    <row r="33" spans="2:6" x14ac:dyDescent="0.25">
      <c r="B33" s="81" t="s">
        <v>50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31.08.2017.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  <col min="11" max="11" width="13.85546875" bestFit="1" customWidth="1"/>
    <col min="12" max="12" width="14.28515625" bestFit="1" customWidth="1"/>
    <col min="13" max="13" width="12.7109375" bestFit="1" customWidth="1"/>
    <col min="14" max="14" width="13.85546875" bestFit="1" customWidth="1"/>
    <col min="15" max="15" width="12.7109375" bestFit="1" customWidth="1"/>
    <col min="16" max="16" width="13.85546875" bestFit="1" customWidth="1"/>
    <col min="17" max="18" width="12.7109375" bestFit="1" customWidth="1"/>
    <col min="19" max="19" width="14.28515625" bestFit="1" customWidth="1"/>
    <col min="20" max="20" width="12.7109375" bestFit="1" customWidth="1"/>
    <col min="21" max="21" width="13.42578125" bestFit="1" customWidth="1"/>
    <col min="22" max="22" width="12.7109375" bestFit="1" customWidth="1"/>
    <col min="23" max="23" width="10.140625" bestFit="1" customWidth="1"/>
    <col min="24" max="24" width="13.85546875" bestFit="1" customWidth="1"/>
    <col min="25" max="25" width="12.7109375" bestFit="1" customWidth="1"/>
    <col min="28" max="28" width="12.7109375" bestFit="1" customWidth="1"/>
    <col min="29" max="29" width="13.85546875" bestFit="1" customWidth="1"/>
  </cols>
  <sheetData>
    <row r="1" spans="2:29" ht="15.75" customHeight="1" x14ac:dyDescent="0.2"/>
    <row r="2" spans="2:29" ht="15.75" x14ac:dyDescent="0.25">
      <c r="B2" s="154" t="s">
        <v>53</v>
      </c>
      <c r="C2" s="155"/>
      <c r="D2" s="155"/>
      <c r="E2" s="155"/>
      <c r="F2" s="155"/>
      <c r="G2" s="155"/>
      <c r="H2" s="155"/>
      <c r="I2" s="156"/>
    </row>
    <row r="3" spans="2:29" ht="16.5" thickBot="1" x14ac:dyDescent="0.3">
      <c r="B3" s="66"/>
      <c r="C3" s="3"/>
    </row>
    <row r="4" spans="2:29" ht="15.75" customHeight="1" x14ac:dyDescent="0.25">
      <c r="B4" s="63"/>
      <c r="C4" s="148" t="s">
        <v>2</v>
      </c>
      <c r="D4" s="157" t="s">
        <v>28</v>
      </c>
      <c r="E4" s="159" t="s">
        <v>3</v>
      </c>
      <c r="F4" s="157" t="s">
        <v>29</v>
      </c>
      <c r="G4" s="161" t="s">
        <v>3</v>
      </c>
      <c r="H4" s="163" t="s">
        <v>8</v>
      </c>
      <c r="I4" s="152" t="s">
        <v>51</v>
      </c>
      <c r="K4" s="42"/>
    </row>
    <row r="5" spans="2:29" ht="15.75" customHeight="1" x14ac:dyDescent="0.25">
      <c r="B5" s="64"/>
      <c r="C5" s="149"/>
      <c r="D5" s="158"/>
      <c r="E5" s="160"/>
      <c r="F5" s="158"/>
      <c r="G5" s="162"/>
      <c r="H5" s="164"/>
      <c r="I5" s="153"/>
      <c r="K5" s="42"/>
    </row>
    <row r="6" spans="2:29" ht="15.75" customHeight="1" x14ac:dyDescent="0.25">
      <c r="B6" s="126" t="s">
        <v>9</v>
      </c>
      <c r="C6" s="134" t="s">
        <v>30</v>
      </c>
      <c r="D6" s="115">
        <v>21288378.2258</v>
      </c>
      <c r="E6" s="49">
        <f>D6/$D$29</f>
        <v>7.0372389563704216E-2</v>
      </c>
      <c r="F6" s="119">
        <v>21913337.813195087</v>
      </c>
      <c r="G6" s="43">
        <f>F6/$F$29</f>
        <v>6.7879139970246111E-2</v>
      </c>
      <c r="H6" s="19">
        <f>(F6-D6)/D6</f>
        <v>2.9356843474233296E-2</v>
      </c>
      <c r="I6" s="20">
        <f>(G6-E6)/E6</f>
        <v>-3.5429372356343032E-2</v>
      </c>
      <c r="J6" s="65"/>
      <c r="K6" s="92"/>
      <c r="L6" s="92"/>
      <c r="M6" s="92"/>
      <c r="N6" s="93"/>
      <c r="O6" s="92"/>
      <c r="P6" s="92"/>
      <c r="Q6" s="92"/>
      <c r="R6" s="93"/>
      <c r="S6" s="89"/>
      <c r="T6" s="102"/>
      <c r="U6" s="92"/>
      <c r="V6" s="92"/>
      <c r="W6" s="92"/>
      <c r="X6" s="93"/>
      <c r="Y6" s="92"/>
      <c r="Z6" s="92"/>
      <c r="AA6" s="92"/>
      <c r="AB6" s="93"/>
      <c r="AC6" s="36"/>
    </row>
    <row r="7" spans="2:29" ht="15.75" customHeight="1" x14ac:dyDescent="0.25">
      <c r="B7" s="126" t="s">
        <v>10</v>
      </c>
      <c r="C7" s="135" t="s">
        <v>4</v>
      </c>
      <c r="D7" s="115">
        <v>4374874.7899999991</v>
      </c>
      <c r="E7" s="49">
        <f t="shared" ref="E7:E23" si="0">D7/$D$29</f>
        <v>1.4461899809784082E-2</v>
      </c>
      <c r="F7" s="120">
        <v>5194251.6300000008</v>
      </c>
      <c r="G7" s="43">
        <f t="shared" ref="G7:G23" si="1">F7/$F$29</f>
        <v>1.6089805051111048E-2</v>
      </c>
      <c r="H7" s="19">
        <f t="shared" ref="H7:H23" si="2">(F7-D7)/D7</f>
        <v>0.18729149503270742</v>
      </c>
      <c r="I7" s="20">
        <f t="shared" ref="I7:I23" si="3">(G7-E7)/E7</f>
        <v>0.11256510297669327</v>
      </c>
      <c r="J7" s="65"/>
      <c r="K7" s="92"/>
      <c r="L7" s="92"/>
      <c r="M7" s="92"/>
      <c r="N7" s="93"/>
      <c r="O7" s="92"/>
      <c r="P7" s="92"/>
      <c r="Q7" s="92"/>
      <c r="R7" s="93"/>
      <c r="S7" s="89"/>
      <c r="T7" s="102"/>
      <c r="U7" s="92"/>
      <c r="V7" s="92"/>
      <c r="W7" s="92"/>
      <c r="X7" s="93"/>
      <c r="Y7" s="92"/>
      <c r="Z7" s="92"/>
      <c r="AA7" s="92"/>
      <c r="AB7" s="93"/>
      <c r="AC7" s="36"/>
    </row>
    <row r="8" spans="2:29" ht="15.75" customHeight="1" x14ac:dyDescent="0.25">
      <c r="B8" s="126" t="s">
        <v>11</v>
      </c>
      <c r="C8" s="136" t="s">
        <v>31</v>
      </c>
      <c r="D8" s="115">
        <v>32850946.119999994</v>
      </c>
      <c r="E8" s="49">
        <f t="shared" si="0"/>
        <v>0.10859444309812009</v>
      </c>
      <c r="F8" s="120">
        <v>34207892.950000003</v>
      </c>
      <c r="G8" s="43">
        <f t="shared" si="1"/>
        <v>0.10596296983301443</v>
      </c>
      <c r="H8" s="19">
        <f t="shared" si="2"/>
        <v>4.1306171975786302E-2</v>
      </c>
      <c r="I8" s="20">
        <f t="shared" si="3"/>
        <v>-2.4232117132623548E-2</v>
      </c>
      <c r="J8" s="65"/>
      <c r="K8" s="92"/>
      <c r="L8" s="92"/>
      <c r="M8" s="92"/>
      <c r="N8" s="93"/>
      <c r="O8" s="92"/>
      <c r="P8" s="92"/>
      <c r="Q8" s="92"/>
      <c r="R8" s="93"/>
      <c r="S8" s="89"/>
      <c r="T8" s="102"/>
      <c r="U8" s="92"/>
      <c r="V8" s="92"/>
      <c r="W8" s="92"/>
      <c r="X8" s="93"/>
      <c r="Y8" s="92"/>
      <c r="Z8" s="92"/>
      <c r="AA8" s="92"/>
      <c r="AB8" s="93"/>
      <c r="AC8" s="36"/>
    </row>
    <row r="9" spans="2:29" ht="15.75" customHeight="1" x14ac:dyDescent="0.25">
      <c r="B9" s="126" t="s">
        <v>12</v>
      </c>
      <c r="C9" s="136" t="s">
        <v>32</v>
      </c>
      <c r="D9" s="115">
        <v>6000</v>
      </c>
      <c r="E9" s="49">
        <f t="shared" si="0"/>
        <v>1.9834030234886907E-5</v>
      </c>
      <c r="F9" s="120">
        <v>5980</v>
      </c>
      <c r="G9" s="43">
        <f t="shared" si="1"/>
        <v>1.8523752998397588E-5</v>
      </c>
      <c r="H9" s="19">
        <f t="shared" ref="H9:H11" si="4">(F9-D9)/D9</f>
        <v>-3.3333333333333335E-3</v>
      </c>
      <c r="I9" s="20">
        <f t="shared" ref="I9:I11" si="5">(G9-E9)/E9</f>
        <v>-6.6062077196222965E-2</v>
      </c>
      <c r="J9" s="65"/>
      <c r="K9" s="92"/>
      <c r="L9" s="92"/>
      <c r="M9" s="92"/>
      <c r="N9" s="93"/>
      <c r="O9" s="92"/>
      <c r="P9" s="92"/>
      <c r="Q9" s="92"/>
      <c r="R9" s="93"/>
      <c r="S9" s="89"/>
      <c r="T9" s="102"/>
      <c r="U9" s="92"/>
      <c r="V9" s="92"/>
      <c r="W9" s="92"/>
      <c r="X9" s="93"/>
      <c r="Y9" s="92"/>
      <c r="Z9" s="92"/>
      <c r="AA9" s="92"/>
      <c r="AB9" s="93"/>
      <c r="AC9" s="36"/>
    </row>
    <row r="10" spans="2:29" ht="15.75" customHeight="1" x14ac:dyDescent="0.25">
      <c r="B10" s="126" t="s">
        <v>13</v>
      </c>
      <c r="C10" s="136" t="s">
        <v>33</v>
      </c>
      <c r="D10" s="115">
        <v>0</v>
      </c>
      <c r="E10" s="49">
        <f t="shared" si="0"/>
        <v>0</v>
      </c>
      <c r="F10" s="120">
        <v>0</v>
      </c>
      <c r="G10" s="43">
        <f t="shared" si="1"/>
        <v>0</v>
      </c>
      <c r="H10" s="21" t="s">
        <v>1</v>
      </c>
      <c r="I10" s="22" t="s">
        <v>1</v>
      </c>
      <c r="J10" s="65"/>
      <c r="K10" s="92"/>
      <c r="L10" s="92"/>
      <c r="M10" s="92"/>
      <c r="N10" s="93"/>
      <c r="O10" s="92"/>
      <c r="P10" s="92"/>
      <c r="Q10" s="92"/>
      <c r="R10" s="93"/>
      <c r="S10" s="89"/>
      <c r="T10" s="102"/>
      <c r="U10" s="92"/>
      <c r="V10" s="92"/>
      <c r="W10" s="92"/>
      <c r="X10" s="93"/>
      <c r="Y10" s="92"/>
      <c r="Z10" s="92"/>
      <c r="AA10" s="92"/>
      <c r="AB10" s="93"/>
      <c r="AC10" s="36"/>
    </row>
    <row r="11" spans="2:29" ht="15.75" customHeight="1" x14ac:dyDescent="0.25">
      <c r="B11" s="126" t="s">
        <v>14</v>
      </c>
      <c r="C11" s="136" t="s">
        <v>34</v>
      </c>
      <c r="D11" s="115">
        <v>9099.1500000000015</v>
      </c>
      <c r="E11" s="49">
        <f t="shared" si="0"/>
        <v>3.0078802701961871E-5</v>
      </c>
      <c r="F11" s="122">
        <v>4360.3</v>
      </c>
      <c r="G11" s="43">
        <f t="shared" si="1"/>
        <v>1.3506541839283111E-5</v>
      </c>
      <c r="H11" s="19">
        <f t="shared" si="4"/>
        <v>-0.52080139353675903</v>
      </c>
      <c r="I11" s="20">
        <f t="shared" si="5"/>
        <v>-0.55096145371497263</v>
      </c>
      <c r="J11" s="65"/>
      <c r="K11" s="92"/>
      <c r="L11" s="92"/>
      <c r="M11" s="92"/>
      <c r="N11" s="93"/>
      <c r="O11" s="92"/>
      <c r="P11" s="92"/>
      <c r="Q11" s="92"/>
      <c r="R11" s="93"/>
      <c r="S11" s="89"/>
      <c r="T11" s="102"/>
      <c r="U11" s="92"/>
      <c r="V11" s="92"/>
      <c r="W11" s="92"/>
      <c r="X11" s="93"/>
      <c r="Y11" s="92"/>
      <c r="Z11" s="92"/>
      <c r="AA11" s="92"/>
      <c r="AB11" s="93"/>
      <c r="AC11" s="36"/>
    </row>
    <row r="12" spans="2:29" ht="15.75" customHeight="1" x14ac:dyDescent="0.25">
      <c r="B12" s="126" t="s">
        <v>15</v>
      </c>
      <c r="C12" s="136" t="s">
        <v>35</v>
      </c>
      <c r="D12" s="115">
        <v>2110715.1</v>
      </c>
      <c r="E12" s="49">
        <f t="shared" si="0"/>
        <v>6.9773311851053909E-3</v>
      </c>
      <c r="F12" s="120">
        <v>2142018.5449999999</v>
      </c>
      <c r="G12" s="43">
        <f t="shared" si="1"/>
        <v>6.6351542551115359E-3</v>
      </c>
      <c r="H12" s="68">
        <f t="shared" si="2"/>
        <v>1.4830729642290345E-2</v>
      </c>
      <c r="I12" s="69">
        <f t="shared" si="3"/>
        <v>-4.9041233806459548E-2</v>
      </c>
      <c r="J12" s="65"/>
      <c r="K12" s="92"/>
      <c r="L12" s="92"/>
      <c r="M12" s="92"/>
      <c r="N12" s="93"/>
      <c r="O12" s="92"/>
      <c r="P12" s="92"/>
      <c r="Q12" s="92"/>
      <c r="R12" s="93"/>
      <c r="S12" s="89"/>
      <c r="T12" s="102"/>
      <c r="U12" s="92"/>
      <c r="V12" s="92"/>
      <c r="W12" s="92"/>
      <c r="X12" s="93"/>
      <c r="Y12" s="92"/>
      <c r="Z12" s="92"/>
      <c r="AA12" s="92"/>
      <c r="AB12" s="93"/>
      <c r="AC12" s="36"/>
    </row>
    <row r="13" spans="2:29" ht="15.75" customHeight="1" x14ac:dyDescent="0.25">
      <c r="B13" s="126" t="s">
        <v>16</v>
      </c>
      <c r="C13" s="136" t="s">
        <v>27</v>
      </c>
      <c r="D13" s="115">
        <v>14154430.660099998</v>
      </c>
      <c r="E13" s="49">
        <f t="shared" si="0"/>
        <v>4.6789900945005597E-2</v>
      </c>
      <c r="F13" s="120">
        <v>16274818.83</v>
      </c>
      <c r="G13" s="43">
        <f t="shared" si="1"/>
        <v>5.0413164565316054E-2</v>
      </c>
      <c r="H13" s="68">
        <f t="shared" si="2"/>
        <v>0.14980384734775493</v>
      </c>
      <c r="I13" s="69">
        <f t="shared" si="3"/>
        <v>7.7436873067311091E-2</v>
      </c>
      <c r="J13" s="65"/>
      <c r="K13" s="92"/>
      <c r="L13" s="92"/>
      <c r="M13" s="92"/>
      <c r="N13" s="93"/>
      <c r="O13" s="92"/>
      <c r="P13" s="92"/>
      <c r="Q13" s="92"/>
      <c r="R13" s="93"/>
      <c r="S13" s="89"/>
      <c r="T13" s="102"/>
      <c r="U13" s="92"/>
      <c r="V13" s="92"/>
      <c r="W13" s="92"/>
      <c r="X13" s="93"/>
      <c r="Y13" s="92"/>
      <c r="Z13" s="92"/>
      <c r="AA13" s="92"/>
      <c r="AB13" s="93"/>
      <c r="AC13" s="36"/>
    </row>
    <row r="14" spans="2:29" ht="15.75" customHeight="1" x14ac:dyDescent="0.25">
      <c r="B14" s="126" t="s">
        <v>17</v>
      </c>
      <c r="C14" s="136" t="s">
        <v>36</v>
      </c>
      <c r="D14" s="115">
        <v>12148777.24</v>
      </c>
      <c r="E14" s="49">
        <f t="shared" si="0"/>
        <v>4.0159869182510986E-2</v>
      </c>
      <c r="F14" s="122">
        <v>11025439.075000001</v>
      </c>
      <c r="G14" s="43">
        <f t="shared" si="1"/>
        <v>3.4152593666251035E-2</v>
      </c>
      <c r="H14" s="68">
        <f t="shared" si="2"/>
        <v>-9.2465121617457458E-2</v>
      </c>
      <c r="I14" s="69">
        <f t="shared" si="3"/>
        <v>-0.14958404094792291</v>
      </c>
      <c r="J14" s="65"/>
      <c r="K14" s="92"/>
      <c r="L14" s="92"/>
      <c r="M14" s="92"/>
      <c r="N14" s="93"/>
      <c r="O14" s="92"/>
      <c r="P14" s="92"/>
      <c r="Q14" s="92"/>
      <c r="R14" s="93"/>
      <c r="S14" s="89"/>
      <c r="T14" s="102"/>
      <c r="U14" s="92"/>
      <c r="V14" s="92"/>
      <c r="W14" s="92"/>
      <c r="X14" s="93"/>
      <c r="Y14" s="92"/>
      <c r="Z14" s="92"/>
      <c r="AA14" s="92"/>
      <c r="AB14" s="93"/>
      <c r="AC14" s="36"/>
    </row>
    <row r="15" spans="2:29" ht="15.75" customHeight="1" x14ac:dyDescent="0.25">
      <c r="B15" s="126" t="s">
        <v>18</v>
      </c>
      <c r="C15" s="136" t="s">
        <v>37</v>
      </c>
      <c r="D15" s="115">
        <v>132904134.17000002</v>
      </c>
      <c r="E15" s="49">
        <f t="shared" si="0"/>
        <v>0.43933743591154106</v>
      </c>
      <c r="F15" s="120">
        <v>141687105.75000033</v>
      </c>
      <c r="G15" s="43">
        <f t="shared" si="1"/>
        <v>0.4388924665503085</v>
      </c>
      <c r="H15" s="68">
        <f t="shared" si="2"/>
        <v>6.6085014095692896E-2</v>
      </c>
      <c r="I15" s="69">
        <f t="shared" si="3"/>
        <v>-1.012819133678729E-3</v>
      </c>
      <c r="J15" s="65"/>
      <c r="K15" s="92"/>
      <c r="L15" s="92"/>
      <c r="M15" s="92"/>
      <c r="N15" s="93"/>
      <c r="O15" s="92"/>
      <c r="P15" s="92"/>
      <c r="Q15" s="92"/>
      <c r="R15" s="93"/>
      <c r="S15" s="89"/>
      <c r="T15" s="102"/>
      <c r="U15" s="92"/>
      <c r="V15" s="92"/>
      <c r="W15" s="92"/>
      <c r="X15" s="93"/>
      <c r="Y15" s="92"/>
      <c r="Z15" s="92"/>
      <c r="AA15" s="92"/>
      <c r="AB15" s="93"/>
      <c r="AC15" s="36"/>
    </row>
    <row r="16" spans="2:29" ht="15.75" customHeight="1" x14ac:dyDescent="0.25">
      <c r="B16" s="126" t="s">
        <v>19</v>
      </c>
      <c r="C16" s="136" t="s">
        <v>38</v>
      </c>
      <c r="D16" s="115">
        <v>41102.399999999994</v>
      </c>
      <c r="E16" s="49">
        <f t="shared" si="0"/>
        <v>1.3587104072106926E-4</v>
      </c>
      <c r="F16" s="120">
        <v>23841.85</v>
      </c>
      <c r="G16" s="43">
        <f>F16/$F$29</f>
        <v>7.3852933181412295E-5</v>
      </c>
      <c r="H16" s="68">
        <f t="shared" si="2"/>
        <v>-0.41994019813928135</v>
      </c>
      <c r="I16" s="69">
        <f t="shared" si="3"/>
        <v>-0.45644831459688623</v>
      </c>
      <c r="J16" s="65"/>
      <c r="K16" s="92"/>
      <c r="L16" s="92"/>
      <c r="M16" s="92"/>
      <c r="N16" s="93"/>
      <c r="O16" s="92"/>
      <c r="P16" s="92"/>
      <c r="Q16" s="92"/>
      <c r="R16" s="93"/>
      <c r="S16" s="89"/>
      <c r="T16" s="102"/>
      <c r="U16" s="92"/>
      <c r="V16" s="92"/>
      <c r="W16" s="92"/>
      <c r="X16" s="93"/>
      <c r="Y16" s="92"/>
      <c r="Z16" s="92"/>
      <c r="AA16" s="92"/>
      <c r="AB16" s="93"/>
      <c r="AC16" s="36"/>
    </row>
    <row r="17" spans="2:29" ht="15.75" customHeight="1" x14ac:dyDescent="0.25">
      <c r="B17" s="126" t="s">
        <v>20</v>
      </c>
      <c r="C17" s="136" t="s">
        <v>39</v>
      </c>
      <c r="D17" s="115">
        <v>26036.260000000002</v>
      </c>
      <c r="E17" s="49">
        <f t="shared" si="0"/>
        <v>8.6067328007229438E-5</v>
      </c>
      <c r="F17" s="120">
        <v>22245.010000000002</v>
      </c>
      <c r="G17" s="43">
        <f t="shared" si="1"/>
        <v>6.8906533559679654E-5</v>
      </c>
      <c r="H17" s="68">
        <f t="shared" si="2"/>
        <v>-0.14561423184435859</v>
      </c>
      <c r="I17" s="69">
        <f t="shared" si="3"/>
        <v>-0.19938802382837215</v>
      </c>
      <c r="J17" s="65"/>
      <c r="K17" s="92"/>
      <c r="L17" s="92"/>
      <c r="M17" s="92"/>
      <c r="N17" s="93"/>
      <c r="O17" s="92"/>
      <c r="P17" s="92"/>
      <c r="Q17" s="92"/>
      <c r="R17" s="93"/>
      <c r="S17" s="89"/>
      <c r="T17" s="102"/>
      <c r="U17" s="92"/>
      <c r="V17" s="92"/>
      <c r="W17" s="92"/>
      <c r="X17" s="93"/>
      <c r="Y17" s="92"/>
      <c r="Z17" s="92"/>
      <c r="AA17" s="92"/>
      <c r="AB17" s="93"/>
      <c r="AC17" s="36"/>
    </row>
    <row r="18" spans="2:29" ht="15.75" customHeight="1" x14ac:dyDescent="0.25">
      <c r="B18" s="126" t="s">
        <v>21</v>
      </c>
      <c r="C18" s="136" t="s">
        <v>40</v>
      </c>
      <c r="D18" s="115">
        <v>4056286.5999999996</v>
      </c>
      <c r="E18" s="49">
        <f t="shared" si="0"/>
        <v>1.3408751844294435E-2</v>
      </c>
      <c r="F18" s="120">
        <v>3579436.2599999993</v>
      </c>
      <c r="G18" s="43">
        <f t="shared" si="1"/>
        <v>1.1087724607650173E-2</v>
      </c>
      <c r="H18" s="19">
        <f t="shared" si="2"/>
        <v>-0.11755834511299088</v>
      </c>
      <c r="I18" s="20">
        <f t="shared" si="3"/>
        <v>-0.17309793361802597</v>
      </c>
      <c r="J18" s="65"/>
      <c r="K18" s="92"/>
      <c r="L18" s="92"/>
      <c r="M18" s="92"/>
      <c r="N18" s="93"/>
      <c r="O18" s="92"/>
      <c r="P18" s="92"/>
      <c r="Q18" s="92"/>
      <c r="R18" s="93"/>
      <c r="S18" s="89"/>
      <c r="T18" s="102"/>
      <c r="U18" s="92"/>
      <c r="V18" s="92"/>
      <c r="W18" s="92"/>
      <c r="X18" s="93"/>
      <c r="Y18" s="92"/>
      <c r="Z18" s="92"/>
      <c r="AA18" s="92"/>
      <c r="AB18" s="93"/>
      <c r="AC18" s="36"/>
    </row>
    <row r="19" spans="2:29" ht="15.75" customHeight="1" x14ac:dyDescent="0.25">
      <c r="B19" s="126" t="s">
        <v>22</v>
      </c>
      <c r="C19" s="136" t="s">
        <v>5</v>
      </c>
      <c r="D19" s="115">
        <v>6332219.1600000001</v>
      </c>
      <c r="E19" s="49">
        <f t="shared" si="0"/>
        <v>2.0932237712228362E-2</v>
      </c>
      <c r="F19" s="120">
        <v>8121355.7400000002</v>
      </c>
      <c r="G19" s="43">
        <f t="shared" si="1"/>
        <v>2.5156854137103422E-2</v>
      </c>
      <c r="H19" s="19">
        <f t="shared" si="2"/>
        <v>0.28254495537706564</v>
      </c>
      <c r="I19" s="20">
        <f t="shared" si="3"/>
        <v>0.20182344969296279</v>
      </c>
      <c r="J19" s="65"/>
      <c r="K19" s="92"/>
      <c r="L19" s="92"/>
      <c r="M19" s="92"/>
      <c r="N19" s="93"/>
      <c r="O19" s="92"/>
      <c r="P19" s="92"/>
      <c r="Q19" s="92"/>
      <c r="R19" s="93"/>
      <c r="S19" s="89"/>
      <c r="T19" s="102"/>
      <c r="U19" s="92"/>
      <c r="V19" s="92"/>
      <c r="W19" s="92"/>
      <c r="X19" s="93"/>
      <c r="Y19" s="92"/>
      <c r="Z19" s="92"/>
      <c r="AA19" s="92"/>
      <c r="AB19" s="93"/>
      <c r="AC19" s="36"/>
    </row>
    <row r="20" spans="2:29" ht="15.75" customHeight="1" x14ac:dyDescent="0.25">
      <c r="B20" s="126" t="s">
        <v>23</v>
      </c>
      <c r="C20" s="136" t="s">
        <v>41</v>
      </c>
      <c r="D20" s="115">
        <v>159431</v>
      </c>
      <c r="E20" s="49">
        <f t="shared" si="0"/>
        <v>5.2702654572970903E-4</v>
      </c>
      <c r="F20" s="120">
        <v>178287.14</v>
      </c>
      <c r="G20" s="43">
        <f t="shared" si="1"/>
        <v>5.5226537527604193E-4</v>
      </c>
      <c r="H20" s="19">
        <f t="shared" si="2"/>
        <v>0.11827147794343644</v>
      </c>
      <c r="I20" s="20">
        <f t="shared" si="3"/>
        <v>4.7889104924283825E-2</v>
      </c>
      <c r="J20" s="65"/>
      <c r="K20" s="92"/>
      <c r="L20" s="92"/>
      <c r="M20" s="92"/>
      <c r="N20" s="93"/>
      <c r="O20" s="92"/>
      <c r="P20" s="92"/>
      <c r="Q20" s="92"/>
      <c r="R20" s="93"/>
      <c r="S20" s="89"/>
      <c r="T20" s="102"/>
      <c r="U20" s="92"/>
      <c r="V20" s="92"/>
      <c r="W20" s="92"/>
      <c r="X20" s="93"/>
      <c r="Y20" s="92"/>
      <c r="Z20" s="92"/>
      <c r="AA20" s="92"/>
      <c r="AB20" s="93"/>
      <c r="AC20" s="36"/>
    </row>
    <row r="21" spans="2:29" ht="15.75" customHeight="1" x14ac:dyDescent="0.25">
      <c r="B21" s="126" t="s">
        <v>24</v>
      </c>
      <c r="C21" s="136" t="s">
        <v>42</v>
      </c>
      <c r="D21" s="115">
        <v>942443.39</v>
      </c>
      <c r="E21" s="49">
        <f t="shared" si="0"/>
        <v>3.1154084486548854E-3</v>
      </c>
      <c r="F21" s="120">
        <v>1196394.06</v>
      </c>
      <c r="G21" s="43">
        <f t="shared" si="1"/>
        <v>3.7059712468545257E-3</v>
      </c>
      <c r="H21" s="19">
        <f t="shared" si="2"/>
        <v>0.26945986644354314</v>
      </c>
      <c r="I21" s="20">
        <f t="shared" si="3"/>
        <v>0.1895619171395079</v>
      </c>
      <c r="J21" s="65"/>
      <c r="K21" s="92"/>
      <c r="L21" s="92"/>
      <c r="M21" s="92"/>
      <c r="N21" s="93"/>
      <c r="O21" s="92"/>
      <c r="P21" s="92"/>
      <c r="Q21" s="92"/>
      <c r="R21" s="93"/>
      <c r="S21" s="89"/>
      <c r="T21" s="102"/>
      <c r="U21" s="92"/>
      <c r="V21" s="92"/>
      <c r="W21" s="92"/>
      <c r="X21" s="93"/>
      <c r="Y21" s="92"/>
      <c r="Z21" s="92"/>
      <c r="AA21" s="92"/>
      <c r="AB21" s="93"/>
      <c r="AC21" s="36"/>
    </row>
    <row r="22" spans="2:29" ht="15.75" customHeight="1" x14ac:dyDescent="0.25">
      <c r="B22" s="126" t="s">
        <v>25</v>
      </c>
      <c r="C22" s="136" t="s">
        <v>43</v>
      </c>
      <c r="D22" s="115">
        <v>1593</v>
      </c>
      <c r="E22" s="49">
        <f t="shared" si="0"/>
        <v>5.2659350273624742E-6</v>
      </c>
      <c r="F22" s="120">
        <v>1722</v>
      </c>
      <c r="G22" s="43">
        <f t="shared" si="1"/>
        <v>5.3340974353245225E-6</v>
      </c>
      <c r="H22" s="19">
        <f t="shared" si="2"/>
        <v>8.0979284369114876E-2</v>
      </c>
      <c r="I22" s="20">
        <f t="shared" si="3"/>
        <v>1.294402752936899E-2</v>
      </c>
      <c r="J22" s="65"/>
      <c r="K22" s="92"/>
      <c r="L22" s="92"/>
      <c r="M22" s="92"/>
      <c r="N22" s="93"/>
      <c r="O22" s="92"/>
      <c r="P22" s="92"/>
      <c r="Q22" s="92"/>
      <c r="R22" s="93"/>
      <c r="S22" s="89"/>
      <c r="T22" s="102"/>
      <c r="U22" s="92"/>
      <c r="V22" s="92"/>
      <c r="W22" s="92"/>
      <c r="X22" s="93"/>
      <c r="Y22" s="92"/>
      <c r="Z22" s="92"/>
      <c r="AA22" s="92"/>
      <c r="AB22" s="93"/>
      <c r="AC22" s="36"/>
    </row>
    <row r="23" spans="2:29" ht="15.75" customHeight="1" x14ac:dyDescent="0.25">
      <c r="B23" s="126" t="s">
        <v>26</v>
      </c>
      <c r="C23" s="136" t="s">
        <v>44</v>
      </c>
      <c r="D23" s="115">
        <v>155635.34</v>
      </c>
      <c r="E23" s="49">
        <f t="shared" si="0"/>
        <v>5.1447933986281723E-4</v>
      </c>
      <c r="F23" s="120">
        <v>481925.48</v>
      </c>
      <c r="G23" s="43">
        <f t="shared" si="1"/>
        <v>1.4928208286211031E-3</v>
      </c>
      <c r="H23" s="19">
        <f t="shared" si="2"/>
        <v>2.0965041744375026</v>
      </c>
      <c r="I23" s="20">
        <f t="shared" si="3"/>
        <v>1.9016147257130958</v>
      </c>
      <c r="J23" s="65"/>
      <c r="K23" s="92"/>
      <c r="L23" s="92"/>
      <c r="M23" s="92"/>
      <c r="N23" s="93"/>
      <c r="O23" s="92"/>
      <c r="P23" s="92"/>
      <c r="Q23" s="92"/>
      <c r="R23" s="93"/>
      <c r="S23" s="89"/>
      <c r="T23" s="102"/>
      <c r="U23" s="92"/>
      <c r="V23" s="92"/>
      <c r="W23" s="92"/>
      <c r="X23" s="93"/>
      <c r="Y23" s="92"/>
      <c r="Z23" s="92"/>
      <c r="AA23" s="92"/>
      <c r="AB23" s="93"/>
      <c r="AC23" s="36"/>
    </row>
    <row r="24" spans="2:29" ht="15.75" customHeight="1" x14ac:dyDescent="0.25">
      <c r="B24" s="127"/>
      <c r="C24" s="24" t="s">
        <v>45</v>
      </c>
      <c r="D24" s="96">
        <f>SUM(D6:D23)</f>
        <v>231562102.60589999</v>
      </c>
      <c r="E24" s="50">
        <f>SUM(E6:E23)</f>
        <v>0.76546829072323419</v>
      </c>
      <c r="F24" s="129">
        <f>SUM(F6:F23)</f>
        <v>246060412.43319538</v>
      </c>
      <c r="G24" s="25">
        <f>SUM(G6:G23)</f>
        <v>0.76220105394587834</v>
      </c>
      <c r="H24" s="26">
        <f>(F24-D24)/D24</f>
        <v>6.2610892128451376E-2</v>
      </c>
      <c r="I24" s="27">
        <f>(G24-E24)/E24</f>
        <v>-4.2682849400187215E-3</v>
      </c>
      <c r="K24" s="103"/>
      <c r="L24" s="103"/>
      <c r="M24" s="87"/>
      <c r="N24" s="102"/>
      <c r="O24" s="102"/>
      <c r="P24" s="100"/>
      <c r="Q24" s="90"/>
      <c r="R24" s="90"/>
      <c r="S24" s="89"/>
      <c r="T24" s="102"/>
      <c r="U24" s="104"/>
      <c r="V24" s="90"/>
      <c r="W24" s="113"/>
      <c r="X24" s="113"/>
      <c r="Y24" s="113"/>
      <c r="Z24" s="113"/>
      <c r="AA24" s="113"/>
      <c r="AB24" s="113"/>
      <c r="AC24" s="113"/>
    </row>
    <row r="25" spans="2:29" ht="15.75" customHeight="1" x14ac:dyDescent="0.25">
      <c r="B25" s="126">
        <v>19</v>
      </c>
      <c r="C25" s="135" t="s">
        <v>6</v>
      </c>
      <c r="D25" s="115">
        <v>66093431.719000384</v>
      </c>
      <c r="E25" s="128">
        <f>D25/$D$29</f>
        <v>0.21848318717368115</v>
      </c>
      <c r="F25" s="120">
        <v>71572740.967999697</v>
      </c>
      <c r="G25" s="43">
        <f>F25/$F$29</f>
        <v>0.22170497911530407</v>
      </c>
      <c r="H25" s="19">
        <f>(F25-D25)/D25</f>
        <v>8.2902477696949931E-2</v>
      </c>
      <c r="I25" s="20">
        <f>(G25-E25)/E25</f>
        <v>1.4746177878949501E-2</v>
      </c>
      <c r="K25" s="45"/>
      <c r="L25" s="106"/>
      <c r="M25" s="58"/>
      <c r="N25" s="106"/>
      <c r="O25" s="106"/>
      <c r="P25" s="107"/>
      <c r="Q25" s="99"/>
      <c r="R25" s="88"/>
      <c r="S25" s="106"/>
      <c r="T25" s="106"/>
      <c r="U25" s="107"/>
      <c r="V25" s="99"/>
      <c r="W25" s="113"/>
      <c r="X25" s="113"/>
      <c r="Y25" s="113"/>
      <c r="Z25" s="113"/>
      <c r="AA25" s="113"/>
      <c r="AB25" s="113"/>
      <c r="AC25" s="113"/>
    </row>
    <row r="26" spans="2:29" ht="15.75" customHeight="1" x14ac:dyDescent="0.25">
      <c r="B26" s="17"/>
      <c r="C26" s="135" t="s">
        <v>46</v>
      </c>
      <c r="D26" s="115">
        <v>4854844.5009999629</v>
      </c>
      <c r="E26" s="49">
        <f t="shared" ref="E26:E27" si="6">D26/$D$29</f>
        <v>1.6048522103084616E-2</v>
      </c>
      <c r="F26" s="130">
        <v>5195595.2070003087</v>
      </c>
      <c r="G26" s="43">
        <f t="shared" ref="G26:G27" si="7">F26/$F$29</f>
        <v>1.6093966938818077E-2</v>
      </c>
      <c r="H26" s="19">
        <f>(F26-D26)/D26</f>
        <v>7.0187769336414504E-2</v>
      </c>
      <c r="I26" s="20">
        <f t="shared" ref="I26" si="8">(G26-E26)/E26</f>
        <v>2.8317146863464458E-3</v>
      </c>
      <c r="K26" s="45"/>
      <c r="L26" s="106"/>
      <c r="M26" s="58"/>
      <c r="N26" s="107"/>
      <c r="O26" s="106"/>
      <c r="P26" s="107"/>
      <c r="Q26" s="90"/>
      <c r="R26" s="88"/>
      <c r="S26" s="106"/>
      <c r="T26" s="106"/>
      <c r="U26" s="58"/>
      <c r="V26" s="90"/>
      <c r="W26" s="113"/>
      <c r="X26" s="113"/>
      <c r="Y26" s="113"/>
      <c r="Z26" s="113"/>
      <c r="AA26" s="113"/>
      <c r="AB26" s="113"/>
      <c r="AC26" s="113"/>
    </row>
    <row r="27" spans="2:29" ht="15.75" customHeight="1" x14ac:dyDescent="0.25">
      <c r="B27" s="17"/>
      <c r="C27" s="135" t="s">
        <v>7</v>
      </c>
      <c r="D27" s="115">
        <v>0</v>
      </c>
      <c r="E27" s="49">
        <f t="shared" si="6"/>
        <v>0</v>
      </c>
      <c r="F27" s="115">
        <v>0</v>
      </c>
      <c r="G27" s="43">
        <f t="shared" si="7"/>
        <v>0</v>
      </c>
      <c r="H27" s="21" t="s">
        <v>1</v>
      </c>
      <c r="I27" s="22" t="s">
        <v>1</v>
      </c>
      <c r="K27" s="45"/>
      <c r="L27" s="106"/>
      <c r="M27" s="58"/>
      <c r="N27" s="107"/>
      <c r="O27" s="106"/>
      <c r="P27" s="107"/>
      <c r="Q27" s="90"/>
      <c r="R27" s="88"/>
      <c r="S27" s="106"/>
      <c r="T27" s="106"/>
      <c r="U27" s="58"/>
      <c r="V27" s="90"/>
      <c r="W27" s="113"/>
      <c r="X27" s="113"/>
      <c r="Y27" s="113"/>
      <c r="Z27" s="113"/>
      <c r="AA27" s="113"/>
      <c r="AB27" s="113"/>
      <c r="AC27" s="113"/>
    </row>
    <row r="28" spans="2:29" ht="15.75" customHeight="1" x14ac:dyDescent="0.25">
      <c r="B28" s="23"/>
      <c r="C28" s="24" t="s">
        <v>47</v>
      </c>
      <c r="D28" s="116">
        <f>SUM(D25:D27)</f>
        <v>70948276.220000342</v>
      </c>
      <c r="E28" s="50">
        <f>E25+E26+E27</f>
        <v>0.23453170927676575</v>
      </c>
      <c r="F28" s="116">
        <f>SUM(F25:F27)</f>
        <v>76768336.175000012</v>
      </c>
      <c r="G28" s="25">
        <f>SUM(G25:G27)</f>
        <v>0.23779894605412213</v>
      </c>
      <c r="H28" s="28">
        <f t="shared" ref="H28" si="9">(F28-D28)/D28</f>
        <v>8.2032436375938239E-2</v>
      </c>
      <c r="I28" s="29">
        <f t="shared" ref="I28" si="10">(G28-E28)/E28</f>
        <v>1.393089568754554E-2</v>
      </c>
      <c r="K28" s="45"/>
      <c r="L28" s="106"/>
      <c r="M28" s="58"/>
      <c r="N28" s="106"/>
      <c r="O28" s="106"/>
      <c r="P28" s="107"/>
      <c r="Q28" s="90"/>
      <c r="R28" s="91"/>
      <c r="S28" s="106"/>
      <c r="T28" s="106"/>
      <c r="U28" s="58"/>
      <c r="V28" s="90"/>
      <c r="W28" s="113"/>
      <c r="X28" s="113"/>
      <c r="Y28" s="113"/>
      <c r="Z28" s="113"/>
      <c r="AA28" s="113"/>
      <c r="AB28" s="113"/>
      <c r="AC28" s="113"/>
    </row>
    <row r="29" spans="2:29" ht="16.5" customHeight="1" thickBot="1" x14ac:dyDescent="0.3">
      <c r="B29" s="30"/>
      <c r="C29" s="31" t="s">
        <v>48</v>
      </c>
      <c r="D29" s="114">
        <f>SUM(D24:D27)</f>
        <v>302510378.82590038</v>
      </c>
      <c r="E29" s="97">
        <f>E24+E28</f>
        <v>1</v>
      </c>
      <c r="F29" s="114">
        <f>SUM(F24:F27)</f>
        <v>322828748.60819536</v>
      </c>
      <c r="G29" s="46">
        <f>G24+G28</f>
        <v>1.0000000000000004</v>
      </c>
      <c r="H29" s="32">
        <f t="shared" ref="H29" si="11">(F29-D29)/D29</f>
        <v>6.7165860097608554E-2</v>
      </c>
      <c r="I29" s="33">
        <f t="shared" ref="I29" si="12">(G29-E29)/E29</f>
        <v>4.4408920985006262E-16</v>
      </c>
      <c r="K29" s="108"/>
      <c r="L29" s="108"/>
      <c r="M29" s="58"/>
      <c r="N29" s="108"/>
      <c r="O29" s="108"/>
      <c r="P29" s="107"/>
      <c r="Q29" s="90"/>
      <c r="R29" s="90"/>
      <c r="S29" s="108"/>
      <c r="T29" s="108"/>
      <c r="U29" s="58"/>
      <c r="V29" s="90"/>
    </row>
    <row r="30" spans="2:29" ht="15.75" x14ac:dyDescent="0.25">
      <c r="B30" s="10"/>
      <c r="C30" s="11"/>
      <c r="D30" s="6"/>
      <c r="E30" s="12"/>
      <c r="F30" s="6"/>
      <c r="G30" s="12"/>
      <c r="H30" s="13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</row>
    <row r="31" spans="2:29" ht="15.75" x14ac:dyDescent="0.25">
      <c r="B31" s="81" t="s">
        <v>49</v>
      </c>
      <c r="C31" s="37"/>
      <c r="D31" s="85"/>
      <c r="E31" s="12"/>
      <c r="F31" s="86"/>
      <c r="G31" s="12"/>
      <c r="H31" s="13"/>
    </row>
    <row r="32" spans="2:29" ht="15.75" customHeight="1" x14ac:dyDescent="0.2">
      <c r="B32" s="82"/>
      <c r="F32" s="38"/>
    </row>
    <row r="33" spans="2:9" ht="15.75" customHeight="1" x14ac:dyDescent="0.2">
      <c r="B33" s="83" t="s">
        <v>50</v>
      </c>
      <c r="F33" s="39"/>
    </row>
    <row r="34" spans="2:9" ht="15.75" customHeight="1" x14ac:dyDescent="0.25">
      <c r="B34" s="41"/>
      <c r="C34" s="45"/>
      <c r="F34" s="40"/>
    </row>
    <row r="35" spans="2:9" ht="16.5" x14ac:dyDescent="0.3">
      <c r="B35" s="41"/>
      <c r="C35" s="54"/>
      <c r="D35" s="55"/>
      <c r="E35" s="55"/>
      <c r="F35" s="56"/>
      <c r="G35" s="57"/>
      <c r="H35" s="58"/>
      <c r="I35" s="57"/>
    </row>
    <row r="36" spans="2:9" ht="16.5" x14ac:dyDescent="0.3">
      <c r="C36" s="59"/>
      <c r="D36" s="55"/>
      <c r="E36" s="55"/>
      <c r="F36" s="56"/>
      <c r="G36" s="57"/>
      <c r="H36" s="58"/>
      <c r="I36" s="60"/>
    </row>
    <row r="37" spans="2:9" ht="16.5" x14ac:dyDescent="0.3">
      <c r="C37" s="59"/>
      <c r="D37" s="55"/>
      <c r="E37" s="55"/>
      <c r="F37" s="56"/>
      <c r="G37" s="57"/>
      <c r="H37" s="58"/>
      <c r="I37" s="58"/>
    </row>
    <row r="38" spans="2:9" ht="16.5" x14ac:dyDescent="0.3">
      <c r="C38" s="59"/>
      <c r="D38" s="55"/>
      <c r="E38" s="55"/>
      <c r="F38" s="56"/>
      <c r="G38" s="57"/>
      <c r="H38" s="58"/>
      <c r="I38" s="58"/>
    </row>
    <row r="39" spans="2:9" ht="16.5" x14ac:dyDescent="0.3">
      <c r="C39" s="59"/>
      <c r="D39" s="55"/>
      <c r="E39" s="55"/>
      <c r="F39" s="56"/>
      <c r="G39" s="57"/>
      <c r="H39" s="57"/>
      <c r="I39" s="61"/>
    </row>
    <row r="40" spans="2:9" ht="16.5" x14ac:dyDescent="0.3">
      <c r="C40" s="59"/>
      <c r="D40" s="55"/>
      <c r="E40" s="55"/>
      <c r="F40" s="56"/>
      <c r="G40" s="57"/>
      <c r="H40" s="57"/>
      <c r="I40" s="57"/>
    </row>
    <row r="41" spans="2:9" ht="16.5" x14ac:dyDescent="0.3">
      <c r="C41" s="59"/>
      <c r="D41" s="55"/>
      <c r="E41" s="55"/>
      <c r="F41" s="56"/>
      <c r="G41" s="57"/>
      <c r="H41" s="58"/>
      <c r="I41" s="57"/>
    </row>
    <row r="42" spans="2:9" ht="16.5" x14ac:dyDescent="0.3">
      <c r="C42" s="59"/>
      <c r="D42" s="55"/>
      <c r="E42" s="55"/>
      <c r="F42" s="56"/>
      <c r="G42" s="57"/>
      <c r="H42" s="58"/>
      <c r="I42" s="60"/>
    </row>
    <row r="43" spans="2:9" ht="16.5" x14ac:dyDescent="0.3">
      <c r="C43" s="59"/>
      <c r="D43" s="55"/>
      <c r="E43" s="55"/>
      <c r="F43" s="56"/>
      <c r="G43" s="57"/>
      <c r="H43" s="58"/>
      <c r="I43" s="62"/>
    </row>
    <row r="44" spans="2:9" ht="16.5" x14ac:dyDescent="0.3">
      <c r="C44" s="59"/>
      <c r="D44" s="55"/>
      <c r="E44" s="55"/>
      <c r="F44" s="56"/>
      <c r="G44" s="57"/>
      <c r="H44" s="58"/>
      <c r="I44" s="62"/>
    </row>
    <row r="45" spans="2:9" ht="16.5" x14ac:dyDescent="0.3">
      <c r="C45" s="59"/>
      <c r="D45" s="55"/>
      <c r="E45" s="55"/>
      <c r="F45" s="56"/>
      <c r="G45" s="57"/>
      <c r="H45" s="57"/>
      <c r="I45" s="61"/>
    </row>
    <row r="46" spans="2:9" ht="16.5" x14ac:dyDescent="0.3">
      <c r="C46" s="59"/>
      <c r="D46" s="55"/>
      <c r="E46" s="55"/>
      <c r="F46" s="56"/>
      <c r="G46" s="57"/>
      <c r="H46" s="57"/>
      <c r="I46" s="57"/>
    </row>
    <row r="47" spans="2:9" ht="16.5" x14ac:dyDescent="0.3">
      <c r="C47" s="59"/>
      <c r="D47" s="55"/>
      <c r="E47" s="55"/>
      <c r="F47" s="56"/>
      <c r="G47" s="57"/>
      <c r="H47" s="57"/>
      <c r="I47" s="57"/>
    </row>
    <row r="48" spans="2:9" ht="16.5" x14ac:dyDescent="0.3">
      <c r="C48" s="59"/>
      <c r="D48" s="55"/>
      <c r="E48" s="55"/>
      <c r="F48" s="56"/>
      <c r="G48" s="57"/>
      <c r="H48" s="57"/>
      <c r="I48" s="57"/>
    </row>
    <row r="49" spans="3:9" ht="16.5" x14ac:dyDescent="0.3">
      <c r="C49" s="59"/>
      <c r="D49" s="55"/>
      <c r="E49" s="55"/>
      <c r="F49" s="56"/>
      <c r="G49" s="57"/>
      <c r="H49" s="57"/>
      <c r="I49" s="57"/>
    </row>
    <row r="50" spans="3:9" ht="16.5" x14ac:dyDescent="0.3">
      <c r="C50" s="59"/>
      <c r="D50" s="55"/>
      <c r="E50" s="55"/>
      <c r="F50" s="56"/>
      <c r="G50" s="57"/>
      <c r="H50" s="57"/>
      <c r="I50" s="57"/>
    </row>
    <row r="51" spans="3:9" ht="16.5" x14ac:dyDescent="0.3">
      <c r="C51" s="59"/>
      <c r="D51" s="55"/>
      <c r="E51" s="55"/>
      <c r="F51" s="56"/>
      <c r="G51" s="57"/>
      <c r="H51" s="57"/>
      <c r="I51" s="57"/>
    </row>
    <row r="52" spans="3:9" ht="16.5" x14ac:dyDescent="0.3">
      <c r="C52" s="59"/>
      <c r="D52" s="55"/>
      <c r="E52" s="55"/>
      <c r="F52" s="56"/>
      <c r="G52" s="57"/>
      <c r="H52" s="57"/>
      <c r="I52" s="57"/>
    </row>
    <row r="53" spans="3:9" ht="15.75" x14ac:dyDescent="0.25">
      <c r="C53" s="57"/>
      <c r="D53" s="60"/>
      <c r="E53" s="60"/>
      <c r="F53" s="60"/>
      <c r="G53" s="57"/>
      <c r="H53" s="57"/>
      <c r="I53" s="57"/>
    </row>
  </sheetData>
  <mergeCells count="8">
    <mergeCell ref="I4:I5"/>
    <mergeCell ref="B2:I2"/>
    <mergeCell ref="C4:C5"/>
    <mergeCell ref="D4:D5"/>
    <mergeCell ref="E4:E5"/>
    <mergeCell ref="F4:F5"/>
    <mergeCell ref="G4:G5"/>
    <mergeCell ref="H4:H5"/>
  </mergeCells>
  <dataValidations disablePrompts="1" count="2">
    <dataValidation type="decimal" allowBlank="1" showInputMessage="1" showErrorMessage="1" errorTitle="Microsoft Excel" error="Neočekivana vrsta podatka!_x000a_Mollimo unesite broj." sqref="X6:X23 AB6:AB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U6:W23 Y6:AA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31.08.2017. godine.</oddFooter>
  </headerFooter>
  <ignoredErrors>
    <ignoredError sqref="B6:B23" numberStoredAsText="1"/>
    <ignoredError sqref="E24:I24 E28:I29 E25:E27 G25:I26 G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12" x14ac:dyDescent="0.25">
      <c r="B2" s="137" t="s">
        <v>54</v>
      </c>
      <c r="C2" s="138"/>
      <c r="D2" s="138"/>
      <c r="E2" s="138"/>
      <c r="F2" s="138"/>
      <c r="G2" s="138"/>
      <c r="H2" s="138"/>
      <c r="I2" s="139"/>
    </row>
    <row r="3" spans="2:12" ht="16.5" thickBot="1" x14ac:dyDescent="0.3">
      <c r="B3" s="2"/>
      <c r="C3" s="3"/>
    </row>
    <row r="4" spans="2:12" ht="15.75" customHeight="1" x14ac:dyDescent="0.25">
      <c r="B4" s="170"/>
      <c r="C4" s="148" t="s">
        <v>2</v>
      </c>
      <c r="D4" s="150" t="s">
        <v>28</v>
      </c>
      <c r="E4" s="140" t="s">
        <v>3</v>
      </c>
      <c r="F4" s="150" t="s">
        <v>29</v>
      </c>
      <c r="G4" s="148" t="s">
        <v>3</v>
      </c>
      <c r="H4" s="166" t="s">
        <v>8</v>
      </c>
      <c r="I4" s="168" t="s">
        <v>51</v>
      </c>
    </row>
    <row r="5" spans="2:12" x14ac:dyDescent="0.25">
      <c r="B5" s="171"/>
      <c r="C5" s="149"/>
      <c r="D5" s="151"/>
      <c r="E5" s="141" t="s">
        <v>0</v>
      </c>
      <c r="F5" s="151"/>
      <c r="G5" s="165" t="s">
        <v>0</v>
      </c>
      <c r="H5" s="167"/>
      <c r="I5" s="169"/>
    </row>
    <row r="6" spans="2:12" x14ac:dyDescent="0.25">
      <c r="B6" s="126" t="s">
        <v>9</v>
      </c>
      <c r="C6" s="134" t="s">
        <v>30</v>
      </c>
      <c r="D6" s="117">
        <v>7688650.8899999997</v>
      </c>
      <c r="E6" s="49">
        <f t="shared" ref="E6:E23" si="0">D6/$D$29</f>
        <v>6.0894323701626646E-2</v>
      </c>
      <c r="F6" s="123">
        <v>9429193.6100000013</v>
      </c>
      <c r="G6" s="18">
        <f t="shared" ref="G6:G27" si="1">F6/$F$29</f>
        <v>6.6282783567234077E-2</v>
      </c>
      <c r="H6" s="19">
        <f>(F6-D6)/D6</f>
        <v>0.22637817022798934</v>
      </c>
      <c r="I6" s="20">
        <f>(G6-E6)/E6</f>
        <v>8.8488705318579497E-2</v>
      </c>
      <c r="K6" s="109"/>
      <c r="L6" s="109"/>
    </row>
    <row r="7" spans="2:12" x14ac:dyDescent="0.25">
      <c r="B7" s="126" t="s">
        <v>10</v>
      </c>
      <c r="C7" s="135" t="s">
        <v>4</v>
      </c>
      <c r="D7" s="117">
        <v>955086.66999999993</v>
      </c>
      <c r="E7" s="49">
        <f t="shared" si="0"/>
        <v>7.5643123453207877E-3</v>
      </c>
      <c r="F7" s="123">
        <v>1243207.99</v>
      </c>
      <c r="G7" s="18">
        <f t="shared" si="1"/>
        <v>8.7391657800762971E-3</v>
      </c>
      <c r="H7" s="19">
        <f t="shared" ref="H7:H21" si="2">(F7-D7)/D7</f>
        <v>0.30167033950960709</v>
      </c>
      <c r="I7" s="20">
        <f t="shared" ref="I7:I23" si="3">(G7-E7)/E7</f>
        <v>0.15531529914708805</v>
      </c>
      <c r="K7" s="109"/>
      <c r="L7" s="109"/>
    </row>
    <row r="8" spans="2:12" x14ac:dyDescent="0.25">
      <c r="B8" s="126" t="s">
        <v>11</v>
      </c>
      <c r="C8" s="136" t="s">
        <v>31</v>
      </c>
      <c r="D8" s="117">
        <v>6899620.5800000001</v>
      </c>
      <c r="E8" s="49">
        <f t="shared" si="0"/>
        <v>5.4645182233904882E-2</v>
      </c>
      <c r="F8" s="123">
        <v>7927185.6200000001</v>
      </c>
      <c r="G8" s="18">
        <f t="shared" si="1"/>
        <v>5.5724375856542642E-2</v>
      </c>
      <c r="H8" s="19">
        <f t="shared" si="2"/>
        <v>0.14893065902473149</v>
      </c>
      <c r="I8" s="20">
        <f t="shared" si="3"/>
        <v>1.974910831147652E-2</v>
      </c>
      <c r="K8" s="109"/>
      <c r="L8" s="109"/>
    </row>
    <row r="9" spans="2:12" x14ac:dyDescent="0.25">
      <c r="B9" s="126" t="s">
        <v>12</v>
      </c>
      <c r="C9" s="136" t="s">
        <v>32</v>
      </c>
      <c r="D9" s="117">
        <v>0</v>
      </c>
      <c r="E9" s="49">
        <f t="shared" si="0"/>
        <v>0</v>
      </c>
      <c r="F9" s="123">
        <v>0</v>
      </c>
      <c r="G9" s="18">
        <f t="shared" si="1"/>
        <v>0</v>
      </c>
      <c r="H9" s="21" t="s">
        <v>1</v>
      </c>
      <c r="I9" s="22" t="s">
        <v>1</v>
      </c>
      <c r="K9" s="109"/>
      <c r="L9" s="109"/>
    </row>
    <row r="10" spans="2:12" x14ac:dyDescent="0.25">
      <c r="B10" s="126" t="s">
        <v>13</v>
      </c>
      <c r="C10" s="136" t="s">
        <v>33</v>
      </c>
      <c r="D10" s="117">
        <v>0</v>
      </c>
      <c r="E10" s="49">
        <f t="shared" si="0"/>
        <v>0</v>
      </c>
      <c r="F10" s="123">
        <v>19.57</v>
      </c>
      <c r="G10" s="18">
        <f t="shared" si="1"/>
        <v>1.3756786932819917E-7</v>
      </c>
      <c r="H10" s="21" t="s">
        <v>1</v>
      </c>
      <c r="I10" s="22" t="s">
        <v>1</v>
      </c>
      <c r="K10" s="109"/>
      <c r="L10" s="109"/>
    </row>
    <row r="11" spans="2:12" x14ac:dyDescent="0.25">
      <c r="B11" s="126" t="s">
        <v>14</v>
      </c>
      <c r="C11" s="136" t="s">
        <v>34</v>
      </c>
      <c r="D11" s="117">
        <v>0</v>
      </c>
      <c r="E11" s="49">
        <f t="shared" si="0"/>
        <v>0</v>
      </c>
      <c r="F11" s="123">
        <v>837.04</v>
      </c>
      <c r="G11" s="18">
        <f t="shared" si="1"/>
        <v>5.883996389497998E-6</v>
      </c>
      <c r="H11" s="21" t="s">
        <v>1</v>
      </c>
      <c r="I11" s="22" t="s">
        <v>1</v>
      </c>
      <c r="K11" s="109"/>
      <c r="L11" s="109"/>
    </row>
    <row r="12" spans="2:12" x14ac:dyDescent="0.25">
      <c r="B12" s="126" t="s">
        <v>15</v>
      </c>
      <c r="C12" s="136" t="s">
        <v>35</v>
      </c>
      <c r="D12" s="117">
        <v>524206.39699999994</v>
      </c>
      <c r="E12" s="49">
        <f t="shared" si="0"/>
        <v>4.1517288900317596E-3</v>
      </c>
      <c r="F12" s="123">
        <v>935970.15</v>
      </c>
      <c r="G12" s="18">
        <f t="shared" si="1"/>
        <v>6.5794286811596816E-3</v>
      </c>
      <c r="H12" s="19">
        <f t="shared" si="2"/>
        <v>0.78549929065440249</v>
      </c>
      <c r="I12" s="20">
        <f t="shared" si="3"/>
        <v>0.58474429699800334</v>
      </c>
      <c r="K12" s="109"/>
      <c r="L12" s="109"/>
    </row>
    <row r="13" spans="2:12" x14ac:dyDescent="0.25">
      <c r="B13" s="126" t="s">
        <v>16</v>
      </c>
      <c r="C13" s="136" t="s">
        <v>27</v>
      </c>
      <c r="D13" s="117">
        <v>4768652.4700000007</v>
      </c>
      <c r="E13" s="49">
        <f t="shared" si="0"/>
        <v>3.7767856972985993E-2</v>
      </c>
      <c r="F13" s="123">
        <v>5974451.6498999996</v>
      </c>
      <c r="G13" s="18">
        <f t="shared" si="1"/>
        <v>4.1997577101741804E-2</v>
      </c>
      <c r="H13" s="19">
        <f t="shared" si="2"/>
        <v>0.25285952110911508</v>
      </c>
      <c r="I13" s="20">
        <f t="shared" si="3"/>
        <v>0.11199259020127034</v>
      </c>
      <c r="K13" s="109"/>
      <c r="L13" s="109"/>
    </row>
    <row r="14" spans="2:12" x14ac:dyDescent="0.25">
      <c r="B14" s="126" t="s">
        <v>17</v>
      </c>
      <c r="C14" s="136" t="s">
        <v>36</v>
      </c>
      <c r="D14" s="117">
        <v>9755087.1600000001</v>
      </c>
      <c r="E14" s="49">
        <f t="shared" si="0"/>
        <v>7.726055503849541E-2</v>
      </c>
      <c r="F14" s="123">
        <v>9236057.7200000007</v>
      </c>
      <c r="G14" s="18">
        <f t="shared" si="1"/>
        <v>6.492512935782653E-2</v>
      </c>
      <c r="H14" s="19">
        <f t="shared" si="2"/>
        <v>-5.3206027940810266E-2</v>
      </c>
      <c r="I14" s="20">
        <f t="shared" si="3"/>
        <v>-0.1596600707116678</v>
      </c>
      <c r="K14" s="109"/>
      <c r="L14" s="109"/>
    </row>
    <row r="15" spans="2:12" x14ac:dyDescent="0.25">
      <c r="B15" s="126" t="s">
        <v>18</v>
      </c>
      <c r="C15" s="136" t="s">
        <v>37</v>
      </c>
      <c r="D15" s="117">
        <v>82148991.99000001</v>
      </c>
      <c r="E15" s="49">
        <f t="shared" si="0"/>
        <v>0.65062224590111351</v>
      </c>
      <c r="F15" s="123">
        <v>90942179.249899998</v>
      </c>
      <c r="G15" s="18">
        <f t="shared" si="1"/>
        <v>0.6392806250113392</v>
      </c>
      <c r="H15" s="19">
        <f t="shared" si="2"/>
        <v>0.10703950282153654</v>
      </c>
      <c r="I15" s="20">
        <f t="shared" si="3"/>
        <v>-1.7431959883366932E-2</v>
      </c>
      <c r="K15" s="109"/>
      <c r="L15" s="109"/>
    </row>
    <row r="16" spans="2:12" x14ac:dyDescent="0.25">
      <c r="B16" s="126" t="s">
        <v>19</v>
      </c>
      <c r="C16" s="136" t="s">
        <v>38</v>
      </c>
      <c r="D16" s="117">
        <v>5012.47</v>
      </c>
      <c r="E16" s="49">
        <f t="shared" si="0"/>
        <v>3.9698898427249641E-5</v>
      </c>
      <c r="F16" s="123">
        <v>9907.42</v>
      </c>
      <c r="G16" s="18">
        <f t="shared" si="1"/>
        <v>6.9644489521695816E-5</v>
      </c>
      <c r="H16" s="19">
        <f t="shared" si="2"/>
        <v>0.97655447314397881</v>
      </c>
      <c r="I16" s="20">
        <f t="shared" si="3"/>
        <v>0.75431793527780311</v>
      </c>
      <c r="K16" s="109"/>
      <c r="L16" s="109"/>
    </row>
    <row r="17" spans="2:18" x14ac:dyDescent="0.25">
      <c r="B17" s="126" t="s">
        <v>20</v>
      </c>
      <c r="C17" s="136" t="s">
        <v>39</v>
      </c>
      <c r="D17" s="117">
        <v>475.01</v>
      </c>
      <c r="E17" s="49">
        <f t="shared" si="0"/>
        <v>3.7620920907113356E-6</v>
      </c>
      <c r="F17" s="123">
        <v>645.71</v>
      </c>
      <c r="G17" s="18">
        <f t="shared" si="1"/>
        <v>4.5390367349980324E-6</v>
      </c>
      <c r="H17" s="19">
        <f t="shared" ref="H17" si="4">(F17-D17)/D17</f>
        <v>0.35936085556093567</v>
      </c>
      <c r="I17" s="20">
        <f t="shared" ref="I17" si="5">(G17-E17)/E17</f>
        <v>0.20651930509755073</v>
      </c>
      <c r="K17" s="109"/>
      <c r="L17" s="109"/>
    </row>
    <row r="18" spans="2:18" x14ac:dyDescent="0.25">
      <c r="B18" s="126" t="s">
        <v>21</v>
      </c>
      <c r="C18" s="136" t="s">
        <v>40</v>
      </c>
      <c r="D18" s="117">
        <v>1035626.7000000001</v>
      </c>
      <c r="E18" s="49">
        <f t="shared" si="0"/>
        <v>8.2021915685974653E-3</v>
      </c>
      <c r="F18" s="123">
        <v>1407721.0499999998</v>
      </c>
      <c r="G18" s="18">
        <f t="shared" si="1"/>
        <v>9.8956149952455445E-3</v>
      </c>
      <c r="H18" s="19">
        <f t="shared" si="2"/>
        <v>0.35929389421883362</v>
      </c>
      <c r="I18" s="20">
        <f t="shared" si="3"/>
        <v>0.20645987264323873</v>
      </c>
      <c r="K18" s="109"/>
      <c r="L18" s="109"/>
    </row>
    <row r="19" spans="2:18" x14ac:dyDescent="0.25">
      <c r="B19" s="126" t="s">
        <v>22</v>
      </c>
      <c r="C19" s="136" t="s">
        <v>5</v>
      </c>
      <c r="D19" s="117">
        <v>3000</v>
      </c>
      <c r="E19" s="49">
        <f t="shared" si="0"/>
        <v>2.3760081413304998E-5</v>
      </c>
      <c r="F19" s="123">
        <v>15892.94</v>
      </c>
      <c r="G19" s="18">
        <f t="shared" si="1"/>
        <v>1.1171987190398108E-4</v>
      </c>
      <c r="H19" s="111">
        <f t="shared" ref="H19:H20" si="6">(F19-D19)/D19</f>
        <v>4.2976466666666671</v>
      </c>
      <c r="I19" s="69">
        <f t="shared" ref="I19:I20" si="7">(G19-E19)/E19</f>
        <v>3.7019986994413663</v>
      </c>
      <c r="K19" s="109"/>
      <c r="L19" s="109"/>
    </row>
    <row r="20" spans="2:18" x14ac:dyDescent="0.25">
      <c r="B20" s="126" t="s">
        <v>23</v>
      </c>
      <c r="C20" s="136" t="s">
        <v>41</v>
      </c>
      <c r="D20" s="117">
        <v>5892</v>
      </c>
      <c r="E20" s="49">
        <f t="shared" si="0"/>
        <v>4.6664799895731018E-5</v>
      </c>
      <c r="F20" s="123">
        <v>10104.34</v>
      </c>
      <c r="G20" s="18">
        <f t="shared" si="1"/>
        <v>7.1028744239534799E-5</v>
      </c>
      <c r="H20" s="68">
        <f t="shared" si="6"/>
        <v>0.71492532247114737</v>
      </c>
      <c r="I20" s="69">
        <f t="shared" si="7"/>
        <v>0.52210540703577812</v>
      </c>
      <c r="K20" s="109"/>
      <c r="L20" s="109"/>
    </row>
    <row r="21" spans="2:18" x14ac:dyDescent="0.25">
      <c r="B21" s="126" t="s">
        <v>24</v>
      </c>
      <c r="C21" s="136" t="s">
        <v>42</v>
      </c>
      <c r="D21" s="117">
        <v>489027.82999999996</v>
      </c>
      <c r="E21" s="49">
        <f t="shared" si="0"/>
        <v>3.8731136847239586E-3</v>
      </c>
      <c r="F21" s="123">
        <v>599490.79999999993</v>
      </c>
      <c r="G21" s="18">
        <f t="shared" si="1"/>
        <v>4.2141375594204177E-3</v>
      </c>
      <c r="H21" s="19">
        <f t="shared" si="2"/>
        <v>0.22588278871572601</v>
      </c>
      <c r="I21" s="20">
        <f t="shared" si="3"/>
        <v>8.8049022687224393E-2</v>
      </c>
      <c r="K21" s="109"/>
      <c r="L21" s="109"/>
    </row>
    <row r="22" spans="2:18" x14ac:dyDescent="0.25">
      <c r="B22" s="126" t="s">
        <v>25</v>
      </c>
      <c r="C22" s="136" t="s">
        <v>43</v>
      </c>
      <c r="D22" s="117">
        <v>0</v>
      </c>
      <c r="E22" s="49">
        <f t="shared" si="0"/>
        <v>0</v>
      </c>
      <c r="F22" s="123">
        <v>0</v>
      </c>
      <c r="G22" s="18">
        <f t="shared" si="1"/>
        <v>0</v>
      </c>
      <c r="H22" s="21" t="s">
        <v>1</v>
      </c>
      <c r="I22" s="22" t="s">
        <v>1</v>
      </c>
      <c r="K22" s="109"/>
      <c r="L22" s="109"/>
    </row>
    <row r="23" spans="2:18" x14ac:dyDescent="0.25">
      <c r="B23" s="126" t="s">
        <v>26</v>
      </c>
      <c r="C23" s="136" t="s">
        <v>44</v>
      </c>
      <c r="D23" s="117">
        <v>3259.6499999999996</v>
      </c>
      <c r="E23" s="49">
        <f t="shared" si="0"/>
        <v>2.5816516459626545E-5</v>
      </c>
      <c r="F23" s="123">
        <v>4099.0600000000004</v>
      </c>
      <c r="G23" s="18">
        <f t="shared" si="1"/>
        <v>2.8814458377539507E-5</v>
      </c>
      <c r="H23" s="19">
        <f>(F23-D23)/D23</f>
        <v>0.25751537741782121</v>
      </c>
      <c r="I23" s="20">
        <f t="shared" si="3"/>
        <v>0.11612495909745715</v>
      </c>
      <c r="K23" s="109"/>
      <c r="L23" s="109"/>
    </row>
    <row r="24" spans="2:18" s="3" customFormat="1" x14ac:dyDescent="0.25">
      <c r="B24" s="127"/>
      <c r="C24" s="24" t="s">
        <v>45</v>
      </c>
      <c r="D24" s="118">
        <f>SUM(D6:D23)</f>
        <v>114282589.81700002</v>
      </c>
      <c r="E24" s="50">
        <f>SUM(E6:E23)</f>
        <v>0.90512121272508705</v>
      </c>
      <c r="F24" s="118">
        <f>SUM(F6:F23)</f>
        <v>127736963.91979998</v>
      </c>
      <c r="G24" s="25">
        <f>SUM(G6:G23)</f>
        <v>0.89793060607562292</v>
      </c>
      <c r="H24" s="28">
        <f t="shared" ref="H24:H29" si="8">(F24-D24)/D24</f>
        <v>0.11772899200433216</v>
      </c>
      <c r="I24" s="29">
        <f t="shared" ref="I24:I29" si="9">(G24-E24)/E24</f>
        <v>-7.9443576709632858E-3</v>
      </c>
      <c r="K24" s="110"/>
      <c r="L24" s="110"/>
    </row>
    <row r="25" spans="2:18" ht="15.75" customHeight="1" x14ac:dyDescent="0.25">
      <c r="B25" s="126">
        <v>19</v>
      </c>
      <c r="C25" s="135" t="s">
        <v>6</v>
      </c>
      <c r="D25" s="117">
        <v>10686813.419999998</v>
      </c>
      <c r="E25" s="49">
        <f>D25/$D$29</f>
        <v>8.4639852302666796E-2</v>
      </c>
      <c r="F25" s="125">
        <v>13125169.51</v>
      </c>
      <c r="G25" s="18">
        <f t="shared" si="1"/>
        <v>9.22637508463027E-2</v>
      </c>
      <c r="H25" s="19">
        <f>(F25-D25)/D25</f>
        <v>0.22816493506256069</v>
      </c>
      <c r="I25" s="20">
        <f t="shared" si="9"/>
        <v>9.007457286637649E-2</v>
      </c>
      <c r="K25" s="109"/>
      <c r="L25" s="109"/>
    </row>
    <row r="26" spans="2:18" x14ac:dyDescent="0.25">
      <c r="B26" s="17"/>
      <c r="C26" s="135" t="s">
        <v>46</v>
      </c>
      <c r="D26" s="117">
        <v>1157726.58</v>
      </c>
      <c r="E26" s="49">
        <f>D26/$D$29</f>
        <v>9.1692259317157215E-3</v>
      </c>
      <c r="F26" s="121">
        <v>1236831.6500000001</v>
      </c>
      <c r="G26" s="124">
        <f t="shared" si="1"/>
        <v>8.6943431174338771E-3</v>
      </c>
      <c r="H26" s="19">
        <f>(F26-D26)/D26</f>
        <v>6.8327938017973169E-2</v>
      </c>
      <c r="I26" s="20">
        <f t="shared" si="9"/>
        <v>-5.1790938277489429E-2</v>
      </c>
      <c r="K26" s="109"/>
      <c r="L26" s="109"/>
    </row>
    <row r="27" spans="2:18" customFormat="1" ht="15.75" customHeight="1" x14ac:dyDescent="0.25">
      <c r="B27" s="17"/>
      <c r="C27" s="135" t="s">
        <v>7</v>
      </c>
      <c r="D27" s="115">
        <v>135063.81</v>
      </c>
      <c r="E27" s="49">
        <f t="shared" ref="E27" si="10">D27/$D$29</f>
        <v>1.069709040530386E-3</v>
      </c>
      <c r="F27" s="121">
        <v>158090.26</v>
      </c>
      <c r="G27" s="124">
        <f t="shared" si="1"/>
        <v>1.1112999606408295E-3</v>
      </c>
      <c r="H27" s="19">
        <f>(F27-D27)/D27</f>
        <v>0.17048571338243762</v>
      </c>
      <c r="I27" s="20">
        <f t="shared" si="9"/>
        <v>3.8880591389432242E-2</v>
      </c>
      <c r="K27" s="105"/>
      <c r="L27" s="101"/>
      <c r="M27" s="3"/>
      <c r="R27" s="3"/>
    </row>
    <row r="28" spans="2:18" s="3" customFormat="1" x14ac:dyDescent="0.25">
      <c r="B28" s="23"/>
      <c r="C28" s="24" t="s">
        <v>47</v>
      </c>
      <c r="D28" s="96">
        <f>D25+D26+D27</f>
        <v>11979603.809999999</v>
      </c>
      <c r="E28" s="50">
        <f>E25+E26+E27</f>
        <v>9.4878787274912904E-2</v>
      </c>
      <c r="F28" s="96">
        <f>F25+F26+F27</f>
        <v>14520091.42</v>
      </c>
      <c r="G28" s="25">
        <f>G25+G26</f>
        <v>0.10095809396373658</v>
      </c>
      <c r="H28" s="28">
        <f t="shared" si="8"/>
        <v>0.21206774867457004</v>
      </c>
      <c r="I28" s="29">
        <f t="shared" si="9"/>
        <v>6.4074456086888804E-2</v>
      </c>
      <c r="K28" s="103"/>
      <c r="L28" s="103"/>
    </row>
    <row r="29" spans="2:18" s="3" customFormat="1" ht="16.5" thickBot="1" x14ac:dyDescent="0.3">
      <c r="B29" s="34"/>
      <c r="C29" s="31" t="s">
        <v>48</v>
      </c>
      <c r="D29" s="114">
        <f>D24+D28</f>
        <v>126262193.62700002</v>
      </c>
      <c r="E29" s="98">
        <f>E24+E28</f>
        <v>1</v>
      </c>
      <c r="F29" s="114">
        <f>SUM(F24:F27)</f>
        <v>142257055.33979997</v>
      </c>
      <c r="G29" s="112">
        <f>G24+G28</f>
        <v>0.99888870003935948</v>
      </c>
      <c r="H29" s="32">
        <f t="shared" si="8"/>
        <v>0.12667973883022729</v>
      </c>
      <c r="I29" s="33">
        <f t="shared" si="9"/>
        <v>-1.1112999606405216E-3</v>
      </c>
      <c r="K29" s="103"/>
      <c r="L29" s="103"/>
    </row>
    <row r="30" spans="2:18" x14ac:dyDescent="0.25">
      <c r="B30" s="14"/>
      <c r="C30" s="15"/>
      <c r="D30" s="6"/>
      <c r="E30" s="16"/>
      <c r="F30" s="6"/>
      <c r="G30" s="16"/>
      <c r="H30" s="13"/>
    </row>
    <row r="31" spans="2:18" x14ac:dyDescent="0.25">
      <c r="B31" s="81" t="s">
        <v>49</v>
      </c>
      <c r="C31" s="37"/>
      <c r="E31" s="16"/>
      <c r="F31" s="4"/>
      <c r="G31" s="16"/>
      <c r="H31" s="36"/>
    </row>
    <row r="32" spans="2:18" x14ac:dyDescent="0.25">
      <c r="B32" s="84"/>
      <c r="D32" s="52"/>
      <c r="E32" s="4"/>
      <c r="F32" s="52"/>
      <c r="G32" s="4"/>
      <c r="H32" s="36"/>
    </row>
    <row r="33" spans="2:8" x14ac:dyDescent="0.25">
      <c r="B33" s="81" t="s">
        <v>50</v>
      </c>
      <c r="E33" s="52"/>
      <c r="F33" s="36"/>
      <c r="G33" s="47"/>
      <c r="H33" s="36"/>
    </row>
    <row r="34" spans="2:8" x14ac:dyDescent="0.25">
      <c r="E34" s="4"/>
      <c r="F34" s="35"/>
      <c r="G34" s="48"/>
      <c r="H34" s="35"/>
    </row>
    <row r="35" spans="2:8" x14ac:dyDescent="0.25">
      <c r="D35" s="4"/>
      <c r="E35" s="53"/>
      <c r="F35" s="35"/>
      <c r="G35" s="47"/>
    </row>
    <row r="36" spans="2:8" x14ac:dyDescent="0.25">
      <c r="D36" s="4"/>
      <c r="E36" s="4"/>
      <c r="G36" s="9"/>
    </row>
    <row r="37" spans="2:8" x14ac:dyDescent="0.25">
      <c r="D37" s="36"/>
      <c r="E37" s="4"/>
    </row>
    <row r="39" spans="2:8" x14ac:dyDescent="0.25">
      <c r="D39" s="48"/>
    </row>
    <row r="40" spans="2:8" x14ac:dyDescent="0.25">
      <c r="D40" s="9"/>
    </row>
    <row r="41" spans="2:8" x14ac:dyDescent="0.25">
      <c r="D41" s="9"/>
    </row>
    <row r="42" spans="2:8" x14ac:dyDescent="0.25">
      <c r="D42" s="51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31.08.2017. godine.</oddFooter>
  </headerFooter>
  <ignoredErrors>
    <ignoredError sqref="G24 E24 F28: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2017-11-16T12:49:46Z</cp:lastPrinted>
  <dcterms:created xsi:type="dcterms:W3CDTF">2011-07-19T08:09:31Z</dcterms:created>
  <dcterms:modified xsi:type="dcterms:W3CDTF">2017-12-12T10:27:28Z</dcterms:modified>
</cp:coreProperties>
</file>