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9" i="4" l="1"/>
  <c r="I9" i="4"/>
  <c r="H9" i="5"/>
  <c r="I9" i="5"/>
  <c r="F29" i="5" l="1"/>
  <c r="H17" i="6" l="1"/>
  <c r="H27" i="6" l="1"/>
  <c r="H11" i="5" l="1"/>
  <c r="D24" i="6" l="1"/>
  <c r="H20" i="6" l="1"/>
  <c r="H19" i="6"/>
  <c r="H17" i="5"/>
  <c r="H25" i="6" l="1"/>
  <c r="D25" i="4"/>
  <c r="D28" i="6"/>
  <c r="F26" i="4" l="1"/>
  <c r="F27" i="4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7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H17" i="4" l="1"/>
  <c r="H11" i="4"/>
  <c r="H27" i="4"/>
  <c r="F28" i="4"/>
  <c r="F24" i="4"/>
  <c r="F29" i="4" l="1"/>
  <c r="F28" i="6"/>
  <c r="H23" i="6" l="1"/>
  <c r="H26" i="6"/>
  <c r="F28" i="5" l="1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D29" i="4" l="1"/>
  <c r="H26" i="4"/>
  <c r="H25" i="4"/>
  <c r="H7" i="4" l="1"/>
  <c r="H8" i="4"/>
  <c r="H12" i="4"/>
  <c r="H13" i="4"/>
  <c r="H14" i="4"/>
  <c r="H15" i="4"/>
  <c r="H16" i="4"/>
  <c r="H18" i="4"/>
  <c r="H19" i="4"/>
  <c r="H20" i="4"/>
  <c r="H21" i="4"/>
  <c r="H22" i="4"/>
  <c r="H23" i="4"/>
  <c r="D29" i="6"/>
  <c r="H6" i="4"/>
  <c r="F24" i="5"/>
  <c r="E27" i="6" l="1"/>
  <c r="E25" i="6"/>
  <c r="E26" i="6"/>
  <c r="H7" i="6"/>
  <c r="H8" i="6"/>
  <c r="H12" i="6"/>
  <c r="H13" i="6"/>
  <c r="H14" i="6"/>
  <c r="H15" i="6"/>
  <c r="H16" i="6"/>
  <c r="H18" i="6"/>
  <c r="H21" i="6"/>
  <c r="F24" i="6"/>
  <c r="E28" i="6" l="1"/>
  <c r="F29" i="6"/>
  <c r="G27" i="6" s="1"/>
  <c r="I27" i="6" s="1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I11" i="5" s="1"/>
  <c r="G13" i="5"/>
  <c r="G15" i="5"/>
  <c r="I15" i="5" s="1"/>
  <c r="G17" i="5"/>
  <c r="I17" i="5" s="1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I27" i="4" s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I17" i="6" s="1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6" i="5"/>
  <c r="H28" i="4"/>
  <c r="I14" i="5"/>
  <c r="I23" i="5"/>
  <c r="I18" i="5"/>
  <c r="I19" i="6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I11" i="4" s="1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<sst xmlns="http://schemas.openxmlformats.org/spreadsheetml/2006/main" count="174" uniqueCount="55">
  <si>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</si>
  <si>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</si>
  <si>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</si>
  <si>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</si>
  <si>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</si>
  <si>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</si>
  <si>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</si>
  <si>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</si>
  <si>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</si>
  <si>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</si>
  <si>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</si>
  <si>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</si>
  <si>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</si>
  <si>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</si>
  <si>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</si>
  <si>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</si>
  <si>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</si>
  <si>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</si>
  <si>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</si>
  <si>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</si>
  <si>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</si>
  <si>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</si>
  <si>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</si>
  <si>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</si>
  <si>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</si>
  <si>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</si>
  <si>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</si>
  <si>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</si>
  <si>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VII 2016.*</t>
  </si>
  <si>
    <t>VII 2017.**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</si>
  <si>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</si>
  <si>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</si>
  <si>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</si>
  <si>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</si>
  <si>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</si>
  <si>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Promjena u udjelu</t>
  </si>
  <si>
    <t>Premije po skupinama/vrstama osiguranja u BiH (u KM) za srpanj 2016. i 2017. godine</t>
  </si>
  <si>
    <t>Premije po skupinama/vrstama osiguranja u FBiH (u KM) za srpanj 2016. i 2017. godine</t>
  </si>
  <si>
    <t>Premije po skupinama/vrstama osiguranja u RS (u KM) za srpanj 2016. i 2017. godine</t>
  </si>
  <si>
    <t>*Podatci se odnose na razdoblje od 01.01. do 31.07.2016. godine.</t>
  </si>
  <si>
    <t>**Podatci se odnose na razdoblje od 01.01. do 31.07.2017. godine.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</si>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</sst>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_(* #,##0.00_);_(* \(#,##0.00\);_(* &quot;-&quot;??_);_(@_)"/>
    <numFmt numFmtId="166" formatCode="0.0%"/>
  </numFmts>
  <fonts count="68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04"/>
    </font>
    <font>
      <sz val="8"/>
      <name val="Bookman Old Style"/>
      <family val="1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17" fillId="0" borderId="0"/>
    <xf numFmtId="0" fontId="25" fillId="2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26" fillId="0" borderId="0"/>
    <xf numFmtId="0" fontId="15" fillId="23" borderId="7" applyNumberFormat="0" applyFont="0" applyAlignment="0" applyProtection="0"/>
    <xf numFmtId="0" fontId="27" fillId="20" borderId="8" applyNumberFormat="0" applyAlignment="0" applyProtection="0"/>
    <xf numFmtId="0" fontId="17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7" fillId="0" borderId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30" applyNumberFormat="0" applyAlignment="0" applyProtection="0"/>
    <xf numFmtId="0" fontId="14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30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15" fillId="23" borderId="31" applyNumberFormat="0" applyFont="0" applyAlignment="0" applyProtection="0"/>
    <xf numFmtId="0" fontId="27" fillId="20" borderId="32" applyNumberFormat="0" applyAlignment="0" applyProtection="0"/>
    <xf numFmtId="0" fontId="28" fillId="0" borderId="0" applyNumberFormat="0" applyFill="0" applyBorder="0" applyAlignment="0" applyProtection="0"/>
    <xf numFmtId="0" fontId="29" fillId="0" borderId="33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7">
    <xf numFmtId="0" fontId="0" fillId="0" borderId="0" xfId="0"/>
    <xf numFmtId="0" fontId="32" fillId="0" borderId="0" xfId="197" applyFont="1"/>
    <xf numFmtId="0" fontId="34" fillId="0" borderId="0" xfId="197" applyFont="1"/>
    <xf numFmtId="0" fontId="33" fillId="0" borderId="0" xfId="197" applyFont="1"/>
    <xf numFmtId="0" fontId="32" fillId="0" borderId="0" xfId="197" applyFont="1" applyBorder="1"/>
    <xf numFmtId="0" fontId="35" fillId="0" borderId="0" xfId="197" applyFont="1" applyFill="1" applyBorder="1"/>
    <xf numFmtId="3" fontId="33" fillId="0" borderId="0" xfId="197" applyNumberFormat="1" applyFont="1" applyBorder="1" applyAlignment="1">
      <alignment horizontal="right"/>
    </xf>
    <xf numFmtId="3" fontId="32" fillId="0" borderId="0" xfId="197" applyNumberFormat="1" applyFont="1" applyBorder="1"/>
    <xf numFmtId="3" fontId="36" fillId="0" borderId="0" xfId="197" applyNumberFormat="1" applyFont="1" applyBorder="1" applyAlignment="1">
      <alignment horizontal="right"/>
    </xf>
    <xf numFmtId="3" fontId="32" fillId="0" borderId="0" xfId="197" applyNumberFormat="1" applyFont="1"/>
    <xf numFmtId="0" fontId="32" fillId="0" borderId="0" xfId="197" applyFont="1" applyBorder="1" applyAlignment="1">
      <alignment horizontal="justify"/>
    </xf>
    <xf numFmtId="0" fontId="33" fillId="0" borderId="0" xfId="197" applyFont="1" applyBorder="1" applyAlignment="1">
      <alignment horizontal="left" wrapText="1"/>
    </xf>
    <xf numFmtId="0" fontId="33" fillId="0" borderId="0" xfId="197" applyFont="1" applyBorder="1" applyAlignment="1">
      <alignment horizontal="right" wrapText="1"/>
    </xf>
    <xf numFmtId="0" fontId="32" fillId="0" borderId="0" xfId="197" applyFont="1" applyAlignment="1">
      <alignment wrapText="1"/>
    </xf>
    <xf numFmtId="0" fontId="32" fillId="0" borderId="0" xfId="197" applyFont="1" applyBorder="1" applyAlignment="1"/>
    <xf numFmtId="0" fontId="33" fillId="0" borderId="0" xfId="197" applyFont="1" applyBorder="1" applyAlignment="1">
      <alignment wrapText="1"/>
    </xf>
    <xf numFmtId="0" fontId="33" fillId="0" borderId="0" xfId="197" applyFont="1" applyBorder="1" applyAlignment="1"/>
    <xf numFmtId="0" fontId="41" fillId="0" borderId="11" xfId="197" applyFont="1" applyBorder="1" applyAlignment="1">
      <alignment horizontal="right" vertical="center"/>
    </xf>
    <xf numFmtId="10" fontId="41" fillId="0" borderId="10" xfId="197" applyNumberFormat="1" applyFont="1" applyBorder="1" applyAlignment="1">
      <alignment horizontal="right" vertical="center" wrapText="1"/>
    </xf>
    <xf numFmtId="10" fontId="42" fillId="0" borderId="10" xfId="197" applyNumberFormat="1" applyFont="1" applyBorder="1" applyAlignment="1">
      <alignment vertical="center" wrapText="1"/>
    </xf>
    <xf numFmtId="10" fontId="42" fillId="0" borderId="13" xfId="197" applyNumberFormat="1" applyFont="1" applyBorder="1" applyAlignment="1">
      <alignment vertical="center" wrapText="1"/>
    </xf>
    <xf numFmtId="10" fontId="42" fillId="0" borderId="10" xfId="197" applyNumberFormat="1" applyFont="1" applyBorder="1" applyAlignment="1">
      <alignment horizontal="right" vertical="center" wrapText="1"/>
    </xf>
    <xf numFmtId="10" fontId="42" fillId="0" borderId="13" xfId="197" applyNumberFormat="1" applyFont="1" applyBorder="1" applyAlignment="1">
      <alignment horizontal="right" vertical="center" wrapText="1"/>
    </xf>
    <xf numFmtId="0" fontId="38" fillId="24" borderId="11" xfId="197" applyFont="1" applyFill="1" applyBorder="1" applyAlignment="1">
      <alignment horizontal="right" vertical="center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40" fillId="24" borderId="10" xfId="197" applyNumberFormat="1" applyFont="1" applyFill="1" applyBorder="1" applyAlignment="1">
      <alignment horizontal="right" vertical="center" wrapText="1"/>
    </xf>
    <xf numFmtId="10" fontId="40" fillId="24" borderId="13" xfId="197" applyNumberFormat="1" applyFont="1" applyFill="1" applyBorder="1" applyAlignment="1">
      <alignment horizontal="right" vertical="center" wrapText="1"/>
    </xf>
    <xf numFmtId="10" fontId="40" fillId="24" borderId="10" xfId="197" applyNumberFormat="1" applyFont="1" applyFill="1" applyBorder="1" applyAlignment="1">
      <alignment vertical="center" wrapText="1"/>
    </xf>
    <xf numFmtId="10" fontId="40" fillId="24" borderId="13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justify" vertical="center"/>
    </xf>
    <xf numFmtId="10" fontId="40" fillId="25" borderId="12" xfId="197" applyNumberFormat="1" applyFont="1" applyFill="1" applyBorder="1" applyAlignment="1">
      <alignment vertical="center" wrapText="1"/>
    </xf>
    <xf numFmtId="10" fontId="40" fillId="25" borderId="14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right" vertical="center"/>
    </xf>
    <xf numFmtId="4" fontId="32" fillId="0" borderId="0" xfId="197" applyNumberFormat="1" applyFont="1"/>
    <xf numFmtId="4" fontId="0" fillId="0" borderId="0" xfId="0" applyNumberFormat="1" applyBorder="1"/>
    <xf numFmtId="0" fontId="44" fillId="0" borderId="0" xfId="197" applyFont="1" applyBorder="1" applyAlignment="1">
      <alignment wrapText="1"/>
    </xf>
    <xf numFmtId="4" fontId="45" fillId="0" borderId="0" xfId="0" applyNumberFormat="1" applyFont="1"/>
    <xf numFmtId="3" fontId="47" fillId="0" borderId="0" xfId="0" applyNumberFormat="1" applyFont="1"/>
    <xf numFmtId="3" fontId="48" fillId="0" borderId="0" xfId="197" applyNumberFormat="1" applyFont="1"/>
    <xf numFmtId="0" fontId="49" fillId="0" borderId="0" xfId="197" applyFont="1"/>
    <xf numFmtId="3" fontId="46" fillId="0" borderId="0" xfId="0" applyNumberFormat="1" applyFont="1" applyFill="1" applyBorder="1"/>
    <xf numFmtId="10" fontId="41" fillId="0" borderId="24" xfId="197" applyNumberFormat="1" applyFont="1" applyBorder="1" applyAlignment="1">
      <alignment horizontal="right" vertical="center" wrapText="1"/>
    </xf>
    <xf numFmtId="0" fontId="33" fillId="0" borderId="0" xfId="197" applyFont="1" applyBorder="1"/>
    <xf numFmtId="4" fontId="51" fillId="0" borderId="0" xfId="205" applyNumberFormat="1" applyFont="1" applyBorder="1" applyAlignment="1"/>
    <xf numFmtId="9" fontId="38" fillId="25" borderId="12" xfId="197" applyNumberFormat="1" applyFont="1" applyFill="1" applyBorder="1" applyAlignment="1">
      <alignment vertical="center"/>
    </xf>
    <xf numFmtId="9" fontId="38" fillId="25" borderId="12" xfId="197" applyNumberFormat="1" applyFont="1" applyFill="1" applyBorder="1" applyAlignment="1">
      <alignment horizontal="right" vertical="center" wrapText="1"/>
    </xf>
    <xf numFmtId="3" fontId="52" fillId="0" borderId="0" xfId="0" applyNumberFormat="1" applyFont="1" applyBorder="1"/>
    <xf numFmtId="3" fontId="0" fillId="0" borderId="0" xfId="0" applyNumberFormat="1" applyBorder="1"/>
    <xf numFmtId="10" fontId="52" fillId="0" borderId="10" xfId="197" applyNumberFormat="1" applyFont="1" applyBorder="1" applyAlignment="1">
      <alignment horizontal="right" vertical="center" wrapText="1"/>
    </xf>
    <xf numFmtId="10" fontId="53" fillId="24" borderId="10" xfId="197" applyNumberFormat="1" applyFont="1" applyFill="1" applyBorder="1" applyAlignment="1">
      <alignment horizontal="right" vertical="center" wrapText="1"/>
    </xf>
    <xf numFmtId="3" fontId="54" fillId="0" borderId="0" xfId="197" applyNumberFormat="1" applyFont="1"/>
    <xf numFmtId="1" fontId="32" fillId="0" borderId="0" xfId="197" applyNumberFormat="1" applyFont="1" applyBorder="1"/>
    <xf numFmtId="1" fontId="54" fillId="0" borderId="0" xfId="197" applyNumberFormat="1" applyFont="1" applyBorder="1"/>
    <xf numFmtId="0" fontId="55" fillId="0" borderId="0" xfId="211" applyFont="1" applyFill="1" applyBorder="1" applyAlignment="1" applyProtection="1">
      <alignment horizontal="left" wrapText="1"/>
    </xf>
    <xf numFmtId="3" fontId="51" fillId="0" borderId="0" xfId="211" applyNumberFormat="1" applyFont="1" applyFill="1" applyBorder="1" applyAlignment="1" applyProtection="1">
      <alignment horizontal="right"/>
    </xf>
    <xf numFmtId="3" fontId="56" fillId="0" borderId="0" xfId="197" applyNumberFormat="1" applyFont="1" applyFill="1" applyBorder="1"/>
    <xf numFmtId="0" fontId="32" fillId="0" borderId="0" xfId="197" applyFont="1" applyFill="1" applyBorder="1"/>
    <xf numFmtId="4" fontId="51" fillId="0" borderId="0" xfId="205" applyNumberFormat="1" applyFont="1" applyFill="1" applyBorder="1" applyAlignment="1"/>
    <xf numFmtId="0" fontId="55" fillId="0" borderId="0" xfId="211" applyFont="1" applyFill="1" applyBorder="1" applyAlignment="1" applyProtection="1">
      <alignment wrapText="1"/>
    </xf>
    <xf numFmtId="3" fontId="32" fillId="0" borderId="0" xfId="197" applyNumberFormat="1" applyFont="1" applyFill="1" applyBorder="1"/>
    <xf numFmtId="3" fontId="54" fillId="0" borderId="0" xfId="197" applyNumberFormat="1" applyFont="1" applyFill="1" applyBorder="1"/>
    <xf numFmtId="3" fontId="51" fillId="0" borderId="0" xfId="205" applyNumberFormat="1" applyFont="1" applyFill="1" applyBorder="1" applyAlignment="1"/>
    <xf numFmtId="0" fontId="38" fillId="25" borderId="23" xfId="197" applyFont="1" applyFill="1" applyBorder="1" applyAlignment="1">
      <alignment horizontal="center" vertical="center" wrapText="1"/>
    </xf>
    <xf numFmtId="0" fontId="38" fillId="25" borderId="22" xfId="197" applyFont="1" applyFill="1" applyBorder="1" applyAlignment="1">
      <alignment horizontal="center" vertical="center" wrapText="1"/>
    </xf>
    <xf numFmtId="0" fontId="58" fillId="0" borderId="0" xfId="197" applyFont="1"/>
    <xf numFmtId="0" fontId="0" fillId="0" borderId="0" xfId="0" applyAlignment="1">
      <alignment horizontal="center"/>
    </xf>
    <xf numFmtId="10" fontId="52" fillId="0" borderId="10" xfId="197" applyNumberFormat="1" applyFont="1" applyFill="1" applyBorder="1" applyAlignment="1">
      <alignment horizontal="right" vertical="center"/>
    </xf>
    <xf numFmtId="10" fontId="60" fillId="0" borderId="10" xfId="197" applyNumberFormat="1" applyFont="1" applyBorder="1" applyAlignment="1">
      <alignment vertical="center" wrapText="1"/>
    </xf>
    <xf numFmtId="10" fontId="60" fillId="0" borderId="13" xfId="197" applyNumberFormat="1" applyFont="1" applyBorder="1" applyAlignment="1">
      <alignment vertical="center" wrapText="1"/>
    </xf>
    <xf numFmtId="10" fontId="60" fillId="0" borderId="10" xfId="197" applyNumberFormat="1" applyFont="1" applyBorder="1" applyAlignment="1">
      <alignment horizontal="right" vertical="center" wrapText="1"/>
    </xf>
    <xf numFmtId="10" fontId="60" fillId="0" borderId="13" xfId="197" applyNumberFormat="1" applyFont="1" applyBorder="1" applyAlignment="1">
      <alignment horizontal="right" vertical="center" wrapText="1"/>
    </xf>
    <xf numFmtId="0" fontId="53" fillId="24" borderId="11" xfId="197" applyFont="1" applyFill="1" applyBorder="1" applyAlignment="1">
      <alignment horizontal="right" vertical="center"/>
    </xf>
    <xf numFmtId="10" fontId="53" fillId="24" borderId="10" xfId="197" applyNumberFormat="1" applyFont="1" applyFill="1" applyBorder="1" applyAlignment="1">
      <alignment horizontal="right" vertical="center"/>
    </xf>
    <xf numFmtId="10" fontId="59" fillId="24" borderId="10" xfId="197" applyNumberFormat="1" applyFont="1" applyFill="1" applyBorder="1" applyAlignment="1">
      <alignment vertical="center" wrapText="1"/>
    </xf>
    <xf numFmtId="10" fontId="59" fillId="24" borderId="13" xfId="197" applyNumberFormat="1" applyFont="1" applyFill="1" applyBorder="1" applyAlignment="1">
      <alignment vertical="center" wrapText="1"/>
    </xf>
    <xf numFmtId="0" fontId="52" fillId="0" borderId="11" xfId="197" applyFont="1" applyBorder="1" applyAlignment="1">
      <alignment horizontal="right" vertical="center"/>
    </xf>
    <xf numFmtId="0" fontId="53" fillId="25" borderId="15" xfId="197" applyFont="1" applyFill="1" applyBorder="1" applyAlignment="1">
      <alignment horizontal="right" vertical="center"/>
    </xf>
    <xf numFmtId="9" fontId="53" fillId="25" borderId="12" xfId="197" applyNumberFormat="1" applyFont="1" applyFill="1" applyBorder="1" applyAlignment="1">
      <alignment horizontal="right" vertical="center"/>
    </xf>
    <xf numFmtId="10" fontId="59" fillId="25" borderId="12" xfId="197" applyNumberFormat="1" applyFont="1" applyFill="1" applyBorder="1" applyAlignment="1">
      <alignment vertical="center" wrapText="1"/>
    </xf>
    <xf numFmtId="10" fontId="59" fillId="25" borderId="14" xfId="197" applyNumberFormat="1" applyFont="1" applyFill="1" applyBorder="1" applyAlignment="1">
      <alignment vertical="center" wrapText="1"/>
    </xf>
    <xf numFmtId="0" fontId="49" fillId="0" borderId="0" xfId="197" applyFont="1" applyBorder="1" applyAlignment="1">
      <alignment vertical="center"/>
    </xf>
    <xf numFmtId="0" fontId="0" fillId="0" borderId="0" xfId="0" applyAlignment="1">
      <alignment vertical="center"/>
    </xf>
    <xf numFmtId="0" fontId="49" fillId="0" borderId="0" xfId="197" applyFont="1" applyAlignment="1">
      <alignment vertical="center"/>
    </xf>
    <xf numFmtId="0" fontId="32" fillId="0" borderId="0" xfId="197" applyFont="1" applyAlignment="1">
      <alignment vertical="center"/>
    </xf>
    <xf numFmtId="3" fontId="61" fillId="0" borderId="0" xfId="197" applyNumberFormat="1" applyFont="1" applyBorder="1" applyAlignment="1">
      <alignment horizontal="right"/>
    </xf>
    <xf numFmtId="3" fontId="45" fillId="0" borderId="0" xfId="0" applyNumberFormat="1" applyFont="1"/>
    <xf numFmtId="4" fontId="33" fillId="0" borderId="0" xfId="197" applyNumberFormat="1" applyFont="1" applyFill="1" applyBorder="1"/>
    <xf numFmtId="0" fontId="33" fillId="0" borderId="0" xfId="197" applyFont="1" applyFill="1" applyBorder="1"/>
    <xf numFmtId="4" fontId="51" fillId="0" borderId="0" xfId="211" applyNumberFormat="1" applyFont="1" applyFill="1" applyBorder="1" applyAlignment="1" applyProtection="1">
      <alignment horizontal="right"/>
      <protection locked="0"/>
    </xf>
    <xf numFmtId="4" fontId="51" fillId="0" borderId="0" xfId="211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37" fillId="0" borderId="0" xfId="197" applyFont="1" applyFill="1" applyBorder="1"/>
    <xf numFmtId="4" fontId="51" fillId="0" borderId="0" xfId="211" applyNumberFormat="1" applyFont="1" applyBorder="1" applyAlignment="1" applyProtection="1">
      <alignment horizontal="right"/>
      <protection locked="0"/>
    </xf>
    <xf numFmtId="4" fontId="51" fillId="0" borderId="0" xfId="211" applyNumberFormat="1" applyFont="1" applyBorder="1" applyAlignment="1" applyProtection="1">
      <alignment horizontal="right"/>
    </xf>
    <xf numFmtId="4" fontId="32" fillId="0" borderId="0" xfId="197" applyNumberFormat="1" applyFont="1" applyBorder="1"/>
    <xf numFmtId="3" fontId="52" fillId="0" borderId="10" xfId="197" applyNumberFormat="1" applyFont="1" applyFill="1" applyBorder="1" applyAlignment="1">
      <alignment horizontal="right" vertical="center"/>
    </xf>
    <xf numFmtId="3" fontId="53" fillId="24" borderId="10" xfId="197" applyNumberFormat="1" applyFont="1" applyFill="1" applyBorder="1" applyAlignment="1">
      <alignment horizontal="right" vertical="center"/>
    </xf>
    <xf numFmtId="9" fontId="53" fillId="25" borderId="12" xfId="197" applyNumberFormat="1" applyFont="1" applyFill="1" applyBorder="1" applyAlignment="1">
      <alignment horizontal="right" vertical="center" wrapText="1"/>
    </xf>
    <xf numFmtId="9" fontId="53" fillId="25" borderId="12" xfId="197" applyNumberFormat="1" applyFont="1" applyFill="1" applyBorder="1" applyAlignment="1">
      <alignment vertical="center"/>
    </xf>
    <xf numFmtId="4" fontId="0" fillId="0" borderId="0" xfId="0" applyNumberFormat="1" applyFill="1" applyBorder="1"/>
    <xf numFmtId="4" fontId="63" fillId="0" borderId="0" xfId="211" applyNumberFormat="1" applyFont="1" applyFill="1" applyBorder="1" applyAlignment="1" applyProtection="1">
      <alignment horizontal="right"/>
      <protection locked="0"/>
    </xf>
    <xf numFmtId="3" fontId="52" fillId="0" borderId="0" xfId="205" applyNumberFormat="1" applyFont="1" applyFill="1" applyBorder="1"/>
    <xf numFmtId="4" fontId="63" fillId="0" borderId="0" xfId="211" applyNumberFormat="1" applyFont="1" applyFill="1" applyBorder="1" applyAlignment="1" applyProtection="1">
      <alignment horizontal="right"/>
    </xf>
    <xf numFmtId="3" fontId="53" fillId="0" borderId="0" xfId="197" applyNumberFormat="1" applyFont="1" applyFill="1" applyBorder="1" applyAlignment="1">
      <alignment horizontal="right" vertical="center"/>
    </xf>
    <xf numFmtId="4" fontId="64" fillId="0" borderId="0" xfId="0" applyNumberFormat="1" applyFont="1" applyFill="1" applyBorder="1"/>
    <xf numFmtId="3" fontId="62" fillId="0" borderId="0" xfId="0" applyNumberFormat="1" applyFont="1" applyFill="1" applyBorder="1" applyAlignment="1">
      <alignment vertical="center"/>
    </xf>
    <xf numFmtId="4" fontId="51" fillId="0" borderId="0" xfId="205" applyNumberFormat="1" applyFont="1" applyFill="1" applyBorder="1" applyAlignment="1">
      <alignment horizontal="right" wrapText="1"/>
    </xf>
    <xf numFmtId="4" fontId="63" fillId="0" borderId="0" xfId="205" applyNumberFormat="1" applyFont="1" applyFill="1" applyBorder="1" applyAlignment="1"/>
    <xf numFmtId="4" fontId="51" fillId="0" borderId="0" xfId="205" applyNumberFormat="1" applyFont="1" applyFill="1" applyBorder="1" applyAlignment="1">
      <alignment horizontal="right"/>
    </xf>
    <xf numFmtId="3" fontId="52" fillId="0" borderId="0" xfId="0" applyNumberFormat="1" applyFont="1" applyFill="1" applyBorder="1"/>
    <xf numFmtId="3" fontId="53" fillId="0" borderId="0" xfId="197" applyNumberFormat="1" applyFont="1" applyFill="1" applyBorder="1" applyAlignment="1">
      <alignment horizontal="right" vertical="center" wrapText="1"/>
    </xf>
    <xf numFmtId="3" fontId="52" fillId="0" borderId="10" xfId="0" applyNumberFormat="1" applyFont="1" applyBorder="1"/>
    <xf numFmtId="3" fontId="53" fillId="24" borderId="10" xfId="197" applyNumberFormat="1" applyFont="1" applyFill="1" applyBorder="1" applyAlignment="1">
      <alignment horizontal="right" vertical="center" wrapText="1"/>
    </xf>
    <xf numFmtId="3" fontId="52" fillId="0" borderId="10" xfId="205" applyNumberFormat="1" applyFont="1" applyBorder="1"/>
    <xf numFmtId="3" fontId="53" fillId="25" borderId="12" xfId="197" applyNumberFormat="1" applyFont="1" applyFill="1" applyBorder="1" applyAlignment="1">
      <alignment horizontal="right" vertical="center"/>
    </xf>
    <xf numFmtId="3" fontId="53" fillId="24" borderId="10" xfId="197" applyNumberFormat="1" applyFont="1" applyFill="1" applyBorder="1" applyAlignment="1">
      <alignment vertical="center" wrapText="1"/>
    </xf>
    <xf numFmtId="166" fontId="60" fillId="0" borderId="10" xfId="197" applyNumberFormat="1" applyFont="1" applyBorder="1" applyAlignment="1">
      <alignment vertical="center" wrapText="1"/>
    </xf>
    <xf numFmtId="3" fontId="65" fillId="0" borderId="10" xfId="225" applyNumberFormat="1" applyFont="1" applyBorder="1"/>
    <xf numFmtId="3" fontId="2" fillId="0" borderId="10" xfId="225" applyNumberFormat="1" applyBorder="1"/>
    <xf numFmtId="3" fontId="66" fillId="0" borderId="10" xfId="211" applyNumberFormat="1" applyFont="1" applyFill="1" applyBorder="1" applyAlignment="1" applyProtection="1">
      <alignment horizontal="right" vertical="center"/>
    </xf>
    <xf numFmtId="3" fontId="65" fillId="0" borderId="10" xfId="225" applyNumberFormat="1" applyFont="1" applyFill="1" applyBorder="1"/>
    <xf numFmtId="3" fontId="67" fillId="0" borderId="29" xfId="211" applyNumberFormat="1" applyFont="1" applyFill="1" applyBorder="1" applyAlignment="1" applyProtection="1">
      <alignment horizontal="right" vertical="center"/>
    </xf>
    <xf numFmtId="3" fontId="65" fillId="0" borderId="10" xfId="284" applyNumberFormat="1" applyFont="1" applyBorder="1"/>
    <xf numFmtId="3" fontId="65" fillId="0" borderId="10" xfId="284" applyNumberFormat="1" applyBorder="1"/>
    <xf numFmtId="3" fontId="2" fillId="0" borderId="10" xfId="271" applyNumberFormat="1" applyBorder="1"/>
    <xf numFmtId="10" fontId="38" fillId="24" borderId="24" xfId="197" applyNumberFormat="1" applyFont="1" applyFill="1" applyBorder="1" applyAlignment="1">
      <alignment vertical="center" wrapText="1"/>
    </xf>
    <xf numFmtId="10" fontId="38" fillId="24" borderId="24" xfId="197" applyNumberFormat="1" applyFont="1" applyFill="1" applyBorder="1" applyAlignment="1">
      <alignment horizontal="right" vertical="center" wrapText="1"/>
    </xf>
    <xf numFmtId="3" fontId="67" fillId="0" borderId="10" xfId="211" applyNumberFormat="1" applyFont="1" applyFill="1" applyBorder="1" applyAlignment="1" applyProtection="1">
      <alignment horizontal="right" vertical="center"/>
    </xf>
    <xf numFmtId="0" fontId="41" fillId="0" borderId="11" xfId="197" applyFont="1" applyBorder="1" applyAlignment="1">
      <alignment horizontal="center" vertical="center"/>
    </xf>
    <xf numFmtId="0" fontId="38" fillId="24" borderId="11" xfId="197" applyFont="1" applyFill="1" applyBorder="1" applyAlignment="1">
      <alignment horizontal="center" vertical="center"/>
    </xf>
    <xf numFmtId="49" fontId="52" fillId="0" borderId="11" xfId="197" applyNumberFormat="1" applyFont="1" applyBorder="1" applyAlignment="1">
      <alignment horizontal="center" vertical="center"/>
    </xf>
    <xf numFmtId="0" fontId="53" fillId="24" borderId="11" xfId="197" applyFont="1" applyFill="1" applyBorder="1" applyAlignment="1">
      <alignment horizontal="center" vertical="center"/>
    </xf>
    <xf numFmtId="0" fontId="52" fillId="0" borderId="11" xfId="197" applyFont="1" applyBorder="1" applyAlignment="1">
      <alignment horizontal="center" vertical="center"/>
    </xf>
    <xf numFmtId="0" fontId="41" fillId="0" borderId="10" xfId="197" applyFont="1" applyBorder="1" applyAlignment="1">
      <alignment horizontal="left" vertical="center" wrapText="1"/>
    </xf>
    <xf numFmtId="0" fontId="38" fillId="24" borderId="10" xfId="197" applyFont="1" applyFill="1" applyBorder="1" applyAlignment="1">
      <alignment horizontal="right" vertical="center" wrapText="1"/>
    </xf>
    <xf numFmtId="0" fontId="38" fillId="25" borderId="12" xfId="197" applyFont="1" applyFill="1" applyBorder="1" applyAlignment="1">
      <alignment horizontal="right" vertical="center" wrapText="1"/>
    </xf>
    <xf numFmtId="0" fontId="41" fillId="0" borderId="10" xfId="197" applyFont="1" applyBorder="1" applyAlignment="1">
      <alignment horizontal="left" vertical="center" wrapText="1"/>
    </xf>
    <xf numFmtId="0" fontId="38" fillId="24" borderId="10" xfId="197" applyFont="1" applyFill="1" applyBorder="1" applyAlignment="1">
      <alignment horizontal="right" vertical="center" wrapText="1"/>
    </xf>
    <xf numFmtId="0" fontId="38" fillId="25" borderId="12" xfId="197" applyFont="1" applyFill="1" applyBorder="1" applyAlignment="1">
      <alignment horizontal="right" vertical="center" wrapText="1"/>
    </xf>
    <xf numFmtId="0" fontId="41" fillId="0" borderId="10" xfId="197" applyFont="1" applyBorder="1" applyAlignment="1">
      <alignment horizontal="left" vertical="center" wrapText="1"/>
    </xf>
    <xf numFmtId="0" fontId="38" fillId="24" borderId="10" xfId="197" applyFont="1" applyFill="1" applyBorder="1" applyAlignment="1">
      <alignment horizontal="right" vertical="center" wrapText="1"/>
    </xf>
    <xf numFmtId="0" fontId="38" fillId="25" borderId="12" xfId="197" applyFont="1" applyFill="1" applyBorder="1" applyAlignment="1">
      <alignment horizontal="right" vertical="center" wrapText="1"/>
    </xf>
    <xf numFmtId="0" fontId="43" fillId="0" borderId="10" xfId="197" applyFont="1" applyBorder="1" applyAlignment="1">
      <alignment horizontal="left" vertical="center" wrapText="1"/>
    </xf>
    <xf numFmtId="0" fontId="41" fillId="0" borderId="10" xfId="197" applyFont="1" applyFill="1" applyBorder="1" applyAlignment="1">
      <alignment horizontal="left" vertical="center" wrapText="1"/>
    </xf>
    <xf numFmtId="0" fontId="33" fillId="0" borderId="19" xfId="197" applyFont="1" applyBorder="1" applyAlignment="1">
      <alignment horizontal="center"/>
    </xf>
    <xf numFmtId="0" fontId="33" fillId="0" borderId="20" xfId="197" applyFont="1" applyBorder="1" applyAlignment="1">
      <alignment horizontal="center"/>
    </xf>
    <xf numFmtId="0" fontId="33" fillId="0" borderId="21" xfId="197" applyFont="1" applyBorder="1" applyAlignment="1">
      <alignment horizontal="center"/>
    </xf>
    <xf numFmtId="0" fontId="53" fillId="25" borderId="17" xfId="197" applyFont="1" applyFill="1" applyBorder="1" applyAlignment="1">
      <alignment horizontal="center" vertical="center" wrapText="1"/>
    </xf>
    <xf numFmtId="0" fontId="52" fillId="25" borderId="10" xfId="197" applyFont="1" applyFill="1" applyBorder="1" applyAlignment="1">
      <alignment horizontal="center" vertical="center" wrapText="1"/>
    </xf>
    <xf numFmtId="0" fontId="59" fillId="25" borderId="17" xfId="197" applyFont="1" applyFill="1" applyBorder="1" applyAlignment="1">
      <alignment horizontal="center" vertical="center" wrapText="1"/>
    </xf>
    <xf numFmtId="0" fontId="60" fillId="25" borderId="10" xfId="197" applyFont="1" applyFill="1" applyBorder="1" applyAlignment="1">
      <alignment horizontal="center" vertical="center" wrapText="1"/>
    </xf>
    <xf numFmtId="0" fontId="59" fillId="25" borderId="18" xfId="197" applyFont="1" applyFill="1" applyBorder="1" applyAlignment="1">
      <alignment horizontal="center" vertical="center" wrapText="1"/>
    </xf>
    <xf numFmtId="0" fontId="60" fillId="25" borderId="13" xfId="197" applyFont="1" applyFill="1" applyBorder="1" applyAlignment="1">
      <alignment horizontal="center" vertical="center" wrapText="1"/>
    </xf>
    <xf numFmtId="0" fontId="53" fillId="25" borderId="16" xfId="197" applyFont="1" applyFill="1" applyBorder="1" applyAlignment="1">
      <alignment horizontal="center" vertical="center" wrapText="1"/>
    </xf>
    <xf numFmtId="0" fontId="53" fillId="25" borderId="11" xfId="197" applyFont="1" applyFill="1" applyBorder="1" applyAlignment="1">
      <alignment horizontal="center" vertical="center" wrapText="1"/>
    </xf>
    <xf numFmtId="0" fontId="53" fillId="25" borderId="17" xfId="197" applyFont="1" applyFill="1" applyBorder="1" applyAlignment="1">
      <alignment horizontal="center" vertical="center"/>
    </xf>
    <xf numFmtId="0" fontId="53" fillId="25" borderId="10" xfId="197" applyFont="1" applyFill="1" applyBorder="1" applyAlignment="1">
      <alignment horizontal="center" vertical="center"/>
    </xf>
    <xf numFmtId="0" fontId="38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40" fillId="25" borderId="27" xfId="197" applyFont="1" applyFill="1" applyBorder="1" applyAlignment="1">
      <alignment horizontal="center" vertical="center" wrapText="1"/>
    </xf>
    <xf numFmtId="0" fontId="40" fillId="25" borderId="28" xfId="197" applyFont="1" applyFill="1" applyBorder="1" applyAlignment="1">
      <alignment horizontal="center" vertical="center" wrapText="1"/>
    </xf>
    <xf numFmtId="0" fontId="57" fillId="0" borderId="19" xfId="197" applyFont="1" applyBorder="1" applyAlignment="1">
      <alignment horizontal="center"/>
    </xf>
    <xf numFmtId="0" fontId="57" fillId="0" borderId="20" xfId="197" applyFont="1" applyBorder="1" applyAlignment="1">
      <alignment horizontal="center"/>
    </xf>
    <xf numFmtId="0" fontId="57" fillId="0" borderId="24" xfId="197" applyFont="1" applyBorder="1" applyAlignment="1">
      <alignment horizontal="center"/>
    </xf>
    <xf numFmtId="0" fontId="39" fillId="25" borderId="25" xfId="197" applyFont="1" applyFill="1" applyBorder="1" applyAlignment="1">
      <alignment horizontal="center" vertical="center"/>
    </xf>
    <xf numFmtId="0" fontId="39" fillId="25" borderId="26" xfId="197" applyFont="1" applyFill="1" applyBorder="1" applyAlignment="1">
      <alignment horizontal="center" vertical="center"/>
    </xf>
    <xf numFmtId="0" fontId="38" fillId="25" borderId="25" xfId="197" applyFont="1" applyFill="1" applyBorder="1" applyAlignment="1">
      <alignment horizontal="center" vertical="center" wrapText="1"/>
    </xf>
    <xf numFmtId="0" fontId="38" fillId="25" borderId="26" xfId="197" applyFont="1" applyFill="1" applyBorder="1" applyAlignment="1">
      <alignment horizontal="center" vertical="center" wrapText="1"/>
    </xf>
    <xf numFmtId="0" fontId="40" fillId="25" borderId="25" xfId="197" applyFont="1" applyFill="1" applyBorder="1" applyAlignment="1">
      <alignment horizontal="center" vertical="center" wrapText="1"/>
    </xf>
    <xf numFmtId="0" fontId="40" fillId="25" borderId="26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40" fillId="25" borderId="17" xfId="197" applyFont="1" applyFill="1" applyBorder="1" applyAlignment="1">
      <alignment horizontal="center" vertical="center" wrapText="1"/>
    </xf>
    <xf numFmtId="0" fontId="42" fillId="25" borderId="10" xfId="197" applyFont="1" applyFill="1" applyBorder="1" applyAlignment="1">
      <alignment horizontal="center" vertical="center" wrapText="1"/>
    </xf>
    <xf numFmtId="0" fontId="40" fillId="25" borderId="18" xfId="197" applyFont="1" applyFill="1" applyBorder="1" applyAlignment="1">
      <alignment horizontal="center" vertical="center" wrapText="1"/>
    </xf>
    <xf numFmtId="0" fontId="42" fillId="25" borderId="13" xfId="197" applyFont="1" applyFill="1" applyBorder="1" applyAlignment="1">
      <alignment horizontal="center" vertical="center" wrapText="1"/>
    </xf>
    <xf numFmtId="0" fontId="38" fillId="25" borderId="16" xfId="197" applyFont="1" applyFill="1" applyBorder="1" applyAlignment="1">
      <alignment horizontal="center" vertical="center" wrapText="1"/>
    </xf>
    <xf numFmtId="0" fontId="38" fillId="25" borderId="11" xfId="197" applyFont="1" applyFill="1" applyBorder="1" applyAlignment="1">
      <alignment horizontal="center" vertical="center" wrapText="1"/>
    </xf>
  </cellXfs>
  <cellStyles count="297">
    <cellStyle name="20% - Accent1" xfId="1" builtinId="30" customBuiltin="1"/>
    <cellStyle name="20% - Accent1 2" xfId="236"/>
    <cellStyle name="20% - Accent2" xfId="2" builtinId="34" customBuiltin="1"/>
    <cellStyle name="20% - Accent2 2" xfId="239"/>
    <cellStyle name="20% - Accent3" xfId="3" builtinId="38" customBuiltin="1"/>
    <cellStyle name="20% - Accent3 2" xfId="235"/>
    <cellStyle name="20% - Accent4" xfId="4" builtinId="42" customBuiltin="1"/>
    <cellStyle name="20% - Accent4 2" xfId="234"/>
    <cellStyle name="20% - Accent5" xfId="5" builtinId="46" customBuiltin="1"/>
    <cellStyle name="20% - Accent5 2" xfId="233"/>
    <cellStyle name="20% - Accent6" xfId="6" builtinId="50" customBuiltin="1"/>
    <cellStyle name="20% - Accent6 2" xfId="232"/>
    <cellStyle name="40% - Accent1" xfId="7" builtinId="31" customBuiltin="1"/>
    <cellStyle name="40% - Accent1 2" xfId="231"/>
    <cellStyle name="40% - Accent2" xfId="8" builtinId="35" customBuiltin="1"/>
    <cellStyle name="40% - Accent2 2" xfId="238"/>
    <cellStyle name="40% - Accent3" xfId="9" builtinId="39" customBuiltin="1"/>
    <cellStyle name="40% - Accent3 2" xfId="230"/>
    <cellStyle name="40% - Accent4" xfId="10" builtinId="43" customBuiltin="1"/>
    <cellStyle name="40% - Accent4 2" xfId="229"/>
    <cellStyle name="40% - Accent5" xfId="11" builtinId="47" customBuiltin="1"/>
    <cellStyle name="40% - Accent5 2" xfId="240"/>
    <cellStyle name="40% - Accent6" xfId="12" builtinId="51" customBuiltin="1"/>
    <cellStyle name="40% - Accent6 2" xfId="241"/>
    <cellStyle name="60% - Accent1" xfId="13" builtinId="32" customBuiltin="1"/>
    <cellStyle name="60% - Accent1 2" xfId="242"/>
    <cellStyle name="60% - Accent2" xfId="14" builtinId="36" customBuiltin="1"/>
    <cellStyle name="60% - Accent2 2" xfId="243"/>
    <cellStyle name="60% - Accent3" xfId="15" builtinId="40" customBuiltin="1"/>
    <cellStyle name="60% - Accent3 2" xfId="244"/>
    <cellStyle name="60% - Accent4" xfId="16" builtinId="44" customBuiltin="1"/>
    <cellStyle name="60% - Accent4 2" xfId="245"/>
    <cellStyle name="60% - Accent5" xfId="17" builtinId="48" customBuiltin="1"/>
    <cellStyle name="60% - Accent5 2" xfId="246"/>
    <cellStyle name="60% - Accent6" xfId="18" builtinId="52" customBuiltin="1"/>
    <cellStyle name="60% - Accent6 2" xfId="247"/>
    <cellStyle name="Accent1" xfId="19" builtinId="29" customBuiltin="1"/>
    <cellStyle name="Accent1 2" xfId="248"/>
    <cellStyle name="Accent2" xfId="20" builtinId="33" customBuiltin="1"/>
    <cellStyle name="Accent2 2" xfId="249"/>
    <cellStyle name="Accent3" xfId="21" builtinId="37" customBuiltin="1"/>
    <cellStyle name="Accent3 2" xfId="250"/>
    <cellStyle name="Accent4" xfId="22" builtinId="41" customBuiltin="1"/>
    <cellStyle name="Accent4 2" xfId="251"/>
    <cellStyle name="Accent5" xfId="23" builtinId="45" customBuiltin="1"/>
    <cellStyle name="Accent5 2" xfId="252"/>
    <cellStyle name="Accent6" xfId="24" builtinId="49" customBuiltin="1"/>
    <cellStyle name="Accent6 2" xfId="253"/>
    <cellStyle name="Bad" xfId="25" builtinId="27" customBuiltin="1"/>
    <cellStyle name="Bad 2" xfId="254"/>
    <cellStyle name="Calculation" xfId="26" builtinId="22" customBuiltin="1"/>
    <cellStyle name="Calculation 2" xfId="255"/>
    <cellStyle name="Check Cell" xfId="27" builtinId="23" customBuiltin="1"/>
    <cellStyle name="Check Cell 2" xfId="256"/>
    <cellStyle name="Comma 2" xfId="28"/>
    <cellStyle name="Euro" xfId="29"/>
    <cellStyle name="Explanatory Text" xfId="30" builtinId="53" customBuiltin="1"/>
    <cellStyle name="Explanatory Text 2" xfId="257"/>
    <cellStyle name="Good" xfId="31" builtinId="26" customBuiltin="1"/>
    <cellStyle name="Good 2" xfId="258"/>
    <cellStyle name="Heading 1" xfId="32" builtinId="16" customBuiltin="1"/>
    <cellStyle name="Heading 1 2" xfId="259"/>
    <cellStyle name="Heading 2" xfId="33" builtinId="17" customBuiltin="1"/>
    <cellStyle name="Heading 2 2" xfId="260"/>
    <cellStyle name="Heading 3" xfId="34" builtinId="18" customBuiltin="1"/>
    <cellStyle name="Heading 3 2" xfId="261"/>
    <cellStyle name="Heading 4" xfId="35" builtinId="19" customBuiltin="1"/>
    <cellStyle name="Heading 4 2" xfId="262"/>
    <cellStyle name="Input" xfId="36" builtinId="20" customBuiltin="1"/>
    <cellStyle name="Input 2" xfId="263"/>
    <cellStyle name="Linked Cell" xfId="37" builtinId="24" customBuiltin="1"/>
    <cellStyle name="Linked Cell 2" xfId="264"/>
    <cellStyle name="MAND_x000d_CHECK.COMMAND_x000e_RENAME.COMMAND_x0008_SHOW.BAR_x000b_DELETE.MENU_x000e_DELETE.COMMAND_x000e_GET.CHA" xfId="38"/>
    <cellStyle name="Neutral" xfId="39" builtinId="28" customBuiltin="1"/>
    <cellStyle name="Neutral 2" xfId="265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71"/>
    <cellStyle name="Normal 152 3" xfId="285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72"/>
    <cellStyle name="Normal 160 3" xfId="287"/>
    <cellStyle name="Normal 161" xfId="215"/>
    <cellStyle name="Normal 161 2" xfId="274"/>
    <cellStyle name="Normal 161 3" xfId="289"/>
    <cellStyle name="Normal 162" xfId="217"/>
    <cellStyle name="Normal 162 2" xfId="276"/>
    <cellStyle name="Normal 162 3" xfId="291"/>
    <cellStyle name="Normal 163" xfId="219"/>
    <cellStyle name="Normal 163 2" xfId="278"/>
    <cellStyle name="Normal 163 3" xfId="293"/>
    <cellStyle name="Normal 164" xfId="221"/>
    <cellStyle name="Normal 164 2" xfId="280"/>
    <cellStyle name="Normal 164 3" xfId="295"/>
    <cellStyle name="Normal 165" xfId="223"/>
    <cellStyle name="Normal 165 2" xfId="282"/>
    <cellStyle name="Normal 166" xfId="225"/>
    <cellStyle name="Normal 167" xfId="237"/>
    <cellStyle name="Normal 168" xfId="284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7"/>
    <cellStyle name="Normalno 3" xfId="212"/>
    <cellStyle name="Note" xfId="199" builtinId="10" customBuiltin="1"/>
    <cellStyle name="Note 2" xfId="266"/>
    <cellStyle name="Obično 2" xfId="205"/>
    <cellStyle name="Obično 2 2" xfId="207"/>
    <cellStyle name="Obično 3" xfId="208"/>
    <cellStyle name="Obično 3 2" xfId="213"/>
    <cellStyle name="Obično 3 2 2" xfId="273"/>
    <cellStyle name="Obično 3 2 3" xfId="288"/>
    <cellStyle name="Obično 3 3" xfId="216"/>
    <cellStyle name="Obično 3 3 2" xfId="275"/>
    <cellStyle name="Obično 3 3 3" xfId="290"/>
    <cellStyle name="Obično 3 4" xfId="218"/>
    <cellStyle name="Obično 3 4 2" xfId="277"/>
    <cellStyle name="Obično 3 4 3" xfId="292"/>
    <cellStyle name="Obično 3 5" xfId="220"/>
    <cellStyle name="Obično 3 5 2" xfId="279"/>
    <cellStyle name="Obično 3 5 3" xfId="294"/>
    <cellStyle name="Obično 3 6" xfId="222"/>
    <cellStyle name="Obično 3 6 2" xfId="281"/>
    <cellStyle name="Obično 3 6 3" xfId="296"/>
    <cellStyle name="Obično 3 7" xfId="224"/>
    <cellStyle name="Obično 3 7 2" xfId="283"/>
    <cellStyle name="Obično 3 8" xfId="226"/>
    <cellStyle name="Obično 3 9" xfId="286"/>
    <cellStyle name="Obično 4" xfId="209"/>
    <cellStyle name="Obično 4 2" xfId="228"/>
    <cellStyle name="Obično_12a Izvjestaji drustava za osiguranje" xfId="214"/>
    <cellStyle name="Output" xfId="200" builtinId="21" customBuiltin="1"/>
    <cellStyle name="Output 2" xfId="267"/>
    <cellStyle name="Standard_0103_s Versicherung" xfId="201"/>
    <cellStyle name="Title" xfId="202" builtinId="15" customBuiltin="1"/>
    <cellStyle name="Title 2" xfId="268"/>
    <cellStyle name="Total" xfId="203" builtinId="25" customBuiltin="1"/>
    <cellStyle name="Total 2" xfId="269"/>
    <cellStyle name="Warning Text" xfId="204" builtinId="11" customBuiltin="1"/>
    <cellStyle name="Warning Text 2" xfId="27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2.7109375" style="1" bestFit="1" customWidth="1"/>
    <col min="12" max="12" width="14.28515625" style="1" bestFit="1" customWidth="1"/>
    <col min="13" max="18" width="10.28515625" style="1"/>
    <col min="19" max="19" width="14.28515625" style="1" bestFit="1" customWidth="1"/>
    <col min="20" max="16384" width="10.28515625" style="1"/>
  </cols>
  <sheetData>
    <row r="2" spans="1:19" x14ac:dyDescent="0.25">
      <c r="B2" s="144" t="s">
        <v>36</v>
      </c>
      <c r="C2" s="145"/>
      <c r="D2" s="145"/>
      <c r="E2" s="145"/>
      <c r="F2" s="145"/>
      <c r="G2" s="145"/>
      <c r="H2" s="145"/>
      <c r="I2" s="146"/>
    </row>
    <row r="3" spans="1:19" ht="16.5" thickBot="1" x14ac:dyDescent="0.3">
      <c r="B3" s="2"/>
      <c r="C3" s="3"/>
    </row>
    <row r="4" spans="1:19" x14ac:dyDescent="0.25">
      <c r="B4" s="153"/>
      <c r="C4" s="157" t="s">
        <v>2</v>
      </c>
      <c r="D4" s="155" t="s">
        <v>28</v>
      </c>
      <c r="E4" s="147" t="s">
        <v>3</v>
      </c>
      <c r="F4" s="155" t="s">
        <v>29</v>
      </c>
      <c r="G4" s="147" t="s">
        <v>3</v>
      </c>
      <c r="H4" s="149" t="s">
        <v>8</v>
      </c>
      <c r="I4" s="151" t="s">
        <v>35</v>
      </c>
    </row>
    <row r="5" spans="1:19" x14ac:dyDescent="0.25">
      <c r="B5" s="154"/>
      <c r="C5" s="158"/>
      <c r="D5" s="156"/>
      <c r="E5" s="148" t="s">
        <v>0</v>
      </c>
      <c r="F5" s="156"/>
      <c r="G5" s="148" t="s">
        <v>0</v>
      </c>
      <c r="H5" s="150"/>
      <c r="I5" s="152"/>
    </row>
    <row r="6" spans="1:19" s="4" customFormat="1" x14ac:dyDescent="0.25">
      <c r="A6" s="1"/>
      <c r="B6" s="130" t="s">
        <v>9</v>
      </c>
      <c r="C6" s="142" t="s">
        <v>41</v>
      </c>
      <c r="D6" s="95">
        <f>'FBiH '!D6+RS!D6</f>
        <v>25326833.200000003</v>
      </c>
      <c r="E6" s="66">
        <f>D6/$D$29</f>
        <v>6.7523125426213942E-2</v>
      </c>
      <c r="F6" s="95">
        <f>'FBiH '!F6+RS!F6</f>
        <v>28238096.534695186</v>
      </c>
      <c r="G6" s="66">
        <f t="shared" ref="G6:G23" si="0">F6/$F$29</f>
        <v>6.9114203210917755E-2</v>
      </c>
      <c r="H6" s="67">
        <f>(F6-D6)/D6</f>
        <v>0.1149477833136747</v>
      </c>
      <c r="I6" s="68">
        <f>(G6-E6)/E6</f>
        <v>2.3563449924166591E-2</v>
      </c>
      <c r="J6" s="1"/>
      <c r="K6" s="92"/>
      <c r="L6" s="92"/>
      <c r="M6" s="92"/>
      <c r="N6" s="93"/>
      <c r="O6" s="92"/>
      <c r="P6" s="92"/>
      <c r="Q6" s="92"/>
      <c r="R6" s="93"/>
      <c r="S6" s="94"/>
    </row>
    <row r="7" spans="1:19" s="4" customFormat="1" x14ac:dyDescent="0.25">
      <c r="A7" s="1"/>
      <c r="B7" s="130" t="s">
        <v>10</v>
      </c>
      <c r="C7" s="139" t="s">
        <v>4</v>
      </c>
      <c r="D7" s="95">
        <f>'FBiH '!D7+RS!D7</f>
        <v>4395484.0999999987</v>
      </c>
      <c r="E7" s="66">
        <f t="shared" ref="E7:E27" si="1">D7/$D$29</f>
        <v>1.1718670938821873E-2</v>
      </c>
      <c r="F7" s="95">
        <f>'FBiH '!F7+RS!F7</f>
        <v>5456817.8900000006</v>
      </c>
      <c r="G7" s="66">
        <f t="shared" si="0"/>
        <v>1.3355844296057561E-2</v>
      </c>
      <c r="H7" s="67">
        <f t="shared" ref="H7:H27" si="2">(F7-D7)/D7</f>
        <v>0.24146004532242585</v>
      </c>
      <c r="I7" s="68">
        <f t="shared" ref="I7:I23" si="3">(G7-E7)/E7</f>
        <v>0.13970640235421436</v>
      </c>
      <c r="J7" s="1"/>
      <c r="K7" s="92"/>
      <c r="L7" s="92"/>
      <c r="M7" s="92"/>
      <c r="N7" s="93"/>
      <c r="O7" s="92"/>
      <c r="P7" s="92"/>
      <c r="Q7" s="92"/>
      <c r="R7" s="93"/>
      <c r="S7" s="94"/>
    </row>
    <row r="8" spans="1:19" s="4" customFormat="1" x14ac:dyDescent="0.25">
      <c r="A8" s="1"/>
      <c r="B8" s="130" t="s">
        <v>11</v>
      </c>
      <c r="C8" s="143" t="s">
        <v>42</v>
      </c>
      <c r="D8" s="95">
        <f>'FBiH '!D8+RS!D8</f>
        <v>35187346.949999996</v>
      </c>
      <c r="E8" s="66">
        <f t="shared" si="1"/>
        <v>9.3811951251787609E-2</v>
      </c>
      <c r="F8" s="95">
        <f>'FBiH '!F8+RS!F8</f>
        <v>37173099.600000009</v>
      </c>
      <c r="G8" s="66">
        <f t="shared" si="0"/>
        <v>9.0983085796077334E-2</v>
      </c>
      <c r="H8" s="67">
        <f t="shared" si="2"/>
        <v>5.6433713312393212E-2</v>
      </c>
      <c r="I8" s="68">
        <f t="shared" si="3"/>
        <v>-3.0154638273301775E-2</v>
      </c>
      <c r="J8" s="1"/>
      <c r="K8" s="92"/>
      <c r="L8" s="92"/>
      <c r="M8" s="92"/>
      <c r="N8" s="93"/>
      <c r="O8" s="92"/>
      <c r="P8" s="92"/>
      <c r="Q8" s="92"/>
      <c r="R8" s="93"/>
      <c r="S8" s="94"/>
    </row>
    <row r="9" spans="1:19" s="4" customFormat="1" x14ac:dyDescent="0.25">
      <c r="A9" s="1"/>
      <c r="B9" s="130" t="s">
        <v>12</v>
      </c>
      <c r="C9" s="143" t="s">
        <v>43</v>
      </c>
      <c r="D9" s="95">
        <f>'FBiH '!D9+RS!D9</f>
        <v>6000</v>
      </c>
      <c r="E9" s="66">
        <f t="shared" si="1"/>
        <v>1.5996423609615891E-5</v>
      </c>
      <c r="F9" s="95">
        <f>'FBiH '!F9+RS!F9</f>
        <v>5980</v>
      </c>
      <c r="G9" s="66">
        <f t="shared" si="0"/>
        <v>1.4636359596457818E-5</v>
      </c>
      <c r="H9" s="67">
        <f t="shared" ref="H9" si="4">(F9-D9)/D9</f>
        <v>-3.3333333333333335E-3</v>
      </c>
      <c r="I9" s="68">
        <f t="shared" ref="I9" si="5">(G9-E9)/E9</f>
        <v>-8.5023005538594321E-2</v>
      </c>
      <c r="J9" s="1"/>
      <c r="K9" s="92"/>
      <c r="L9" s="92"/>
      <c r="M9" s="92"/>
      <c r="N9" s="93"/>
      <c r="O9" s="92"/>
      <c r="P9" s="92"/>
      <c r="Q9" s="92"/>
      <c r="R9" s="93"/>
      <c r="S9" s="94"/>
    </row>
    <row r="10" spans="1:19" s="4" customFormat="1" x14ac:dyDescent="0.25">
      <c r="A10" s="1"/>
      <c r="B10" s="130" t="s">
        <v>13</v>
      </c>
      <c r="C10" s="143" t="s">
        <v>44</v>
      </c>
      <c r="D10" s="95">
        <f>'FBiH '!D10+RS!D10</f>
        <v>0</v>
      </c>
      <c r="E10" s="66">
        <f t="shared" si="1"/>
        <v>0</v>
      </c>
      <c r="F10" s="95">
        <f>'FBiH '!F10+RS!F10</f>
        <v>0</v>
      </c>
      <c r="G10" s="66">
        <f t="shared" si="0"/>
        <v>0</v>
      </c>
      <c r="H10" s="69" t="s">
        <v>1</v>
      </c>
      <c r="I10" s="70" t="s">
        <v>1</v>
      </c>
      <c r="J10" s="1"/>
      <c r="K10" s="92"/>
      <c r="L10" s="92"/>
      <c r="M10" s="92"/>
      <c r="N10" s="93"/>
      <c r="O10" s="92"/>
      <c r="P10" s="92"/>
      <c r="Q10" s="92"/>
      <c r="R10" s="93"/>
      <c r="S10" s="94"/>
    </row>
    <row r="11" spans="1:19" s="4" customFormat="1" x14ac:dyDescent="0.25">
      <c r="A11" s="1"/>
      <c r="B11" s="130" t="s">
        <v>14</v>
      </c>
      <c r="C11" s="143" t="s">
        <v>45</v>
      </c>
      <c r="D11" s="95">
        <f>'FBiH '!D11+RS!D11</f>
        <v>10100.86</v>
      </c>
      <c r="E11" s="66">
        <f t="shared" si="1"/>
        <v>2.692960589690413E-5</v>
      </c>
      <c r="F11" s="95">
        <f>'FBiH '!F11+RS!F11</f>
        <v>5197.34</v>
      </c>
      <c r="G11" s="66">
        <f t="shared" si="0"/>
        <v>1.2720758726597673E-5</v>
      </c>
      <c r="H11" s="67">
        <f t="shared" ref="H11" si="6">(F11-D11)/D11</f>
        <v>-0.48545569387161097</v>
      </c>
      <c r="I11" s="68">
        <f t="shared" ref="I11" si="7">(G11-E11)/E11</f>
        <v>-0.52762922802148871</v>
      </c>
      <c r="J11" s="1"/>
      <c r="K11" s="92"/>
      <c r="L11" s="92"/>
      <c r="M11" s="92"/>
      <c r="N11" s="93"/>
      <c r="O11" s="92"/>
      <c r="P11" s="92"/>
      <c r="Q11" s="92"/>
      <c r="R11" s="93"/>
      <c r="S11" s="94"/>
    </row>
    <row r="12" spans="1:19" s="4" customFormat="1" x14ac:dyDescent="0.25">
      <c r="A12" s="1"/>
      <c r="B12" s="130" t="s">
        <v>15</v>
      </c>
      <c r="C12" s="143" t="s">
        <v>30</v>
      </c>
      <c r="D12" s="95">
        <f>'FBiH '!D12+RS!D12</f>
        <v>2547783.8200000003</v>
      </c>
      <c r="E12" s="66">
        <f t="shared" si="1"/>
        <v>6.7925715417408951E-3</v>
      </c>
      <c r="F12" s="95">
        <f>'FBiH '!F12+RS!F12</f>
        <v>2921248.44</v>
      </c>
      <c r="G12" s="66">
        <f t="shared" si="0"/>
        <v>7.1499067957243199E-3</v>
      </c>
      <c r="H12" s="67">
        <f t="shared" si="2"/>
        <v>0.14658410853712056</v>
      </c>
      <c r="I12" s="68">
        <f t="shared" si="3"/>
        <v>5.2606770762379337E-2</v>
      </c>
      <c r="J12" s="1"/>
      <c r="K12" s="92"/>
      <c r="L12" s="92"/>
      <c r="M12" s="92"/>
      <c r="N12" s="93"/>
      <c r="O12" s="92"/>
      <c r="P12" s="92"/>
      <c r="Q12" s="92"/>
      <c r="R12" s="93"/>
      <c r="S12" s="94"/>
    </row>
    <row r="13" spans="1:19" s="4" customFormat="1" x14ac:dyDescent="0.25">
      <c r="A13" s="1"/>
      <c r="B13" s="130" t="s">
        <v>16</v>
      </c>
      <c r="C13" s="143" t="s">
        <v>27</v>
      </c>
      <c r="D13" s="95">
        <f>'FBiH '!D13+RS!D13</f>
        <v>17368545.539999999</v>
      </c>
      <c r="E13" s="66">
        <f t="shared" si="1"/>
        <v>4.6305768656790793E-2</v>
      </c>
      <c r="F13" s="95">
        <f>'FBiH '!F13+RS!F13</f>
        <v>20303134.479999997</v>
      </c>
      <c r="G13" s="66">
        <f t="shared" si="0"/>
        <v>4.9692972773331366E-2</v>
      </c>
      <c r="H13" s="67">
        <f t="shared" si="2"/>
        <v>0.16895997038103155</v>
      </c>
      <c r="I13" s="68">
        <f t="shared" si="3"/>
        <v>7.3148642486551979E-2</v>
      </c>
      <c r="J13" s="1"/>
      <c r="K13" s="92"/>
      <c r="L13" s="92"/>
      <c r="M13" s="92"/>
      <c r="N13" s="93"/>
      <c r="O13" s="92"/>
      <c r="P13" s="92"/>
      <c r="Q13" s="92"/>
      <c r="R13" s="93"/>
      <c r="S13" s="94"/>
    </row>
    <row r="14" spans="1:19" s="4" customFormat="1" x14ac:dyDescent="0.25">
      <c r="A14" s="1"/>
      <c r="B14" s="130" t="s">
        <v>17</v>
      </c>
      <c r="C14" s="143" t="s">
        <v>46</v>
      </c>
      <c r="D14" s="95">
        <f>'FBiH '!D14+RS!D14</f>
        <v>20629552.229999997</v>
      </c>
      <c r="E14" s="66">
        <f t="shared" si="1"/>
        <v>5.499984272462935E-2</v>
      </c>
      <c r="F14" s="95">
        <f>'FBiH '!F14+RS!F14</f>
        <v>19228723.025000002</v>
      </c>
      <c r="G14" s="66">
        <f t="shared" si="0"/>
        <v>4.7063295112807393E-2</v>
      </c>
      <c r="H14" s="67">
        <f t="shared" si="2"/>
        <v>-6.7904004380806418E-2</v>
      </c>
      <c r="I14" s="68">
        <f t="shared" si="3"/>
        <v>-0.14430127830652703</v>
      </c>
      <c r="J14" s="1"/>
      <c r="K14" s="92"/>
      <c r="L14" s="92"/>
      <c r="M14" s="92"/>
      <c r="N14" s="93"/>
      <c r="O14" s="92"/>
      <c r="P14" s="92"/>
      <c r="Q14" s="92"/>
      <c r="R14" s="93"/>
      <c r="S14" s="94"/>
    </row>
    <row r="15" spans="1:19" s="4" customFormat="1" x14ac:dyDescent="0.25">
      <c r="A15" s="1"/>
      <c r="B15" s="130" t="s">
        <v>18</v>
      </c>
      <c r="C15" s="143" t="s">
        <v>47</v>
      </c>
      <c r="D15" s="95">
        <f>'FBiH '!D15+RS!D15</f>
        <v>185187317.29000002</v>
      </c>
      <c r="E15" s="66">
        <f t="shared" si="1"/>
        <v>0.49372246241653089</v>
      </c>
      <c r="F15" s="95">
        <f>'FBiH '!F15+RS!F15</f>
        <v>200792001.19000039</v>
      </c>
      <c r="G15" s="66">
        <f t="shared" si="0"/>
        <v>0.49144881831258058</v>
      </c>
      <c r="H15" s="67">
        <f t="shared" si="2"/>
        <v>8.4264322894011728E-2</v>
      </c>
      <c r="I15" s="68">
        <f t="shared" si="3"/>
        <v>-4.605105655557845E-3</v>
      </c>
      <c r="J15" s="1"/>
      <c r="K15" s="92"/>
      <c r="L15" s="92"/>
      <c r="M15" s="92"/>
      <c r="N15" s="93"/>
      <c r="O15" s="92"/>
      <c r="P15" s="92"/>
      <c r="Q15" s="92"/>
      <c r="R15" s="93"/>
      <c r="S15" s="94"/>
    </row>
    <row r="16" spans="1:19" s="4" customFormat="1" x14ac:dyDescent="0.25">
      <c r="A16" s="1"/>
      <c r="B16" s="130" t="s">
        <v>19</v>
      </c>
      <c r="C16" s="143" t="s">
        <v>48</v>
      </c>
      <c r="D16" s="95">
        <f>'FBiH '!D16+RS!D16</f>
        <v>44448.54</v>
      </c>
      <c r="E16" s="66">
        <f t="shared" si="1"/>
        <v>1.1850294577815939E-4</v>
      </c>
      <c r="F16" s="95">
        <f>'FBiH '!F16+RS!F16</f>
        <v>27589.96</v>
      </c>
      <c r="G16" s="66">
        <f t="shared" si="0"/>
        <v>6.7527855486937684E-5</v>
      </c>
      <c r="H16" s="67">
        <f t="shared" si="2"/>
        <v>-0.37928309906242141</v>
      </c>
      <c r="I16" s="68">
        <f t="shared" si="3"/>
        <v>-0.43015884505224372</v>
      </c>
      <c r="J16" s="1"/>
      <c r="K16" s="92"/>
      <c r="L16" s="92"/>
      <c r="M16" s="92"/>
      <c r="N16" s="93"/>
      <c r="O16" s="92"/>
      <c r="P16" s="92"/>
      <c r="Q16" s="92"/>
      <c r="R16" s="93"/>
      <c r="S16" s="94"/>
    </row>
    <row r="17" spans="1:19" s="4" customFormat="1" x14ac:dyDescent="0.25">
      <c r="A17" s="1"/>
      <c r="B17" s="130" t="s">
        <v>20</v>
      </c>
      <c r="C17" s="143" t="s">
        <v>49</v>
      </c>
      <c r="D17" s="95">
        <f>'FBiH '!D17+RS!D17</f>
        <v>21939.27</v>
      </c>
      <c r="E17" s="66">
        <f t="shared" si="1"/>
        <v>5.849164276762294E-5</v>
      </c>
      <c r="F17" s="95">
        <f>'FBiH '!F17+RS!F17</f>
        <v>19611.73</v>
      </c>
      <c r="G17" s="66">
        <f t="shared" si="0"/>
        <v>4.8000724513150451E-5</v>
      </c>
      <c r="H17" s="67">
        <f t="shared" si="2"/>
        <v>-0.10609012970805322</v>
      </c>
      <c r="I17" s="68">
        <f t="shared" si="3"/>
        <v>-0.17935755875674533</v>
      </c>
      <c r="J17" s="1"/>
      <c r="K17" s="92"/>
      <c r="L17" s="92"/>
      <c r="M17" s="92"/>
      <c r="N17" s="93"/>
      <c r="O17" s="92"/>
      <c r="P17" s="92"/>
      <c r="Q17" s="92"/>
      <c r="R17" s="93"/>
      <c r="S17" s="94"/>
    </row>
    <row r="18" spans="1:19" s="4" customFormat="1" x14ac:dyDescent="0.25">
      <c r="A18" s="1"/>
      <c r="B18" s="130" t="s">
        <v>21</v>
      </c>
      <c r="C18" s="143" t="s">
        <v>50</v>
      </c>
      <c r="D18" s="95">
        <f>'FBiH '!D18+RS!D18</f>
        <v>4742287.2700000005</v>
      </c>
      <c r="E18" s="66">
        <f t="shared" si="1"/>
        <v>1.2643272674901482E-2</v>
      </c>
      <c r="F18" s="95">
        <f>'FBiH '!F18+RS!F18</f>
        <v>4676263.7799999993</v>
      </c>
      <c r="G18" s="66">
        <f t="shared" si="0"/>
        <v>1.1445397700998512E-2</v>
      </c>
      <c r="H18" s="67">
        <f t="shared" si="2"/>
        <v>-1.3922288178885703E-2</v>
      </c>
      <c r="I18" s="68">
        <f t="shared" si="3"/>
        <v>-9.4744059129635447E-2</v>
      </c>
      <c r="J18" s="1"/>
      <c r="K18" s="92"/>
      <c r="L18" s="92"/>
      <c r="M18" s="92"/>
      <c r="N18" s="93"/>
      <c r="O18" s="92"/>
      <c r="P18" s="92"/>
      <c r="Q18" s="92"/>
      <c r="R18" s="93"/>
      <c r="S18" s="94"/>
    </row>
    <row r="19" spans="1:19" s="4" customFormat="1" x14ac:dyDescent="0.25">
      <c r="A19" s="1"/>
      <c r="B19" s="130" t="s">
        <v>22</v>
      </c>
      <c r="C19" s="143" t="s">
        <v>5</v>
      </c>
      <c r="D19" s="95">
        <f>'FBiH '!D19+RS!D19</f>
        <v>5569601.3399999999</v>
      </c>
      <c r="E19" s="66">
        <f t="shared" si="1"/>
        <v>1.4848950395220717E-2</v>
      </c>
      <c r="F19" s="95">
        <f>'FBiH '!F19+RS!F19</f>
        <v>7156249.0299999984</v>
      </c>
      <c r="G19" s="66">
        <f t="shared" si="0"/>
        <v>1.7515289994127495E-2</v>
      </c>
      <c r="H19" s="67">
        <f t="shared" si="2"/>
        <v>0.28487634807987866</v>
      </c>
      <c r="I19" s="68">
        <f t="shared" si="3"/>
        <v>0.17956417982007447</v>
      </c>
      <c r="J19" s="1"/>
      <c r="K19" s="92"/>
      <c r="L19" s="92"/>
      <c r="M19" s="92"/>
      <c r="N19" s="93"/>
      <c r="O19" s="92"/>
      <c r="P19" s="92"/>
      <c r="Q19" s="92"/>
      <c r="R19" s="93"/>
      <c r="S19" s="94"/>
    </row>
    <row r="20" spans="1:19" s="4" customFormat="1" x14ac:dyDescent="0.25">
      <c r="A20" s="1"/>
      <c r="B20" s="130" t="s">
        <v>23</v>
      </c>
      <c r="C20" s="143" t="s">
        <v>51</v>
      </c>
      <c r="D20" s="95">
        <f>'FBiH '!D20+RS!D20</f>
        <v>159840.35</v>
      </c>
      <c r="E20" s="66">
        <f t="shared" si="1"/>
        <v>4.2614565808487789E-4</v>
      </c>
      <c r="F20" s="95">
        <f>'FBiH '!F20+RS!F20</f>
        <v>173767.17</v>
      </c>
      <c r="G20" s="66">
        <f t="shared" si="0"/>
        <v>4.2530414484595608E-4</v>
      </c>
      <c r="H20" s="67">
        <f t="shared" si="2"/>
        <v>8.7129563968046914E-2</v>
      </c>
      <c r="I20" s="68">
        <f t="shared" si="3"/>
        <v>-1.9747079970346649E-3</v>
      </c>
      <c r="J20" s="1"/>
      <c r="K20" s="92"/>
      <c r="L20" s="92"/>
      <c r="M20" s="92"/>
      <c r="N20" s="93"/>
      <c r="O20" s="92"/>
      <c r="P20" s="92"/>
      <c r="Q20" s="92"/>
      <c r="R20" s="93"/>
      <c r="S20" s="94"/>
    </row>
    <row r="21" spans="1:19" s="4" customFormat="1" x14ac:dyDescent="0.25">
      <c r="A21" s="1"/>
      <c r="B21" s="130" t="s">
        <v>24</v>
      </c>
      <c r="C21" s="143" t="s">
        <v>31</v>
      </c>
      <c r="D21" s="95">
        <f>'FBiH '!D21+RS!D21</f>
        <v>1272434.49</v>
      </c>
      <c r="E21" s="66">
        <f t="shared" si="1"/>
        <v>3.3924001862542593E-3</v>
      </c>
      <c r="F21" s="95">
        <f>'FBiH '!F21+RS!F21</f>
        <v>1642447.5699999998</v>
      </c>
      <c r="G21" s="66">
        <f t="shared" si="0"/>
        <v>4.0199754603425291E-3</v>
      </c>
      <c r="H21" s="67">
        <f t="shared" si="2"/>
        <v>0.29079145756258135</v>
      </c>
      <c r="I21" s="68">
        <f t="shared" si="3"/>
        <v>0.1849944698833457</v>
      </c>
      <c r="J21" s="1"/>
      <c r="K21" s="92"/>
      <c r="L21" s="92"/>
      <c r="M21" s="92"/>
      <c r="N21" s="93"/>
      <c r="O21" s="92"/>
      <c r="P21" s="92"/>
      <c r="Q21" s="92"/>
      <c r="R21" s="93"/>
      <c r="S21" s="94"/>
    </row>
    <row r="22" spans="1:19" s="4" customFormat="1" x14ac:dyDescent="0.25">
      <c r="A22" s="1"/>
      <c r="B22" s="130" t="s">
        <v>25</v>
      </c>
      <c r="C22" s="143" t="s">
        <v>52</v>
      </c>
      <c r="D22" s="95">
        <f>'FBiH '!D22+RS!D22</f>
        <v>1457</v>
      </c>
      <c r="E22" s="66">
        <f t="shared" si="1"/>
        <v>3.8844648665350589E-6</v>
      </c>
      <c r="F22" s="95">
        <f>'FBiH '!F22+RS!F22</f>
        <v>1500</v>
      </c>
      <c r="G22" s="66">
        <f t="shared" si="0"/>
        <v>3.6713276579743693E-6</v>
      </c>
      <c r="H22" s="67">
        <f t="shared" si="2"/>
        <v>2.9512697323266987E-2</v>
      </c>
      <c r="I22" s="68">
        <f t="shared" si="3"/>
        <v>-5.4869130210671191E-2</v>
      </c>
      <c r="J22" s="1"/>
      <c r="K22" s="92"/>
      <c r="L22" s="92"/>
      <c r="M22" s="92"/>
      <c r="N22" s="93"/>
      <c r="O22" s="92"/>
      <c r="P22" s="92"/>
      <c r="Q22" s="92"/>
      <c r="R22" s="93"/>
      <c r="S22" s="94"/>
    </row>
    <row r="23" spans="1:19" s="4" customFormat="1" x14ac:dyDescent="0.25">
      <c r="A23" s="1"/>
      <c r="B23" s="130" t="s">
        <v>26</v>
      </c>
      <c r="C23" s="143" t="s">
        <v>53</v>
      </c>
      <c r="D23" s="95">
        <f>'FBiH '!D23+RS!D23</f>
        <v>122452.42999999998</v>
      </c>
      <c r="E23" s="66">
        <f t="shared" si="1"/>
        <v>3.2646682371780612E-4</v>
      </c>
      <c r="F23" s="95">
        <f>'FBiH '!F23+RS!F23</f>
        <v>376234.62</v>
      </c>
      <c r="G23" s="66">
        <f t="shared" si="0"/>
        <v>9.2085371086231781E-4</v>
      </c>
      <c r="H23" s="67">
        <f t="shared" si="2"/>
        <v>2.0724961521792591</v>
      </c>
      <c r="I23" s="68">
        <f t="shared" si="3"/>
        <v>1.8206655131925205</v>
      </c>
      <c r="J23" s="1"/>
      <c r="K23" s="92"/>
      <c r="L23" s="92"/>
      <c r="M23" s="92"/>
      <c r="N23" s="93"/>
      <c r="O23" s="92"/>
      <c r="P23" s="92"/>
      <c r="Q23" s="92"/>
      <c r="R23" s="93"/>
      <c r="S23" s="94"/>
    </row>
    <row r="24" spans="1:19" s="42" customFormat="1" x14ac:dyDescent="0.25">
      <c r="A24" s="3"/>
      <c r="B24" s="131"/>
      <c r="C24" s="140" t="s">
        <v>32</v>
      </c>
      <c r="D24" s="96">
        <f>SUM(D6:D23)</f>
        <v>302593424.68000001</v>
      </c>
      <c r="E24" s="72">
        <f>SUM(E6:E23)</f>
        <v>0.80673543377761348</v>
      </c>
      <c r="F24" s="96">
        <f>SUM(F6:F23)</f>
        <v>328197962.35969549</v>
      </c>
      <c r="G24" s="72">
        <f>SUM(G6:G23)</f>
        <v>0.80328150433465428</v>
      </c>
      <c r="H24" s="73">
        <f t="shared" ref="H24:I29" si="8">(F24-D24)/D24</f>
        <v>8.4616966501413288E-2</v>
      </c>
      <c r="I24" s="74">
        <f t="shared" si="8"/>
        <v>-4.2813657344711467E-3</v>
      </c>
      <c r="J24" s="3"/>
    </row>
    <row r="25" spans="1:19" s="4" customFormat="1" ht="15.75" customHeight="1" x14ac:dyDescent="0.25">
      <c r="A25" s="1"/>
      <c r="B25" s="132">
        <v>19</v>
      </c>
      <c r="C25" s="139" t="s">
        <v>6</v>
      </c>
      <c r="D25" s="95">
        <f>'FBiH '!D25+RS!D25</f>
        <v>67084922.590000279</v>
      </c>
      <c r="E25" s="66">
        <f t="shared" si="1"/>
        <v>0.17885313992798915</v>
      </c>
      <c r="F25" s="95">
        <f>'FBiH '!F25+RS!F25</f>
        <v>74604607.035000205</v>
      </c>
      <c r="G25" s="66">
        <f>F25/$F$29</f>
        <v>0.18259863814660363</v>
      </c>
      <c r="H25" s="67">
        <f t="shared" si="2"/>
        <v>0.11209201940885619</v>
      </c>
      <c r="I25" s="68">
        <f t="shared" si="8"/>
        <v>2.0941752658759624E-2</v>
      </c>
      <c r="J25" s="1"/>
      <c r="K25" s="43"/>
    </row>
    <row r="26" spans="1:19" s="4" customFormat="1" x14ac:dyDescent="0.25">
      <c r="A26" s="1"/>
      <c r="B26" s="75"/>
      <c r="C26" s="139" t="s">
        <v>54</v>
      </c>
      <c r="D26" s="95">
        <f>'FBiH '!D26+RS!D26</f>
        <v>5287096.6800000612</v>
      </c>
      <c r="E26" s="66">
        <f t="shared" si="1"/>
        <v>1.4095773026379129E-2</v>
      </c>
      <c r="F26" s="95">
        <f>'FBiH '!F26+RS!F26</f>
        <v>5630740.2600000463</v>
      </c>
      <c r="G26" s="66">
        <f>F26/$F$29</f>
        <v>1.378152830093864E-2</v>
      </c>
      <c r="H26" s="67">
        <f t="shared" si="2"/>
        <v>6.4996651432517635E-2</v>
      </c>
      <c r="I26" s="68">
        <f>(G26-E26)/E26</f>
        <v>-2.229354323827467E-2</v>
      </c>
      <c r="J26" s="1"/>
      <c r="K26" s="43"/>
      <c r="L26" s="94"/>
    </row>
    <row r="27" spans="1:19" s="4" customFormat="1" x14ac:dyDescent="0.25">
      <c r="A27" s="1"/>
      <c r="B27" s="75"/>
      <c r="C27" s="133" t="s">
        <v>7</v>
      </c>
      <c r="D27" s="95">
        <f>'FBiH '!D27+RS!D27</f>
        <v>118396.44</v>
      </c>
      <c r="E27" s="66">
        <f t="shared" si="1"/>
        <v>3.1565326801841188E-4</v>
      </c>
      <c r="F27" s="95">
        <f>'FBiH '!F27+RS!F27</f>
        <v>138231.69</v>
      </c>
      <c r="G27" s="66">
        <f>F27/$F$29</f>
        <v>3.3832921780369268E-4</v>
      </c>
      <c r="H27" s="67">
        <f t="shared" si="2"/>
        <v>0.1675324866186855</v>
      </c>
      <c r="I27" s="68">
        <f>(G27-E27)/E27</f>
        <v>7.1838159407106555E-2</v>
      </c>
      <c r="J27" s="1"/>
      <c r="K27" s="43"/>
    </row>
    <row r="28" spans="1:19" s="42" customFormat="1" x14ac:dyDescent="0.25">
      <c r="A28" s="3"/>
      <c r="B28" s="71"/>
      <c r="C28" s="134" t="s">
        <v>33</v>
      </c>
      <c r="D28" s="96">
        <f>SUM(D25:D27)</f>
        <v>72490415.710000336</v>
      </c>
      <c r="E28" s="72">
        <f>SUM(E25:E26)</f>
        <v>0.19294891295436828</v>
      </c>
      <c r="F28" s="96">
        <f>SUM(F25:F27)</f>
        <v>80373578.985000253</v>
      </c>
      <c r="G28" s="72">
        <f>SUM(G25:G26)</f>
        <v>0.19638016644754228</v>
      </c>
      <c r="H28" s="73">
        <f t="shared" si="8"/>
        <v>0.10874766267773525</v>
      </c>
      <c r="I28" s="74">
        <f t="shared" si="8"/>
        <v>1.7783222722718713E-2</v>
      </c>
      <c r="J28" s="3"/>
      <c r="K28" s="43"/>
    </row>
    <row r="29" spans="1:19" s="3" customFormat="1" ht="16.5" thickBot="1" x14ac:dyDescent="0.3">
      <c r="B29" s="76"/>
      <c r="C29" s="135" t="s">
        <v>34</v>
      </c>
      <c r="D29" s="114">
        <f>D24+D28</f>
        <v>375083840.39000034</v>
      </c>
      <c r="E29" s="77">
        <f>E24+E28</f>
        <v>0.99968434673198181</v>
      </c>
      <c r="F29" s="114">
        <f>F24+F28</f>
        <v>408571541.34469575</v>
      </c>
      <c r="G29" s="77">
        <f>G24+G28</f>
        <v>0.99966167078219659</v>
      </c>
      <c r="H29" s="78">
        <f>(F29-D29)/D29</f>
        <v>8.9280575030574363E-2</v>
      </c>
      <c r="I29" s="79">
        <f t="shared" si="8"/>
        <v>-2.2683109782954276E-5</v>
      </c>
    </row>
    <row r="30" spans="1:19" x14ac:dyDescent="0.25">
      <c r="B30" s="4"/>
      <c r="C30" s="5"/>
      <c r="D30" s="6"/>
      <c r="E30" s="7"/>
      <c r="F30" s="8"/>
      <c r="G30" s="4"/>
    </row>
    <row r="31" spans="1:19" x14ac:dyDescent="0.25">
      <c r="B31" s="80" t="s">
        <v>39</v>
      </c>
      <c r="C31" s="35"/>
      <c r="D31" s="7"/>
      <c r="E31" s="7"/>
      <c r="F31" s="7"/>
      <c r="G31" s="4"/>
    </row>
    <row r="32" spans="1:19" x14ac:dyDescent="0.25">
      <c r="B32" s="83"/>
      <c r="F32" s="7"/>
    </row>
    <row r="33" spans="2:6" x14ac:dyDescent="0.25">
      <c r="B33" s="80" t="s">
        <v>40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D4:D5"/>
    <mergeCell ref="F4:F5"/>
    <mergeCell ref="C4:C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31.07.2017.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  <col min="11" max="11" width="12.7109375" bestFit="1" customWidth="1"/>
    <col min="12" max="12" width="14.28515625" bestFit="1" customWidth="1"/>
    <col min="13" max="13" width="12.7109375" bestFit="1" customWidth="1"/>
    <col min="14" max="14" width="13.85546875" bestFit="1" customWidth="1"/>
    <col min="15" max="15" width="12.7109375" bestFit="1" customWidth="1"/>
    <col min="16" max="16" width="13.85546875" bestFit="1" customWidth="1"/>
    <col min="17" max="17" width="12.7109375" bestFit="1" customWidth="1"/>
    <col min="19" max="19" width="14.28515625" bestFit="1" customWidth="1"/>
    <col min="20" max="20" width="12.7109375" bestFit="1" customWidth="1"/>
    <col min="21" max="21" width="13.42578125" bestFit="1" customWidth="1"/>
    <col min="22" max="22" width="12.7109375" bestFit="1" customWidth="1"/>
  </cols>
  <sheetData>
    <row r="1" spans="2:22" ht="15.75" customHeight="1" x14ac:dyDescent="0.2"/>
    <row r="2" spans="2:22" ht="15.75" x14ac:dyDescent="0.25">
      <c r="B2" s="161" t="s">
        <v>37</v>
      </c>
      <c r="C2" s="162"/>
      <c r="D2" s="162"/>
      <c r="E2" s="162"/>
      <c r="F2" s="162"/>
      <c r="G2" s="162"/>
      <c r="H2" s="162"/>
      <c r="I2" s="163"/>
    </row>
    <row r="3" spans="2:22" ht="16.5" thickBot="1" x14ac:dyDescent="0.3">
      <c r="B3" s="65"/>
      <c r="C3" s="3"/>
    </row>
    <row r="4" spans="2:22" ht="15.75" customHeight="1" x14ac:dyDescent="0.25">
      <c r="B4" s="62"/>
      <c r="C4" s="157" t="s">
        <v>2</v>
      </c>
      <c r="D4" s="164" t="s">
        <v>28</v>
      </c>
      <c r="E4" s="166" t="s">
        <v>3</v>
      </c>
      <c r="F4" s="164" t="s">
        <v>29</v>
      </c>
      <c r="G4" s="166" t="s">
        <v>3</v>
      </c>
      <c r="H4" s="168" t="s">
        <v>8</v>
      </c>
      <c r="I4" s="159" t="s">
        <v>35</v>
      </c>
      <c r="K4" s="40"/>
    </row>
    <row r="5" spans="2:22" ht="15.75" customHeight="1" x14ac:dyDescent="0.25">
      <c r="B5" s="63"/>
      <c r="C5" s="158"/>
      <c r="D5" s="165"/>
      <c r="E5" s="167"/>
      <c r="F5" s="165"/>
      <c r="G5" s="167"/>
      <c r="H5" s="169"/>
      <c r="I5" s="160"/>
      <c r="K5" s="40"/>
    </row>
    <row r="6" spans="2:22" ht="15.75" customHeight="1" x14ac:dyDescent="0.3">
      <c r="B6" s="128" t="s">
        <v>9</v>
      </c>
      <c r="C6" s="142" t="s">
        <v>41</v>
      </c>
      <c r="D6" s="113">
        <v>18464851.260000002</v>
      </c>
      <c r="E6" s="48">
        <f>D6/$D$29</f>
        <v>6.9812650260746872E-2</v>
      </c>
      <c r="F6" s="120">
        <v>20022503.026195187</v>
      </c>
      <c r="G6" s="41">
        <f>F6/$F$29</f>
        <v>7.0492428927835166E-2</v>
      </c>
      <c r="H6" s="19">
        <f>(F6-D6)/D6</f>
        <v>8.4357666588384173E-2</v>
      </c>
      <c r="I6" s="20">
        <f>(G6-E6)/E6</f>
        <v>9.7371846585017595E-3</v>
      </c>
      <c r="J6" s="64"/>
      <c r="K6" s="53"/>
      <c r="L6" s="88"/>
      <c r="M6" s="88"/>
      <c r="N6" s="88"/>
      <c r="O6" s="89"/>
      <c r="P6" s="88"/>
      <c r="Q6" s="88"/>
      <c r="R6" s="88"/>
      <c r="S6" s="89"/>
      <c r="T6" s="102"/>
      <c r="U6" s="99"/>
      <c r="V6" s="90"/>
    </row>
    <row r="7" spans="2:22" ht="15.75" customHeight="1" x14ac:dyDescent="0.3">
      <c r="B7" s="128" t="s">
        <v>10</v>
      </c>
      <c r="C7" s="139" t="s">
        <v>4</v>
      </c>
      <c r="D7" s="113">
        <v>3612894.8399999989</v>
      </c>
      <c r="E7" s="48">
        <f t="shared" ref="E7:E23" si="0">D7/$D$29</f>
        <v>1.3659777722670751E-2</v>
      </c>
      <c r="F7" s="120">
        <v>4443288.3000000007</v>
      </c>
      <c r="G7" s="41">
        <f t="shared" ref="G7:G23" si="1">F7/$F$29</f>
        <v>1.5643308146032101E-2</v>
      </c>
      <c r="H7" s="19">
        <f t="shared" ref="H7:H23" si="2">(F7-D7)/D7</f>
        <v>0.22984158044301176</v>
      </c>
      <c r="I7" s="20">
        <f t="shared" ref="I7:I23" si="3">(G7-E7)/E7</f>
        <v>0.14520956809343538</v>
      </c>
      <c r="J7" s="64"/>
      <c r="K7" s="58"/>
      <c r="L7" s="88"/>
      <c r="M7" s="88"/>
      <c r="N7" s="88"/>
      <c r="O7" s="89"/>
      <c r="P7" s="88"/>
      <c r="Q7" s="88"/>
      <c r="R7" s="88"/>
      <c r="S7" s="89"/>
      <c r="T7" s="102"/>
      <c r="U7" s="99"/>
      <c r="V7" s="90"/>
    </row>
    <row r="8" spans="2:22" ht="15.75" customHeight="1" x14ac:dyDescent="0.3">
      <c r="B8" s="128" t="s">
        <v>11</v>
      </c>
      <c r="C8" s="143" t="s">
        <v>42</v>
      </c>
      <c r="D8" s="113">
        <v>29124651.809999995</v>
      </c>
      <c r="E8" s="48">
        <f t="shared" si="0"/>
        <v>0.11011565174002695</v>
      </c>
      <c r="F8" s="120">
        <v>30191417.610000007</v>
      </c>
      <c r="G8" s="41">
        <f t="shared" si="1"/>
        <v>0.10629372148522752</v>
      </c>
      <c r="H8" s="19">
        <f t="shared" si="2"/>
        <v>3.6627589814953128E-2</v>
      </c>
      <c r="I8" s="20">
        <f t="shared" si="3"/>
        <v>-3.4708328874288125E-2</v>
      </c>
      <c r="J8" s="64"/>
      <c r="K8" s="58"/>
      <c r="L8" s="88"/>
      <c r="M8" s="88"/>
      <c r="N8" s="88"/>
      <c r="O8" s="89"/>
      <c r="P8" s="88"/>
      <c r="Q8" s="88"/>
      <c r="R8" s="88"/>
      <c r="S8" s="89"/>
      <c r="T8" s="102"/>
      <c r="U8" s="99"/>
      <c r="V8" s="90"/>
    </row>
    <row r="9" spans="2:22" ht="15.75" customHeight="1" x14ac:dyDescent="0.3">
      <c r="B9" s="128" t="s">
        <v>12</v>
      </c>
      <c r="C9" s="143" t="s">
        <v>43</v>
      </c>
      <c r="D9" s="113">
        <v>6000</v>
      </c>
      <c r="E9" s="48">
        <f t="shared" si="0"/>
        <v>2.2685040657320799E-5</v>
      </c>
      <c r="F9" s="120">
        <v>5980</v>
      </c>
      <c r="G9" s="41">
        <f t="shared" si="1"/>
        <v>2.1053547822515127E-5</v>
      </c>
      <c r="H9" s="19">
        <f t="shared" ref="H9" si="4">(F9-D9)/D9</f>
        <v>-3.3333333333333335E-3</v>
      </c>
      <c r="I9" s="20">
        <f t="shared" ref="I9" si="5">(G9-E9)/E9</f>
        <v>-7.1919326019773522E-2</v>
      </c>
      <c r="J9" s="64"/>
      <c r="K9" s="58"/>
      <c r="L9" s="88"/>
      <c r="M9" s="88"/>
      <c r="N9" s="88"/>
      <c r="O9" s="89"/>
      <c r="P9" s="88"/>
      <c r="Q9" s="88"/>
      <c r="R9" s="88"/>
      <c r="S9" s="89"/>
      <c r="T9" s="102"/>
      <c r="U9" s="99"/>
      <c r="V9" s="90"/>
    </row>
    <row r="10" spans="2:22" ht="15.75" customHeight="1" x14ac:dyDescent="0.3">
      <c r="B10" s="128" t="s">
        <v>13</v>
      </c>
      <c r="C10" s="143" t="s">
        <v>44</v>
      </c>
      <c r="D10" s="113">
        <v>0</v>
      </c>
      <c r="E10" s="48">
        <f t="shared" si="0"/>
        <v>0</v>
      </c>
      <c r="F10" s="120">
        <v>0</v>
      </c>
      <c r="G10" s="41">
        <f t="shared" si="1"/>
        <v>0</v>
      </c>
      <c r="H10" s="21" t="s">
        <v>1</v>
      </c>
      <c r="I10" s="22" t="s">
        <v>1</v>
      </c>
      <c r="J10" s="64"/>
      <c r="K10" s="58"/>
      <c r="L10" s="88"/>
      <c r="M10" s="88"/>
      <c r="N10" s="88"/>
      <c r="O10" s="89"/>
      <c r="P10" s="88"/>
      <c r="Q10" s="88"/>
      <c r="R10" s="88"/>
      <c r="S10" s="89"/>
      <c r="T10" s="102"/>
      <c r="U10" s="99"/>
      <c r="V10" s="90"/>
    </row>
    <row r="11" spans="2:22" ht="15.75" customHeight="1" x14ac:dyDescent="0.3">
      <c r="B11" s="128" t="s">
        <v>14</v>
      </c>
      <c r="C11" s="143" t="s">
        <v>45</v>
      </c>
      <c r="D11" s="113">
        <v>10100.86</v>
      </c>
      <c r="E11" s="48">
        <f t="shared" si="0"/>
        <v>3.8189736628984234E-5</v>
      </c>
      <c r="F11" s="119">
        <v>4360.3</v>
      </c>
      <c r="G11" s="41">
        <f t="shared" si="1"/>
        <v>1.5351134543563999E-5</v>
      </c>
      <c r="H11" s="67">
        <f t="shared" ref="H11" si="6">(F11-D11)/D11</f>
        <v>-0.56832388529293543</v>
      </c>
      <c r="I11" s="68">
        <f t="shared" ref="I11" si="7">(G11-E11)/E11</f>
        <v>-0.59802983998812909</v>
      </c>
      <c r="J11" s="64"/>
      <c r="K11" s="58"/>
      <c r="L11" s="88"/>
      <c r="M11" s="88"/>
      <c r="N11" s="88"/>
      <c r="O11" s="89"/>
      <c r="P11" s="88"/>
      <c r="Q11" s="88"/>
      <c r="R11" s="88"/>
      <c r="S11" s="89"/>
      <c r="T11" s="102"/>
      <c r="U11" s="99"/>
      <c r="V11" s="90"/>
    </row>
    <row r="12" spans="2:22" ht="15.75" customHeight="1" x14ac:dyDescent="0.3">
      <c r="B12" s="128" t="s">
        <v>15</v>
      </c>
      <c r="C12" s="143" t="s">
        <v>30</v>
      </c>
      <c r="D12" s="113">
        <v>2029762.34</v>
      </c>
      <c r="E12" s="48">
        <f t="shared" si="0"/>
        <v>7.6742068679331015E-3</v>
      </c>
      <c r="F12" s="120">
        <v>2004093.72</v>
      </c>
      <c r="G12" s="41">
        <f t="shared" si="1"/>
        <v>7.0557329389334851E-3</v>
      </c>
      <c r="H12" s="67">
        <f t="shared" si="2"/>
        <v>-1.2646120924679346E-2</v>
      </c>
      <c r="I12" s="68">
        <f t="shared" si="3"/>
        <v>-8.0591250619517163E-2</v>
      </c>
      <c r="J12" s="64"/>
      <c r="K12" s="58"/>
      <c r="L12" s="88"/>
      <c r="M12" s="88"/>
      <c r="N12" s="88"/>
      <c r="O12" s="89"/>
      <c r="P12" s="88"/>
      <c r="Q12" s="88"/>
      <c r="R12" s="88"/>
      <c r="S12" s="89"/>
      <c r="T12" s="102"/>
      <c r="U12" s="99"/>
      <c r="V12" s="90"/>
    </row>
    <row r="13" spans="2:22" ht="15.75" customHeight="1" x14ac:dyDescent="0.3">
      <c r="B13" s="128" t="s">
        <v>16</v>
      </c>
      <c r="C13" s="143" t="s">
        <v>27</v>
      </c>
      <c r="D13" s="113">
        <v>12990227.719999999</v>
      </c>
      <c r="E13" s="48">
        <f t="shared" si="0"/>
        <v>4.9113973996009273E-2</v>
      </c>
      <c r="F13" s="120">
        <v>14958047.569999997</v>
      </c>
      <c r="G13" s="41">
        <f t="shared" si="1"/>
        <v>5.2662202315460059E-2</v>
      </c>
      <c r="H13" s="67">
        <f t="shared" si="2"/>
        <v>0.15148463078674942</v>
      </c>
      <c r="I13" s="68">
        <f t="shared" si="3"/>
        <v>7.2244781490072352E-2</v>
      </c>
      <c r="J13" s="64"/>
      <c r="K13" s="58"/>
      <c r="L13" s="88"/>
      <c r="M13" s="88"/>
      <c r="N13" s="88"/>
      <c r="O13" s="89"/>
      <c r="P13" s="88"/>
      <c r="Q13" s="88"/>
      <c r="R13" s="88"/>
      <c r="S13" s="89"/>
      <c r="T13" s="102"/>
      <c r="U13" s="99"/>
      <c r="V13" s="90"/>
    </row>
    <row r="14" spans="2:22" ht="15.75" customHeight="1" x14ac:dyDescent="0.3">
      <c r="B14" s="128" t="s">
        <v>17</v>
      </c>
      <c r="C14" s="143" t="s">
        <v>46</v>
      </c>
      <c r="D14" s="113">
        <v>11254537.260000002</v>
      </c>
      <c r="E14" s="48">
        <f t="shared" si="0"/>
        <v>4.2551605887071978E-2</v>
      </c>
      <c r="F14" s="119">
        <v>10358939.235000001</v>
      </c>
      <c r="G14" s="41">
        <f t="shared" si="1"/>
        <v>3.6470304778361343E-2</v>
      </c>
      <c r="H14" s="67">
        <f t="shared" si="2"/>
        <v>-7.9576619127919634E-2</v>
      </c>
      <c r="I14" s="68">
        <f t="shared" si="3"/>
        <v>-0.14291590133753929</v>
      </c>
      <c r="J14" s="64"/>
      <c r="K14" s="58"/>
      <c r="L14" s="88"/>
      <c r="M14" s="88"/>
      <c r="N14" s="88"/>
      <c r="O14" s="89"/>
      <c r="P14" s="88"/>
      <c r="Q14" s="88"/>
      <c r="R14" s="88"/>
      <c r="S14" s="89"/>
      <c r="T14" s="102"/>
      <c r="U14" s="99"/>
      <c r="V14" s="90"/>
    </row>
    <row r="15" spans="2:22" ht="15.75" customHeight="1" x14ac:dyDescent="0.3">
      <c r="B15" s="128" t="s">
        <v>18</v>
      </c>
      <c r="C15" s="143" t="s">
        <v>47</v>
      </c>
      <c r="D15" s="113">
        <v>114586559.35000004</v>
      </c>
      <c r="E15" s="48">
        <f t="shared" si="0"/>
        <v>0.43323345960620896</v>
      </c>
      <c r="F15" s="120">
        <v>122445747.05000038</v>
      </c>
      <c r="G15" s="41">
        <f t="shared" si="1"/>
        <v>0.43108986474594879</v>
      </c>
      <c r="H15" s="67">
        <f t="shared" si="2"/>
        <v>6.8587343442216231E-2</v>
      </c>
      <c r="I15" s="68">
        <f t="shared" si="3"/>
        <v>-4.9478977505768027E-3</v>
      </c>
      <c r="J15" s="64"/>
      <c r="K15" s="58"/>
      <c r="L15" s="88"/>
      <c r="M15" s="88"/>
      <c r="N15" s="88"/>
      <c r="O15" s="89"/>
      <c r="P15" s="88"/>
      <c r="Q15" s="88"/>
      <c r="R15" s="88"/>
      <c r="S15" s="89"/>
      <c r="T15" s="102"/>
      <c r="U15" s="99"/>
      <c r="V15" s="90"/>
    </row>
    <row r="16" spans="2:22" ht="15.75" customHeight="1" x14ac:dyDescent="0.3">
      <c r="B16" s="128" t="s">
        <v>19</v>
      </c>
      <c r="C16" s="143" t="s">
        <v>48</v>
      </c>
      <c r="D16" s="113">
        <v>39494.340000000004</v>
      </c>
      <c r="E16" s="48">
        <f t="shared" si="0"/>
        <v>1.4932178477234187E-4</v>
      </c>
      <c r="F16" s="120">
        <v>17738.669999999998</v>
      </c>
      <c r="G16" s="41">
        <f>F16/$F$29</f>
        <v>6.2451828955320133E-5</v>
      </c>
      <c r="H16" s="67">
        <f t="shared" si="2"/>
        <v>-0.55085538839236214</v>
      </c>
      <c r="I16" s="68">
        <f t="shared" si="3"/>
        <v>-0.58176344429223714</v>
      </c>
      <c r="J16" s="64"/>
      <c r="K16" s="58"/>
      <c r="L16" s="88"/>
      <c r="M16" s="88"/>
      <c r="N16" s="88"/>
      <c r="O16" s="89"/>
      <c r="P16" s="88"/>
      <c r="Q16" s="88"/>
      <c r="R16" s="88"/>
      <c r="S16" s="89"/>
      <c r="T16" s="102"/>
      <c r="U16" s="99"/>
      <c r="V16" s="90"/>
    </row>
    <row r="17" spans="2:22" ht="15.75" customHeight="1" x14ac:dyDescent="0.3">
      <c r="B17" s="128" t="s">
        <v>20</v>
      </c>
      <c r="C17" s="143" t="s">
        <v>49</v>
      </c>
      <c r="D17" s="113">
        <v>21464.260000000002</v>
      </c>
      <c r="E17" s="48">
        <f t="shared" si="0"/>
        <v>8.1152935129884103E-5</v>
      </c>
      <c r="F17" s="117">
        <v>19186.02</v>
      </c>
      <c r="G17" s="41">
        <f t="shared" si="1"/>
        <v>6.7547456453801293E-5</v>
      </c>
      <c r="H17" s="67">
        <f t="shared" si="2"/>
        <v>-0.10614109221561803</v>
      </c>
      <c r="I17" s="68">
        <f t="shared" si="3"/>
        <v>-0.16765233018753342</v>
      </c>
      <c r="J17" s="64"/>
      <c r="K17" s="58"/>
      <c r="L17" s="88"/>
      <c r="M17" s="88"/>
      <c r="N17" s="88"/>
      <c r="O17" s="89"/>
      <c r="P17" s="88"/>
      <c r="Q17" s="88"/>
      <c r="R17" s="88"/>
      <c r="S17" s="89"/>
      <c r="T17" s="102"/>
      <c r="U17" s="99"/>
      <c r="V17" s="90"/>
    </row>
    <row r="18" spans="2:22" ht="15.75" customHeight="1" x14ac:dyDescent="0.3">
      <c r="B18" s="128" t="s">
        <v>21</v>
      </c>
      <c r="C18" s="143" t="s">
        <v>50</v>
      </c>
      <c r="D18" s="113">
        <v>3766016.0100000002</v>
      </c>
      <c r="E18" s="48">
        <f t="shared" si="0"/>
        <v>1.423870438382851E-2</v>
      </c>
      <c r="F18" s="117">
        <v>3350391.8</v>
      </c>
      <c r="G18" s="41">
        <f t="shared" si="1"/>
        <v>1.1795590967468652E-2</v>
      </c>
      <c r="H18" s="19">
        <f t="shared" si="2"/>
        <v>-0.11036177459054414</v>
      </c>
      <c r="I18" s="20">
        <f t="shared" si="3"/>
        <v>-0.17158256471246106</v>
      </c>
      <c r="J18" s="64"/>
      <c r="K18" s="58"/>
      <c r="L18" s="88"/>
      <c r="M18" s="88"/>
      <c r="N18" s="88"/>
      <c r="O18" s="89"/>
      <c r="P18" s="88"/>
      <c r="Q18" s="88"/>
      <c r="R18" s="88"/>
      <c r="S18" s="89"/>
      <c r="T18" s="102"/>
      <c r="U18" s="99"/>
      <c r="V18" s="90"/>
    </row>
    <row r="19" spans="2:22" ht="15.75" customHeight="1" x14ac:dyDescent="0.3">
      <c r="B19" s="128" t="s">
        <v>22</v>
      </c>
      <c r="C19" s="143" t="s">
        <v>5</v>
      </c>
      <c r="D19" s="113">
        <v>5566601.3399999999</v>
      </c>
      <c r="E19" s="48">
        <f t="shared" si="0"/>
        <v>2.1046429620166073E-2</v>
      </c>
      <c r="F19" s="117">
        <v>7152587.6899999985</v>
      </c>
      <c r="G19" s="41">
        <f t="shared" si="1"/>
        <v>2.51818305996903E-2</v>
      </c>
      <c r="H19" s="19">
        <f t="shared" si="2"/>
        <v>0.28491107107016195</v>
      </c>
      <c r="I19" s="20">
        <f t="shared" si="3"/>
        <v>0.19648943094660609</v>
      </c>
      <c r="J19" s="64"/>
      <c r="K19" s="58"/>
      <c r="L19" s="88"/>
      <c r="M19" s="88"/>
      <c r="N19" s="88"/>
      <c r="O19" s="89"/>
      <c r="P19" s="88"/>
      <c r="Q19" s="88"/>
      <c r="R19" s="88"/>
      <c r="S19" s="89"/>
      <c r="T19" s="102"/>
      <c r="U19" s="99"/>
      <c r="V19" s="90"/>
    </row>
    <row r="20" spans="2:22" ht="15.75" customHeight="1" x14ac:dyDescent="0.3">
      <c r="B20" s="128" t="s">
        <v>23</v>
      </c>
      <c r="C20" s="143" t="s">
        <v>51</v>
      </c>
      <c r="D20" s="113">
        <v>154608.35</v>
      </c>
      <c r="E20" s="48">
        <f t="shared" si="0"/>
        <v>5.8454945095188073E-4</v>
      </c>
      <c r="F20" s="117">
        <v>165946.95000000001</v>
      </c>
      <c r="G20" s="41">
        <f t="shared" si="1"/>
        <v>5.8424281736212829E-4</v>
      </c>
      <c r="H20" s="19">
        <f t="shared" si="2"/>
        <v>7.3337565532521409E-2</v>
      </c>
      <c r="I20" s="20">
        <f t="shared" si="3"/>
        <v>-5.2456398556719505E-4</v>
      </c>
      <c r="J20" s="64"/>
      <c r="K20" s="58"/>
      <c r="L20" s="88"/>
      <c r="M20" s="88"/>
      <c r="N20" s="88"/>
      <c r="O20" s="89"/>
      <c r="P20" s="88"/>
      <c r="Q20" s="88"/>
      <c r="R20" s="88"/>
      <c r="S20" s="89"/>
      <c r="T20" s="102"/>
      <c r="U20" s="99"/>
      <c r="V20" s="90"/>
    </row>
    <row r="21" spans="2:22" ht="15.75" customHeight="1" x14ac:dyDescent="0.3">
      <c r="B21" s="128" t="s">
        <v>24</v>
      </c>
      <c r="C21" s="143" t="s">
        <v>31</v>
      </c>
      <c r="D21" s="113">
        <v>795795.14</v>
      </c>
      <c r="E21" s="48">
        <f t="shared" si="0"/>
        <v>3.0087741842997162E-3</v>
      </c>
      <c r="F21" s="118">
        <v>1052716.69</v>
      </c>
      <c r="G21" s="41">
        <f t="shared" si="1"/>
        <v>3.7062577218185339E-3</v>
      </c>
      <c r="H21" s="19">
        <f t="shared" si="2"/>
        <v>0.32284885529710566</v>
      </c>
      <c r="I21" s="20">
        <f t="shared" si="3"/>
        <v>0.23181651223890537</v>
      </c>
      <c r="J21" s="64"/>
      <c r="K21" s="58"/>
      <c r="L21" s="88"/>
      <c r="M21" s="88"/>
      <c r="N21" s="88"/>
      <c r="O21" s="89"/>
      <c r="P21" s="88"/>
      <c r="Q21" s="88"/>
      <c r="R21" s="88"/>
      <c r="S21" s="89"/>
      <c r="T21" s="102"/>
      <c r="U21" s="99"/>
      <c r="V21" s="90"/>
    </row>
    <row r="22" spans="2:22" ht="15.75" customHeight="1" x14ac:dyDescent="0.3">
      <c r="B22" s="128" t="s">
        <v>25</v>
      </c>
      <c r="C22" s="143" t="s">
        <v>52</v>
      </c>
      <c r="D22" s="113">
        <v>1457</v>
      </c>
      <c r="E22" s="48">
        <f t="shared" si="0"/>
        <v>5.508684039619401E-6</v>
      </c>
      <c r="F22" s="124">
        <v>1500</v>
      </c>
      <c r="G22" s="41">
        <f t="shared" si="1"/>
        <v>5.280990256483728E-6</v>
      </c>
      <c r="H22" s="19">
        <f t="shared" si="2"/>
        <v>2.9512697323266987E-2</v>
      </c>
      <c r="I22" s="20">
        <f t="shared" si="3"/>
        <v>-4.1333607354871016E-2</v>
      </c>
      <c r="J22" s="64"/>
      <c r="K22" s="58"/>
      <c r="L22" s="88"/>
      <c r="M22" s="88"/>
      <c r="N22" s="88"/>
      <c r="O22" s="89"/>
      <c r="P22" s="88"/>
      <c r="Q22" s="88"/>
      <c r="R22" s="88"/>
      <c r="S22" s="89"/>
      <c r="T22" s="102"/>
      <c r="U22" s="99"/>
      <c r="V22" s="90"/>
    </row>
    <row r="23" spans="2:22" ht="15.75" customHeight="1" x14ac:dyDescent="0.3">
      <c r="B23" s="128" t="s">
        <v>26</v>
      </c>
      <c r="C23" s="143" t="s">
        <v>53</v>
      </c>
      <c r="D23" s="113">
        <v>120250.44999999998</v>
      </c>
      <c r="E23" s="48">
        <f t="shared" si="0"/>
        <v>4.546477245518536E-4</v>
      </c>
      <c r="F23" s="124">
        <v>373605.3</v>
      </c>
      <c r="G23" s="41">
        <f t="shared" si="1"/>
        <v>1.3153372993804533E-3</v>
      </c>
      <c r="H23" s="19">
        <f t="shared" si="2"/>
        <v>2.1068931550775907</v>
      </c>
      <c r="I23" s="20">
        <f t="shared" si="3"/>
        <v>1.8930911304504641</v>
      </c>
      <c r="J23" s="64"/>
      <c r="K23" s="58"/>
      <c r="L23" s="88"/>
      <c r="M23" s="88"/>
      <c r="N23" s="88"/>
      <c r="O23" s="89"/>
      <c r="P23" s="88"/>
      <c r="Q23" s="88"/>
      <c r="R23" s="88"/>
      <c r="S23" s="89"/>
      <c r="T23" s="102"/>
      <c r="U23" s="99"/>
      <c r="V23" s="90"/>
    </row>
    <row r="24" spans="2:22" ht="15.75" customHeight="1" x14ac:dyDescent="0.25">
      <c r="B24" s="129"/>
      <c r="C24" s="140" t="s">
        <v>32</v>
      </c>
      <c r="D24" s="96">
        <f>SUM(D6:D23)</f>
        <v>202545272.33000001</v>
      </c>
      <c r="E24" s="49">
        <f>SUM(E6:E23)</f>
        <v>0.76579128962569398</v>
      </c>
      <c r="F24" s="96">
        <f>SUM(F6:F23)</f>
        <v>216568049.93119556</v>
      </c>
      <c r="G24" s="126">
        <f>SUM(G6:G23)</f>
        <v>0.76246250770155011</v>
      </c>
      <c r="H24" s="25">
        <f>(F24-D24)/D24</f>
        <v>6.9232806275274186E-2</v>
      </c>
      <c r="I24" s="26">
        <f>(G24-E24)/E24</f>
        <v>-4.3468526858942581E-3</v>
      </c>
      <c r="K24" s="103"/>
      <c r="L24" s="103"/>
      <c r="M24" s="86"/>
      <c r="N24" s="102"/>
      <c r="O24" s="102"/>
      <c r="P24" s="100"/>
      <c r="Q24" s="90"/>
      <c r="R24" s="90"/>
      <c r="S24" s="89"/>
      <c r="T24" s="102"/>
      <c r="U24" s="104"/>
      <c r="V24" s="90"/>
    </row>
    <row r="25" spans="2:22" ht="15.75" customHeight="1" x14ac:dyDescent="0.25">
      <c r="B25" s="128">
        <v>19</v>
      </c>
      <c r="C25" s="139" t="s">
        <v>6</v>
      </c>
      <c r="D25" s="113">
        <v>57681041.010000281</v>
      </c>
      <c r="E25" s="48">
        <f>D25/$D$29</f>
        <v>0.21808279341140746</v>
      </c>
      <c r="F25" s="127">
        <v>62928932.365000203</v>
      </c>
      <c r="G25" s="41">
        <f>F25/$F$29</f>
        <v>0.2215513857803264</v>
      </c>
      <c r="H25" s="19">
        <f>(F25-D25)/D25</f>
        <v>9.0981217798931271E-2</v>
      </c>
      <c r="I25" s="20">
        <f>(G25-E25)/E25</f>
        <v>1.5904933693579093E-2</v>
      </c>
      <c r="K25" s="106"/>
      <c r="L25" s="106"/>
      <c r="M25" s="57"/>
      <c r="N25" s="106"/>
      <c r="O25" s="106"/>
      <c r="P25" s="107"/>
      <c r="Q25" s="99"/>
      <c r="R25" s="87"/>
      <c r="S25" s="106"/>
      <c r="T25" s="106"/>
      <c r="U25" s="107"/>
      <c r="V25" s="99"/>
    </row>
    <row r="26" spans="2:22" ht="15.75" customHeight="1" x14ac:dyDescent="0.25">
      <c r="B26" s="17"/>
      <c r="C26" s="139" t="s">
        <v>54</v>
      </c>
      <c r="D26" s="113">
        <v>4265167.6600000616</v>
      </c>
      <c r="E26" s="48">
        <f t="shared" ref="E26:E27" si="8">D26/$D$29</f>
        <v>1.6125916962898536E-2</v>
      </c>
      <c r="F26" s="121">
        <v>4540655.940000046</v>
      </c>
      <c r="G26" s="41">
        <f t="shared" ref="G26:G27" si="9">F26/$F$29</f>
        <v>1.5986106518123471E-2</v>
      </c>
      <c r="H26" s="19">
        <f>(F26-D26)/D26</f>
        <v>6.4590258100189299E-2</v>
      </c>
      <c r="I26" s="20">
        <f t="shared" ref="I26" si="10">(G26-E26)/E26</f>
        <v>-8.6699221567822435E-3</v>
      </c>
      <c r="K26" s="106"/>
      <c r="L26" s="106"/>
      <c r="M26" s="57"/>
      <c r="N26" s="107"/>
      <c r="O26" s="106"/>
      <c r="P26" s="107"/>
      <c r="Q26" s="90"/>
      <c r="R26" s="87"/>
      <c r="S26" s="106"/>
      <c r="T26" s="106"/>
      <c r="U26" s="57"/>
      <c r="V26" s="90"/>
    </row>
    <row r="27" spans="2:22" ht="15.75" customHeight="1" x14ac:dyDescent="0.25">
      <c r="B27" s="17"/>
      <c r="C27" s="136" t="s">
        <v>7</v>
      </c>
      <c r="D27" s="113">
        <v>0</v>
      </c>
      <c r="E27" s="48">
        <f t="shared" si="8"/>
        <v>0</v>
      </c>
      <c r="F27" s="113">
        <v>0</v>
      </c>
      <c r="G27" s="41">
        <f t="shared" si="9"/>
        <v>0</v>
      </c>
      <c r="H27" s="21" t="s">
        <v>1</v>
      </c>
      <c r="I27" s="22" t="s">
        <v>1</v>
      </c>
      <c r="K27" s="106"/>
      <c r="L27" s="106"/>
      <c r="M27" s="57"/>
      <c r="N27" s="107"/>
      <c r="O27" s="106"/>
      <c r="P27" s="107"/>
      <c r="Q27" s="90"/>
      <c r="R27" s="87"/>
      <c r="S27" s="106"/>
      <c r="T27" s="106"/>
      <c r="U27" s="57"/>
      <c r="V27" s="90"/>
    </row>
    <row r="28" spans="2:22" ht="15.75" customHeight="1" x14ac:dyDescent="0.25">
      <c r="B28" s="23"/>
      <c r="C28" s="137" t="s">
        <v>33</v>
      </c>
      <c r="D28" s="115">
        <f>SUM(D25:D27)</f>
        <v>61946208.670000345</v>
      </c>
      <c r="E28" s="49">
        <f>E25+E26+E27</f>
        <v>0.23420871037430599</v>
      </c>
      <c r="F28" s="115">
        <f>SUM(F25:F27)</f>
        <v>67469588.305000246</v>
      </c>
      <c r="G28" s="125">
        <f>SUM(G25:G27)</f>
        <v>0.23753749229844986</v>
      </c>
      <c r="H28" s="27">
        <f t="shared" ref="H28" si="11">(F28-D28)/D28</f>
        <v>8.9164127290243575E-2</v>
      </c>
      <c r="I28" s="28">
        <f t="shared" ref="I28" si="12">(G28-E28)/E28</f>
        <v>1.4212886953793934E-2</v>
      </c>
      <c r="K28" s="106"/>
      <c r="L28" s="106"/>
      <c r="M28" s="57"/>
      <c r="N28" s="106"/>
      <c r="O28" s="106"/>
      <c r="P28" s="107"/>
      <c r="Q28" s="90"/>
      <c r="R28" s="91"/>
      <c r="S28" s="106"/>
      <c r="T28" s="106"/>
      <c r="U28" s="57"/>
      <c r="V28" s="90"/>
    </row>
    <row r="29" spans="2:22" ht="16.5" customHeight="1" thickBot="1" x14ac:dyDescent="0.3">
      <c r="B29" s="29"/>
      <c r="C29" s="138" t="s">
        <v>34</v>
      </c>
      <c r="D29" s="114">
        <f>SUM(D24:D27)</f>
        <v>264491481.00000036</v>
      </c>
      <c r="E29" s="97">
        <f>E24+E28</f>
        <v>1</v>
      </c>
      <c r="F29" s="114">
        <f>SUM(F24:F27)</f>
        <v>284037638.2361958</v>
      </c>
      <c r="G29" s="45">
        <f>G24+G28</f>
        <v>1</v>
      </c>
      <c r="H29" s="30">
        <f t="shared" ref="H29" si="13">(F29-D29)/D29</f>
        <v>7.3900895266246477E-2</v>
      </c>
      <c r="I29" s="31">
        <f t="shared" ref="I29" si="14">(G29-E29)/E29</f>
        <v>0</v>
      </c>
      <c r="K29" s="108"/>
      <c r="L29" s="108"/>
      <c r="M29" s="57"/>
      <c r="N29" s="108"/>
      <c r="O29" s="108"/>
      <c r="P29" s="107"/>
      <c r="Q29" s="90"/>
      <c r="R29" s="90"/>
      <c r="S29" s="108"/>
      <c r="T29" s="108"/>
      <c r="U29" s="57"/>
      <c r="V29" s="90"/>
    </row>
    <row r="30" spans="2:22" ht="15.75" x14ac:dyDescent="0.25">
      <c r="B30" s="10"/>
      <c r="C30" s="11"/>
      <c r="D30" s="6"/>
      <c r="E30" s="12"/>
      <c r="F30" s="6"/>
      <c r="G30" s="12"/>
      <c r="H30" s="13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</row>
    <row r="31" spans="2:22" ht="15.75" x14ac:dyDescent="0.25">
      <c r="B31" s="80" t="s">
        <v>39</v>
      </c>
      <c r="C31" s="35"/>
      <c r="D31" s="84"/>
      <c r="E31" s="12"/>
      <c r="F31" s="85"/>
      <c r="G31" s="12"/>
      <c r="H31" s="13"/>
    </row>
    <row r="32" spans="2:22" ht="15.75" customHeight="1" x14ac:dyDescent="0.2">
      <c r="B32" s="81"/>
      <c r="F32" s="36"/>
    </row>
    <row r="33" spans="2:9" ht="15.75" customHeight="1" x14ac:dyDescent="0.2">
      <c r="B33" s="82" t="s">
        <v>40</v>
      </c>
      <c r="F33" s="37"/>
    </row>
    <row r="34" spans="2:9" ht="15.75" customHeight="1" x14ac:dyDescent="0.25">
      <c r="B34" s="39"/>
      <c r="C34" s="43"/>
      <c r="F34" s="38"/>
    </row>
    <row r="35" spans="2:9" ht="16.5" x14ac:dyDescent="0.3">
      <c r="B35" s="39"/>
      <c r="C35" s="53"/>
      <c r="D35" s="54"/>
      <c r="E35" s="54"/>
      <c r="F35" s="55"/>
      <c r="G35" s="56"/>
      <c r="H35" s="57"/>
      <c r="I35" s="56"/>
    </row>
    <row r="36" spans="2:9" ht="16.5" x14ac:dyDescent="0.3">
      <c r="C36" s="58"/>
      <c r="D36" s="54"/>
      <c r="E36" s="54"/>
      <c r="F36" s="55"/>
      <c r="G36" s="56"/>
      <c r="H36" s="57"/>
      <c r="I36" s="59"/>
    </row>
    <row r="37" spans="2:9" ht="16.5" x14ac:dyDescent="0.3">
      <c r="C37" s="58"/>
      <c r="D37" s="54"/>
      <c r="E37" s="54"/>
      <c r="F37" s="55"/>
      <c r="G37" s="56"/>
      <c r="H37" s="57"/>
      <c r="I37" s="57"/>
    </row>
    <row r="38" spans="2:9" ht="16.5" x14ac:dyDescent="0.3">
      <c r="C38" s="58"/>
      <c r="D38" s="54"/>
      <c r="E38" s="54"/>
      <c r="F38" s="55"/>
      <c r="G38" s="56"/>
      <c r="H38" s="57"/>
      <c r="I38" s="57"/>
    </row>
    <row r="39" spans="2:9" ht="16.5" x14ac:dyDescent="0.3">
      <c r="C39" s="58"/>
      <c r="D39" s="54"/>
      <c r="E39" s="54"/>
      <c r="F39" s="55"/>
      <c r="G39" s="56"/>
      <c r="H39" s="56"/>
      <c r="I39" s="60"/>
    </row>
    <row r="40" spans="2:9" ht="16.5" x14ac:dyDescent="0.3">
      <c r="C40" s="58"/>
      <c r="D40" s="54"/>
      <c r="E40" s="54"/>
      <c r="F40" s="55"/>
      <c r="G40" s="56"/>
      <c r="H40" s="56"/>
      <c r="I40" s="56"/>
    </row>
    <row r="41" spans="2:9" ht="16.5" x14ac:dyDescent="0.3">
      <c r="C41" s="58"/>
      <c r="D41" s="54"/>
      <c r="E41" s="54"/>
      <c r="F41" s="55"/>
      <c r="G41" s="56"/>
      <c r="H41" s="57"/>
      <c r="I41" s="56"/>
    </row>
    <row r="42" spans="2:9" ht="16.5" x14ac:dyDescent="0.3">
      <c r="C42" s="58"/>
      <c r="D42" s="54"/>
      <c r="E42" s="54"/>
      <c r="F42" s="55"/>
      <c r="G42" s="56"/>
      <c r="H42" s="57"/>
      <c r="I42" s="59"/>
    </row>
    <row r="43" spans="2:9" ht="16.5" x14ac:dyDescent="0.3">
      <c r="C43" s="58"/>
      <c r="D43" s="54"/>
      <c r="E43" s="54"/>
      <c r="F43" s="55"/>
      <c r="G43" s="56"/>
      <c r="H43" s="57"/>
      <c r="I43" s="61"/>
    </row>
    <row r="44" spans="2:9" ht="16.5" x14ac:dyDescent="0.3">
      <c r="C44" s="58"/>
      <c r="D44" s="54"/>
      <c r="E44" s="54"/>
      <c r="F44" s="55"/>
      <c r="G44" s="56"/>
      <c r="H44" s="57"/>
      <c r="I44" s="61"/>
    </row>
    <row r="45" spans="2:9" ht="16.5" x14ac:dyDescent="0.3">
      <c r="C45" s="58"/>
      <c r="D45" s="54"/>
      <c r="E45" s="54"/>
      <c r="F45" s="55"/>
      <c r="G45" s="56"/>
      <c r="H45" s="56"/>
      <c r="I45" s="60"/>
    </row>
    <row r="46" spans="2:9" ht="16.5" x14ac:dyDescent="0.3">
      <c r="C46" s="58"/>
      <c r="D46" s="54"/>
      <c r="E46" s="54"/>
      <c r="F46" s="55"/>
      <c r="G46" s="56"/>
      <c r="H46" s="56"/>
      <c r="I46" s="56"/>
    </row>
    <row r="47" spans="2:9" ht="16.5" x14ac:dyDescent="0.3">
      <c r="C47" s="58"/>
      <c r="D47" s="54"/>
      <c r="E47" s="54"/>
      <c r="F47" s="55"/>
      <c r="G47" s="56"/>
      <c r="H47" s="56"/>
      <c r="I47" s="56"/>
    </row>
    <row r="48" spans="2:9" ht="16.5" x14ac:dyDescent="0.3">
      <c r="C48" s="58"/>
      <c r="D48" s="54"/>
      <c r="E48" s="54"/>
      <c r="F48" s="55"/>
      <c r="G48" s="56"/>
      <c r="H48" s="56"/>
      <c r="I48" s="56"/>
    </row>
    <row r="49" spans="3:9" ht="16.5" x14ac:dyDescent="0.3">
      <c r="C49" s="58"/>
      <c r="D49" s="54"/>
      <c r="E49" s="54"/>
      <c r="F49" s="55"/>
      <c r="G49" s="56"/>
      <c r="H49" s="56"/>
      <c r="I49" s="56"/>
    </row>
    <row r="50" spans="3:9" ht="16.5" x14ac:dyDescent="0.3">
      <c r="C50" s="58"/>
      <c r="D50" s="54"/>
      <c r="E50" s="54"/>
      <c r="F50" s="55"/>
      <c r="G50" s="56"/>
      <c r="H50" s="56"/>
      <c r="I50" s="56"/>
    </row>
    <row r="51" spans="3:9" ht="16.5" x14ac:dyDescent="0.3">
      <c r="C51" s="58"/>
      <c r="D51" s="54"/>
      <c r="E51" s="54"/>
      <c r="F51" s="55"/>
      <c r="G51" s="56"/>
      <c r="H51" s="56"/>
      <c r="I51" s="56"/>
    </row>
    <row r="52" spans="3:9" ht="16.5" x14ac:dyDescent="0.3">
      <c r="C52" s="58"/>
      <c r="D52" s="54"/>
      <c r="E52" s="54"/>
      <c r="F52" s="55"/>
      <c r="G52" s="56"/>
      <c r="H52" s="56"/>
      <c r="I52" s="56"/>
    </row>
    <row r="53" spans="3:9" ht="15.75" x14ac:dyDescent="0.25">
      <c r="C53" s="56"/>
      <c r="D53" s="59"/>
      <c r="E53" s="59"/>
      <c r="F53" s="59"/>
      <c r="G53" s="56"/>
      <c r="H53" s="56"/>
      <c r="I53" s="56"/>
    </row>
  </sheetData>
  <mergeCells count="8">
    <mergeCell ref="I4:I5"/>
    <mergeCell ref="B2:I2"/>
    <mergeCell ref="D4:D5"/>
    <mergeCell ref="E4:E5"/>
    <mergeCell ref="F4:F5"/>
    <mergeCell ref="G4:G5"/>
    <mergeCell ref="H4:H5"/>
    <mergeCell ref="C4:C5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31.07.2017. godine.</oddFooter>
  </headerFooter>
  <ignoredErrors>
    <ignoredError sqref="B6:B23" numberStoredAsText="1"/>
    <ignoredError sqref="E24:I24 E28:I29 E25:E27 G25:I26 G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12" x14ac:dyDescent="0.25">
      <c r="B2" s="144" t="s">
        <v>38</v>
      </c>
      <c r="C2" s="145"/>
      <c r="D2" s="145"/>
      <c r="E2" s="145"/>
      <c r="F2" s="145"/>
      <c r="G2" s="145"/>
      <c r="H2" s="145"/>
      <c r="I2" s="146"/>
    </row>
    <row r="3" spans="2:12" ht="16.5" thickBot="1" x14ac:dyDescent="0.3">
      <c r="B3" s="2"/>
      <c r="C3" s="3"/>
    </row>
    <row r="4" spans="2:12" ht="15.75" customHeight="1" x14ac:dyDescent="0.25">
      <c r="B4" s="175"/>
      <c r="C4" s="157" t="s">
        <v>2</v>
      </c>
      <c r="D4" s="155" t="s">
        <v>28</v>
      </c>
      <c r="E4" s="147" t="s">
        <v>3</v>
      </c>
      <c r="F4" s="155" t="s">
        <v>29</v>
      </c>
      <c r="G4" s="157" t="s">
        <v>3</v>
      </c>
      <c r="H4" s="171" t="s">
        <v>8</v>
      </c>
      <c r="I4" s="173" t="s">
        <v>35</v>
      </c>
    </row>
    <row r="5" spans="2:12" x14ac:dyDescent="0.25">
      <c r="B5" s="176"/>
      <c r="C5" s="158"/>
      <c r="D5" s="156"/>
      <c r="E5" s="148" t="s">
        <v>0</v>
      </c>
      <c r="F5" s="156"/>
      <c r="G5" s="170" t="s">
        <v>0</v>
      </c>
      <c r="H5" s="172"/>
      <c r="I5" s="174"/>
    </row>
    <row r="6" spans="2:12" x14ac:dyDescent="0.25">
      <c r="B6" s="128" t="s">
        <v>9</v>
      </c>
      <c r="C6" s="142" t="s">
        <v>41</v>
      </c>
      <c r="D6" s="111">
        <v>6861981.9400000013</v>
      </c>
      <c r="E6" s="48">
        <f t="shared" ref="E6:E23" si="0">D6/$D$29</f>
        <v>6.204752279315668E-2</v>
      </c>
      <c r="F6" s="122">
        <v>8215593.5085000005</v>
      </c>
      <c r="G6" s="18">
        <f t="shared" ref="G6:G27" si="1">F6/$F$29</f>
        <v>6.5970738115725611E-2</v>
      </c>
      <c r="H6" s="19">
        <f>(F6-D6)/D6</f>
        <v>0.1972624790236622</v>
      </c>
      <c r="I6" s="20">
        <f>(G6-E6)/E6</f>
        <v>6.3229201521025569E-2</v>
      </c>
      <c r="K6" s="109"/>
      <c r="L6" s="109"/>
    </row>
    <row r="7" spans="2:12" x14ac:dyDescent="0.25">
      <c r="B7" s="128" t="s">
        <v>10</v>
      </c>
      <c r="C7" s="139" t="s">
        <v>4</v>
      </c>
      <c r="D7" s="111">
        <v>782589.26000000013</v>
      </c>
      <c r="E7" s="48">
        <f t="shared" si="0"/>
        <v>7.0763411172034682E-3</v>
      </c>
      <c r="F7" s="122">
        <v>1013529.5899999999</v>
      </c>
      <c r="G7" s="18">
        <f t="shared" si="1"/>
        <v>8.1385836683924018E-3</v>
      </c>
      <c r="H7" s="19">
        <f t="shared" ref="H7:H21" si="2">(F7-D7)/D7</f>
        <v>0.29509775025535068</v>
      </c>
      <c r="I7" s="20">
        <f t="shared" ref="I7:I23" si="3">(G7-E7)/E7</f>
        <v>0.15011183514125534</v>
      </c>
      <c r="K7" s="109"/>
      <c r="L7" s="109"/>
    </row>
    <row r="8" spans="2:12" x14ac:dyDescent="0.25">
      <c r="B8" s="128" t="s">
        <v>11</v>
      </c>
      <c r="C8" s="143" t="s">
        <v>42</v>
      </c>
      <c r="D8" s="111">
        <v>6062695.1400000006</v>
      </c>
      <c r="E8" s="48">
        <f t="shared" si="0"/>
        <v>5.4820198912839194E-2</v>
      </c>
      <c r="F8" s="122">
        <v>6981681.9899999993</v>
      </c>
      <c r="G8" s="18">
        <f t="shared" si="1"/>
        <v>5.6062500377244411E-2</v>
      </c>
      <c r="H8" s="19">
        <f t="shared" si="2"/>
        <v>0.1515805807118315</v>
      </c>
      <c r="I8" s="20">
        <f t="shared" si="3"/>
        <v>2.2661381918376494E-2</v>
      </c>
      <c r="K8" s="109"/>
      <c r="L8" s="109"/>
    </row>
    <row r="9" spans="2:12" x14ac:dyDescent="0.25">
      <c r="B9" s="128" t="s">
        <v>12</v>
      </c>
      <c r="C9" s="143" t="s">
        <v>43</v>
      </c>
      <c r="D9" s="111">
        <v>0</v>
      </c>
      <c r="E9" s="48">
        <f t="shared" si="0"/>
        <v>0</v>
      </c>
      <c r="F9" s="122">
        <v>0</v>
      </c>
      <c r="G9" s="18">
        <f t="shared" si="1"/>
        <v>0</v>
      </c>
      <c r="H9" s="21" t="s">
        <v>1</v>
      </c>
      <c r="I9" s="22" t="s">
        <v>1</v>
      </c>
      <c r="K9" s="109"/>
      <c r="L9" s="109"/>
    </row>
    <row r="10" spans="2:12" x14ac:dyDescent="0.25">
      <c r="B10" s="128" t="s">
        <v>13</v>
      </c>
      <c r="C10" s="143" t="s">
        <v>44</v>
      </c>
      <c r="D10" s="111">
        <v>0</v>
      </c>
      <c r="E10" s="48">
        <f t="shared" si="0"/>
        <v>0</v>
      </c>
      <c r="F10" s="122">
        <v>0</v>
      </c>
      <c r="G10" s="18">
        <f t="shared" si="1"/>
        <v>0</v>
      </c>
      <c r="H10" s="21" t="s">
        <v>1</v>
      </c>
      <c r="I10" s="22" t="s">
        <v>1</v>
      </c>
      <c r="K10" s="109"/>
      <c r="L10" s="109"/>
    </row>
    <row r="11" spans="2:12" x14ac:dyDescent="0.25">
      <c r="B11" s="128" t="s">
        <v>14</v>
      </c>
      <c r="C11" s="143" t="s">
        <v>45</v>
      </c>
      <c r="D11" s="111">
        <v>0</v>
      </c>
      <c r="E11" s="48">
        <f t="shared" si="0"/>
        <v>0</v>
      </c>
      <c r="F11" s="122">
        <v>837.04</v>
      </c>
      <c r="G11" s="18">
        <f t="shared" si="1"/>
        <v>6.7213825240081818E-6</v>
      </c>
      <c r="H11" s="21" t="s">
        <v>1</v>
      </c>
      <c r="I11" s="22" t="s">
        <v>1</v>
      </c>
      <c r="K11" s="109"/>
      <c r="L11" s="109"/>
    </row>
    <row r="12" spans="2:12" x14ac:dyDescent="0.25">
      <c r="B12" s="128" t="s">
        <v>15</v>
      </c>
      <c r="C12" s="143" t="s">
        <v>30</v>
      </c>
      <c r="D12" s="111">
        <v>518021.48000000004</v>
      </c>
      <c r="E12" s="48">
        <f t="shared" si="0"/>
        <v>4.6840621075206089E-3</v>
      </c>
      <c r="F12" s="122">
        <v>917154.72</v>
      </c>
      <c r="G12" s="18">
        <f t="shared" si="1"/>
        <v>7.3646990667347043E-3</v>
      </c>
      <c r="H12" s="19">
        <f t="shared" si="2"/>
        <v>0.77049554006911047</v>
      </c>
      <c r="I12" s="20">
        <f t="shared" si="3"/>
        <v>0.57228894444207601</v>
      </c>
      <c r="K12" s="109"/>
      <c r="L12" s="109"/>
    </row>
    <row r="13" spans="2:12" x14ac:dyDescent="0.25">
      <c r="B13" s="128" t="s">
        <v>16</v>
      </c>
      <c r="C13" s="143" t="s">
        <v>27</v>
      </c>
      <c r="D13" s="111">
        <v>4378317.8199999994</v>
      </c>
      <c r="E13" s="48">
        <f t="shared" si="0"/>
        <v>3.9589695383566395E-2</v>
      </c>
      <c r="F13" s="122">
        <v>5345086.91</v>
      </c>
      <c r="G13" s="18">
        <f t="shared" si="1"/>
        <v>4.2920737056985202E-2</v>
      </c>
      <c r="H13" s="19">
        <f t="shared" si="2"/>
        <v>0.22080834003960018</v>
      </c>
      <c r="I13" s="20">
        <f t="shared" si="3"/>
        <v>8.4139108450971195E-2</v>
      </c>
      <c r="K13" s="109"/>
      <c r="L13" s="109"/>
    </row>
    <row r="14" spans="2:12" x14ac:dyDescent="0.25">
      <c r="B14" s="128" t="s">
        <v>17</v>
      </c>
      <c r="C14" s="143" t="s">
        <v>46</v>
      </c>
      <c r="D14" s="111">
        <v>9375014.9699999969</v>
      </c>
      <c r="E14" s="48">
        <f t="shared" si="0"/>
        <v>8.4770910230238791E-2</v>
      </c>
      <c r="F14" s="122">
        <v>8869783.790000001</v>
      </c>
      <c r="G14" s="18">
        <f t="shared" si="1"/>
        <v>7.1223848033352119E-2</v>
      </c>
      <c r="H14" s="19">
        <f t="shared" si="2"/>
        <v>-5.3891239813134519E-2</v>
      </c>
      <c r="I14" s="20">
        <f t="shared" si="3"/>
        <v>-0.15980791240878139</v>
      </c>
      <c r="K14" s="109"/>
      <c r="L14" s="109"/>
    </row>
    <row r="15" spans="2:12" x14ac:dyDescent="0.25">
      <c r="B15" s="128" t="s">
        <v>18</v>
      </c>
      <c r="C15" s="143" t="s">
        <v>47</v>
      </c>
      <c r="D15" s="111">
        <v>70600757.939999998</v>
      </c>
      <c r="E15" s="48">
        <f t="shared" si="0"/>
        <v>0.63838730206513583</v>
      </c>
      <c r="F15" s="122">
        <v>78346254.140000001</v>
      </c>
      <c r="G15" s="18">
        <f t="shared" si="1"/>
        <v>0.62911586471148295</v>
      </c>
      <c r="H15" s="19">
        <f t="shared" si="2"/>
        <v>0.10970840010786438</v>
      </c>
      <c r="I15" s="20">
        <f t="shared" si="3"/>
        <v>-1.4523217055947796E-2</v>
      </c>
      <c r="K15" s="109"/>
      <c r="L15" s="109"/>
    </row>
    <row r="16" spans="2:12" x14ac:dyDescent="0.25">
      <c r="B16" s="128" t="s">
        <v>19</v>
      </c>
      <c r="C16" s="143" t="s">
        <v>48</v>
      </c>
      <c r="D16" s="111">
        <v>4954.2</v>
      </c>
      <c r="E16" s="48">
        <f t="shared" si="0"/>
        <v>4.4796946437585166E-5</v>
      </c>
      <c r="F16" s="122">
        <v>9851.2900000000009</v>
      </c>
      <c r="G16" s="18">
        <f t="shared" si="1"/>
        <v>7.9105285822585024E-5</v>
      </c>
      <c r="H16" s="19">
        <f t="shared" si="2"/>
        <v>0.98847240725041408</v>
      </c>
      <c r="I16" s="20">
        <f t="shared" si="3"/>
        <v>0.76586334813693369</v>
      </c>
      <c r="K16" s="109"/>
      <c r="L16" s="109"/>
    </row>
    <row r="17" spans="2:18" x14ac:dyDescent="0.25">
      <c r="B17" s="128" t="s">
        <v>20</v>
      </c>
      <c r="C17" s="143" t="s">
        <v>49</v>
      </c>
      <c r="D17" s="111">
        <v>475.01</v>
      </c>
      <c r="E17" s="48">
        <f t="shared" si="0"/>
        <v>4.2951430154853114E-6</v>
      </c>
      <c r="F17" s="122">
        <v>425.71</v>
      </c>
      <c r="G17" s="18">
        <f t="shared" si="1"/>
        <v>3.4184265438874161E-6</v>
      </c>
      <c r="H17" s="19">
        <f t="shared" si="2"/>
        <v>-0.10378728868865922</v>
      </c>
      <c r="I17" s="20">
        <f t="shared" si="3"/>
        <v>-0.20411810932419777</v>
      </c>
      <c r="K17" s="109"/>
      <c r="L17" s="109"/>
    </row>
    <row r="18" spans="2:18" x14ac:dyDescent="0.25">
      <c r="B18" s="128" t="s">
        <v>21</v>
      </c>
      <c r="C18" s="143" t="s">
        <v>50</v>
      </c>
      <c r="D18" s="111">
        <v>976271.26</v>
      </c>
      <c r="E18" s="48">
        <f t="shared" si="0"/>
        <v>8.8276555937939101E-3</v>
      </c>
      <c r="F18" s="122">
        <v>1325871.98</v>
      </c>
      <c r="G18" s="18">
        <f t="shared" si="1"/>
        <v>1.0646674896592906E-2</v>
      </c>
      <c r="H18" s="19">
        <f t="shared" si="2"/>
        <v>0.35809793274053769</v>
      </c>
      <c r="I18" s="20">
        <f t="shared" si="3"/>
        <v>0.20605916072188152</v>
      </c>
      <c r="K18" s="109"/>
      <c r="L18" s="109"/>
    </row>
    <row r="19" spans="2:18" x14ac:dyDescent="0.25">
      <c r="B19" s="128" t="s">
        <v>22</v>
      </c>
      <c r="C19" s="143" t="s">
        <v>5</v>
      </c>
      <c r="D19" s="111">
        <v>3000</v>
      </c>
      <c r="E19" s="48">
        <f t="shared" si="0"/>
        <v>2.7126647957844963E-5</v>
      </c>
      <c r="F19" s="122">
        <v>3661.34</v>
      </c>
      <c r="G19" s="18">
        <f t="shared" si="1"/>
        <v>2.940034728382409E-5</v>
      </c>
      <c r="H19" s="116">
        <f t="shared" ref="H19:H20" si="4">(F19-D19)/D19</f>
        <v>0.22044666666666671</v>
      </c>
      <c r="I19" s="68">
        <f t="shared" ref="I19:I20" si="5">(G19-E19)/E19</f>
        <v>8.3817924334494823E-2</v>
      </c>
      <c r="K19" s="109"/>
      <c r="L19" s="109"/>
    </row>
    <row r="20" spans="2:18" x14ac:dyDescent="0.25">
      <c r="B20" s="128" t="s">
        <v>23</v>
      </c>
      <c r="C20" s="143" t="s">
        <v>51</v>
      </c>
      <c r="D20" s="111">
        <v>5232</v>
      </c>
      <c r="E20" s="48">
        <f t="shared" si="0"/>
        <v>4.7308874038481614E-5</v>
      </c>
      <c r="F20" s="122">
        <v>7820.22</v>
      </c>
      <c r="G20" s="18">
        <f t="shared" si="1"/>
        <v>6.2795911834439536E-5</v>
      </c>
      <c r="H20" s="67">
        <f t="shared" si="4"/>
        <v>0.49469036697247709</v>
      </c>
      <c r="I20" s="68">
        <f t="shared" si="5"/>
        <v>0.32736010126473475</v>
      </c>
      <c r="K20" s="109"/>
      <c r="L20" s="109"/>
    </row>
    <row r="21" spans="2:18" x14ac:dyDescent="0.25">
      <c r="B21" s="128" t="s">
        <v>24</v>
      </c>
      <c r="C21" s="143" t="s">
        <v>31</v>
      </c>
      <c r="D21" s="111">
        <v>476639.35</v>
      </c>
      <c r="E21" s="48">
        <f t="shared" si="0"/>
        <v>4.3098759501020165E-3</v>
      </c>
      <c r="F21" s="122">
        <v>589730.87999999989</v>
      </c>
      <c r="G21" s="41">
        <f t="shared" si="1"/>
        <v>4.735504672058642E-3</v>
      </c>
      <c r="H21" s="19">
        <f t="shared" si="2"/>
        <v>0.23726855535532246</v>
      </c>
      <c r="I21" s="20">
        <f t="shared" si="3"/>
        <v>9.875660619571909E-2</v>
      </c>
      <c r="K21" s="109"/>
      <c r="L21" s="109"/>
    </row>
    <row r="22" spans="2:18" x14ac:dyDescent="0.25">
      <c r="B22" s="128" t="s">
        <v>25</v>
      </c>
      <c r="C22" s="143" t="s">
        <v>52</v>
      </c>
      <c r="D22" s="111">
        <v>0</v>
      </c>
      <c r="E22" s="48">
        <f t="shared" si="0"/>
        <v>0</v>
      </c>
      <c r="F22" s="122">
        <v>0</v>
      </c>
      <c r="G22" s="41">
        <f t="shared" si="1"/>
        <v>0</v>
      </c>
      <c r="H22" s="21" t="s">
        <v>1</v>
      </c>
      <c r="I22" s="22" t="s">
        <v>1</v>
      </c>
      <c r="K22" s="109"/>
      <c r="L22" s="109"/>
    </row>
    <row r="23" spans="2:18" x14ac:dyDescent="0.25">
      <c r="B23" s="128" t="s">
        <v>26</v>
      </c>
      <c r="C23" s="143" t="s">
        <v>53</v>
      </c>
      <c r="D23" s="111">
        <v>2201.98</v>
      </c>
      <c r="E23" s="48">
        <f t="shared" si="0"/>
        <v>1.9910778756738482E-5</v>
      </c>
      <c r="F23" s="122">
        <v>2629.32</v>
      </c>
      <c r="G23" s="41">
        <f t="shared" si="1"/>
        <v>2.1113286698395767E-5</v>
      </c>
      <c r="H23" s="19">
        <f>(F23-D23)/D23</f>
        <v>0.19407079083370427</v>
      </c>
      <c r="I23" s="20">
        <f t="shared" si="3"/>
        <v>6.0394822138753128E-2</v>
      </c>
      <c r="K23" s="109"/>
      <c r="L23" s="109"/>
    </row>
    <row r="24" spans="2:18" s="3" customFormat="1" x14ac:dyDescent="0.25">
      <c r="B24" s="129"/>
      <c r="C24" s="140" t="s">
        <v>32</v>
      </c>
      <c r="D24" s="112">
        <f>SUM(D6:D23)</f>
        <v>100048152.35000001</v>
      </c>
      <c r="E24" s="49">
        <f>SUM(E6:E23)</f>
        <v>0.90465700254376302</v>
      </c>
      <c r="F24" s="112">
        <f>SUM(F6:F23)</f>
        <v>111629912.4285</v>
      </c>
      <c r="G24" s="126">
        <f>SUM(G6:G23)</f>
        <v>0.89638170523927596</v>
      </c>
      <c r="H24" s="27">
        <f t="shared" ref="H24:H29" si="6">(F24-D24)/D24</f>
        <v>0.11576185872961788</v>
      </c>
      <c r="I24" s="28">
        <f t="shared" ref="I24:I29" si="7">(G24-E24)/E24</f>
        <v>-9.1474418273645563E-3</v>
      </c>
      <c r="K24" s="110"/>
      <c r="L24" s="110"/>
    </row>
    <row r="25" spans="2:18" ht="15.75" customHeight="1" x14ac:dyDescent="0.25">
      <c r="B25" s="128">
        <v>19</v>
      </c>
      <c r="C25" s="139" t="s">
        <v>6</v>
      </c>
      <c r="D25" s="111">
        <v>9403881.5800000001</v>
      </c>
      <c r="E25" s="48">
        <f>D25/$D$29</f>
        <v>8.5031928352640951E-2</v>
      </c>
      <c r="F25" s="124">
        <v>11675674.67</v>
      </c>
      <c r="G25" s="41">
        <f t="shared" si="1"/>
        <v>9.3754988630104882E-2</v>
      </c>
      <c r="H25" s="19">
        <f>(F25-D25)/D25</f>
        <v>0.2415803592031196</v>
      </c>
      <c r="I25" s="20">
        <f t="shared" si="7"/>
        <v>0.10258570452839798</v>
      </c>
      <c r="K25" s="109"/>
      <c r="L25" s="109"/>
    </row>
    <row r="26" spans="2:18" x14ac:dyDescent="0.25">
      <c r="B26" s="17"/>
      <c r="C26" s="139" t="s">
        <v>54</v>
      </c>
      <c r="D26" s="111">
        <v>1021929.02</v>
      </c>
      <c r="E26" s="48">
        <f>D26/$D$29</f>
        <v>9.2405029211485006E-3</v>
      </c>
      <c r="F26" s="123">
        <v>1090084.32</v>
      </c>
      <c r="G26" s="41">
        <f t="shared" si="1"/>
        <v>8.7533136984413451E-3</v>
      </c>
      <c r="H26" s="19">
        <f>(F26-D26)/D26</f>
        <v>6.6692792421140998E-2</v>
      </c>
      <c r="I26" s="20">
        <f t="shared" si="7"/>
        <v>-5.2723236696580453E-2</v>
      </c>
      <c r="K26" s="109"/>
      <c r="L26" s="109"/>
    </row>
    <row r="27" spans="2:18" customFormat="1" ht="15.75" customHeight="1" x14ac:dyDescent="0.25">
      <c r="B27" s="17"/>
      <c r="C27" s="139" t="s">
        <v>7</v>
      </c>
      <c r="D27" s="113">
        <v>118396.44</v>
      </c>
      <c r="E27" s="48">
        <f t="shared" ref="E27" si="8">D27/$D$29</f>
        <v>1.0705661824473712E-3</v>
      </c>
      <c r="F27" s="123">
        <v>138231.69</v>
      </c>
      <c r="G27" s="41">
        <f t="shared" si="1"/>
        <v>1.109992432177813E-3</v>
      </c>
      <c r="H27" s="19">
        <f>(F27-D27)/D27</f>
        <v>0.1675324866186855</v>
      </c>
      <c r="I27" s="20">
        <f t="shared" si="7"/>
        <v>3.6827475383456716E-2</v>
      </c>
      <c r="K27" s="105"/>
      <c r="L27" s="101"/>
      <c r="M27" s="3"/>
      <c r="R27" s="3"/>
    </row>
    <row r="28" spans="2:18" s="3" customFormat="1" x14ac:dyDescent="0.25">
      <c r="B28" s="23"/>
      <c r="C28" s="140" t="s">
        <v>33</v>
      </c>
      <c r="D28" s="96">
        <f>D25+D26+D27</f>
        <v>10544207.039999999</v>
      </c>
      <c r="E28" s="49">
        <f>E25+E26+E27</f>
        <v>9.5342997456236825E-2</v>
      </c>
      <c r="F28" s="96">
        <f>F25+F26+F27</f>
        <v>12903990.68</v>
      </c>
      <c r="G28" s="24">
        <f>G25+G26</f>
        <v>0.10250830232854623</v>
      </c>
      <c r="H28" s="27">
        <f t="shared" si="6"/>
        <v>0.22379906151766921</v>
      </c>
      <c r="I28" s="28">
        <f t="shared" si="7"/>
        <v>7.5152922222718382E-2</v>
      </c>
      <c r="K28" s="103"/>
      <c r="L28" s="103"/>
    </row>
    <row r="29" spans="2:18" s="3" customFormat="1" ht="16.5" thickBot="1" x14ac:dyDescent="0.3">
      <c r="B29" s="32"/>
      <c r="C29" s="141" t="s">
        <v>34</v>
      </c>
      <c r="D29" s="114">
        <f>D24+D28</f>
        <v>110592359.39000002</v>
      </c>
      <c r="E29" s="98">
        <f>E24+E28</f>
        <v>0.99999999999999989</v>
      </c>
      <c r="F29" s="114">
        <f>SUM(F24:F27)</f>
        <v>124533903.10849999</v>
      </c>
      <c r="G29" s="44">
        <f>G24+G28</f>
        <v>0.9988900075678222</v>
      </c>
      <c r="H29" s="30">
        <f t="shared" si="6"/>
        <v>0.12606244948021786</v>
      </c>
      <c r="I29" s="31">
        <f t="shared" si="7"/>
        <v>-1.1099924321776868E-3</v>
      </c>
      <c r="K29" s="103"/>
      <c r="L29" s="103"/>
    </row>
    <row r="30" spans="2:18" x14ac:dyDescent="0.25">
      <c r="B30" s="14"/>
      <c r="C30" s="15"/>
      <c r="D30" s="6"/>
      <c r="E30" s="16"/>
      <c r="F30" s="6"/>
      <c r="G30" s="16"/>
      <c r="H30" s="13"/>
    </row>
    <row r="31" spans="2:18" x14ac:dyDescent="0.25">
      <c r="B31" s="80" t="s">
        <v>39</v>
      </c>
      <c r="C31" s="35"/>
      <c r="E31" s="16"/>
      <c r="F31" s="4"/>
      <c r="G31" s="16"/>
      <c r="H31" s="34"/>
    </row>
    <row r="32" spans="2:18" x14ac:dyDescent="0.25">
      <c r="B32" s="83"/>
      <c r="D32" s="51"/>
      <c r="E32" s="4"/>
      <c r="F32" s="51"/>
      <c r="G32" s="4"/>
      <c r="H32" s="34"/>
    </row>
    <row r="33" spans="2:8" x14ac:dyDescent="0.25">
      <c r="B33" s="80" t="s">
        <v>40</v>
      </c>
      <c r="E33" s="51"/>
      <c r="F33" s="34"/>
      <c r="G33" s="46"/>
      <c r="H33" s="34"/>
    </row>
    <row r="34" spans="2:8" x14ac:dyDescent="0.25">
      <c r="E34" s="4"/>
      <c r="F34" s="33"/>
      <c r="G34" s="47"/>
      <c r="H34" s="33"/>
    </row>
    <row r="35" spans="2:8" x14ac:dyDescent="0.25">
      <c r="D35" s="4"/>
      <c r="E35" s="52"/>
      <c r="F35" s="33"/>
      <c r="G35" s="46"/>
    </row>
    <row r="36" spans="2:8" x14ac:dyDescent="0.25">
      <c r="D36" s="4"/>
      <c r="E36" s="4"/>
      <c r="G36" s="9"/>
    </row>
    <row r="37" spans="2:8" x14ac:dyDescent="0.25">
      <c r="D37" s="34"/>
      <c r="E37" s="4"/>
    </row>
    <row r="39" spans="2:8" x14ac:dyDescent="0.25">
      <c r="D39" s="47"/>
    </row>
    <row r="40" spans="2:8" x14ac:dyDescent="0.25">
      <c r="D40" s="9"/>
    </row>
    <row r="41" spans="2:8" x14ac:dyDescent="0.25">
      <c r="D41" s="9"/>
    </row>
    <row r="42" spans="2:8" x14ac:dyDescent="0.25">
      <c r="D42" s="50"/>
    </row>
  </sheetData>
  <mergeCells count="9">
    <mergeCell ref="B2:I2"/>
    <mergeCell ref="G4:G5"/>
    <mergeCell ref="H4:H5"/>
    <mergeCell ref="I4:I5"/>
    <mergeCell ref="B4:B5"/>
    <mergeCell ref="D4:D5"/>
    <mergeCell ref="F4:F5"/>
    <mergeCell ref="E4:E5"/>
    <mergeCell ref="C4:C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31.07.2017. godine.</oddFooter>
  </headerFooter>
  <ignoredErrors>
    <ignoredError sqref="G24 E24 F28: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2017-11-15T13:45:07Z</cp:lastPrinted>
  <dcterms:created xsi:type="dcterms:W3CDTF">2011-07-19T08:09:31Z</dcterms:created>
  <dcterms:modified xsi:type="dcterms:W3CDTF">2020-02-14T13:06:49Z</dcterms:modified>
</cp:coreProperties>
</file>