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D29" i="6" l="1"/>
  <c r="F29" i="6"/>
  <c r="H19" i="6" l="1"/>
  <c r="D28" i="5" l="1"/>
  <c r="H21" i="6" l="1"/>
  <c r="H23" i="5" l="1"/>
  <c r="F27" i="4" l="1"/>
  <c r="H18" i="6" l="1"/>
  <c r="F28" i="5" l="1"/>
  <c r="F26" i="4" l="1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8" i="6" l="1"/>
  <c r="H25" i="6" l="1"/>
  <c r="H26" i="6"/>
  <c r="D28" i="6"/>
  <c r="H26" i="5" l="1"/>
  <c r="H25" i="5"/>
  <c r="H7" i="5"/>
  <c r="H8" i="5"/>
  <c r="H12" i="5"/>
  <c r="H13" i="5"/>
  <c r="H14" i="5"/>
  <c r="H15" i="5"/>
  <c r="H18" i="5"/>
  <c r="H19" i="5"/>
  <c r="H20" i="5"/>
  <c r="H21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H26" i="4" l="1"/>
  <c r="H25" i="4"/>
  <c r="H7" i="4" l="1"/>
  <c r="H8" i="4"/>
  <c r="H12" i="4"/>
  <c r="H13" i="4"/>
  <c r="H14" i="4"/>
  <c r="H15" i="4"/>
  <c r="H18" i="4"/>
  <c r="H19" i="4"/>
  <c r="H20" i="4"/>
  <c r="H21" i="4"/>
  <c r="H23" i="4"/>
  <c r="D24" i="6"/>
  <c r="H6" i="4"/>
  <c r="F24" i="5"/>
  <c r="F29" i="5" s="1"/>
  <c r="G23" i="5" s="1"/>
  <c r="I23" i="5" s="1"/>
  <c r="E7" i="6" l="1"/>
  <c r="E27" i="6"/>
  <c r="E26" i="6"/>
  <c r="E25" i="6"/>
  <c r="D29" i="4"/>
  <c r="F24" i="4"/>
  <c r="F29" i="4" s="1"/>
  <c r="H7" i="6"/>
  <c r="H8" i="6"/>
  <c r="H12" i="6"/>
  <c r="H13" i="6"/>
  <c r="H14" i="6"/>
  <c r="H15" i="6"/>
  <c r="F24" i="6"/>
  <c r="G27" i="6" s="1"/>
  <c r="E28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H28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I21" i="5" s="1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13" i="5"/>
  <c r="I20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G6" i="6"/>
  <c r="G8" i="6"/>
  <c r="I8" i="6" s="1"/>
  <c r="G10" i="6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18" i="5"/>
  <c r="I19" i="6" l="1"/>
  <c r="G29" i="5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<sst xmlns="http://schemas.openxmlformats.org/spreadsheetml/2006/main" count="208" uniqueCount="55">
  <si>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</si>
  <si>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</si>
  <si>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</si>
  <si>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</si>
  <si>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</si>
  <si>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</si>
  <si>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</si>
  <si>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</si>
  <si>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</si>
  <si>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</si>
  <si>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</si>
  <si>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</si>
  <si>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</si>
  <si>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</si>
  <si>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</si>
  <si>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</si>
  <si>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</si>
  <si>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</si>
  <si>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</si>
  <si>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</si>
  <si>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</si>
  <si>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</si>
  <si>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</si>
  <si>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</si>
  <si>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</si>
  <si>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</si>
  <si>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</si>
  <si>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VII 2016.*</t>
  </si>
  <si>
    <t>VII 2017.**</t>
  </si>
  <si>
    <t>Promjena iznosa isplaćenih šteta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</si>
  <si>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</si>
  <si>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</si>
  <si>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</si>
  <si>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</si>
  <si>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</si>
  <si>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Isplaćene štete po skupinama/vrstama osiguranja u BiH (u KM) za srpanj 2016. i 2017. godine</t>
  </si>
  <si>
    <t>Isplaćene štete po skupinama/vrstama osiguranja u FBiH (u KM) za srpanj 2016. i 2017. godine</t>
  </si>
  <si>
    <t>Isplaćene štete po skupinama/vrstama osiguranja u RS (u KM) za srpanj 2016. i 2017. godine</t>
  </si>
  <si>
    <t>*Podatci se odnose na razdoblje od 01.01. do 31.07.2016. godine.</t>
  </si>
  <si>
    <t>**Podatci se odnose na razdoblje od 01.01. do 31.07.2017. godine.</t>
  </si>
  <si>
    <t>Promjena u udjelu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</si>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</sst>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_(* #,##0.00_);_(* \(#,##0.00\);_(* &quot;-&quot;??_);_(@_)"/>
    <numFmt numFmtId="166" formatCode="0.0%"/>
  </numFmts>
  <fonts count="69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2"/>
      <color indexed="8"/>
      <name val="Calibri"/>
      <family val="2"/>
      <charset val="238"/>
      <scheme val="minor"/>
    </font>
    <font>
      <sz val="8"/>
      <name val="Bookman Old Style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4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165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1" fillId="0" borderId="0"/>
    <xf numFmtId="0" fontId="29" fillId="2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30" fillId="0" borderId="0"/>
    <xf numFmtId="0" fontId="19" fillId="23" borderId="7" applyNumberFormat="0" applyFont="0" applyAlignment="0" applyProtection="0"/>
    <xf numFmtId="0" fontId="31" fillId="20" borderId="8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53" fillId="0" borderId="0"/>
    <xf numFmtId="0" fontId="13" fillId="0" borderId="0"/>
    <xf numFmtId="0" fontId="53" fillId="0" borderId="0"/>
    <xf numFmtId="0" fontId="13" fillId="0" borderId="0"/>
    <xf numFmtId="0" fontId="53" fillId="0" borderId="0"/>
    <xf numFmtId="0" fontId="12" fillId="0" borderId="0"/>
    <xf numFmtId="0" fontId="53" fillId="0" borderId="0"/>
    <xf numFmtId="0" fontId="53" fillId="0" borderId="0"/>
    <xf numFmtId="0" fontId="12" fillId="0" borderId="0"/>
    <xf numFmtId="0" fontId="53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4" fillId="5" borderId="0" applyNumberFormat="0" applyBorder="0" applyAlignment="0" applyProtection="0"/>
    <xf numFmtId="0" fontId="2" fillId="0" borderId="0"/>
    <xf numFmtId="0" fontId="53" fillId="0" borderId="0"/>
    <xf numFmtId="0" fontId="53" fillId="0" borderId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21" fillId="0" borderId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19" fillId="23" borderId="7" applyNumberFormat="0" applyFont="0" applyAlignment="0" applyProtection="0"/>
    <xf numFmtId="0" fontId="31" fillId="20" borderId="26" applyNumberForma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0" fontId="17" fillId="20" borderId="28" applyNumberFormat="0" applyAlignment="0" applyProtection="0"/>
    <xf numFmtId="0" fontId="27" fillId="7" borderId="28" applyNumberFormat="0" applyAlignment="0" applyProtection="0"/>
    <xf numFmtId="0" fontId="19" fillId="23" borderId="29" applyNumberFormat="0" applyFont="0" applyAlignment="0" applyProtection="0"/>
    <xf numFmtId="0" fontId="31" fillId="20" borderId="26" applyNumberFormat="0" applyAlignment="0" applyProtection="0"/>
    <xf numFmtId="0" fontId="33" fillId="0" borderId="27" applyNumberFormat="0" applyFill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7" fillId="20" borderId="28" applyNumberFormat="0" applyAlignment="0" applyProtection="0"/>
    <xf numFmtId="0" fontId="27" fillId="7" borderId="28" applyNumberFormat="0" applyAlignment="0" applyProtection="0"/>
    <xf numFmtId="0" fontId="19" fillId="23" borderId="29" applyNumberFormat="0" applyFont="0" applyAlignment="0" applyProtection="0"/>
    <xf numFmtId="0" fontId="31" fillId="20" borderId="26" applyNumberFormat="0" applyAlignment="0" applyProtection="0"/>
    <xf numFmtId="0" fontId="33" fillId="0" borderId="2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3" borderId="7" applyNumberFormat="0" applyFont="0" applyAlignment="0" applyProtection="0"/>
    <xf numFmtId="0" fontId="19" fillId="23" borderId="7" applyNumberFormat="0" applyFont="0" applyAlignment="0" applyProtection="0"/>
    <xf numFmtId="0" fontId="19" fillId="23" borderId="32" applyNumberFormat="0" applyFont="0" applyAlignment="0" applyProtection="0"/>
    <xf numFmtId="0" fontId="17" fillId="20" borderId="33" applyNumberFormat="0" applyAlignment="0" applyProtection="0"/>
    <xf numFmtId="0" fontId="27" fillId="7" borderId="33" applyNumberFormat="0" applyAlignment="0" applyProtection="0"/>
    <xf numFmtId="0" fontId="27" fillId="7" borderId="31" applyNumberFormat="0" applyAlignment="0" applyProtection="0"/>
    <xf numFmtId="0" fontId="19" fillId="23" borderId="34" applyNumberFormat="0" applyFont="0" applyAlignment="0" applyProtection="0"/>
    <xf numFmtId="0" fontId="17" fillId="20" borderId="3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36" fillId="0" borderId="0" xfId="197" applyFont="1"/>
    <xf numFmtId="0" fontId="38" fillId="0" borderId="0" xfId="197" applyFont="1"/>
    <xf numFmtId="0" fontId="37" fillId="0" borderId="0" xfId="197" applyFont="1"/>
    <xf numFmtId="0" fontId="36" fillId="0" borderId="0" xfId="197" applyFont="1" applyBorder="1"/>
    <xf numFmtId="0" fontId="39" fillId="0" borderId="0" xfId="197" applyFont="1" applyFill="1" applyBorder="1"/>
    <xf numFmtId="3" fontId="37" fillId="0" borderId="0" xfId="197" applyNumberFormat="1" applyFont="1" applyBorder="1" applyAlignment="1">
      <alignment horizontal="right"/>
    </xf>
    <xf numFmtId="3" fontId="36" fillId="0" borderId="0" xfId="197" applyNumberFormat="1" applyFont="1" applyBorder="1"/>
    <xf numFmtId="3" fontId="40" fillId="0" borderId="0" xfId="197" applyNumberFormat="1" applyFont="1" applyBorder="1" applyAlignment="1">
      <alignment horizontal="right"/>
    </xf>
    <xf numFmtId="3" fontId="36" fillId="0" borderId="0" xfId="197" applyNumberFormat="1" applyFont="1"/>
    <xf numFmtId="0" fontId="36" fillId="0" borderId="0" xfId="197" applyFont="1" applyBorder="1" applyAlignment="1">
      <alignment horizontal="justify"/>
    </xf>
    <xf numFmtId="0" fontId="37" fillId="0" borderId="0" xfId="197" applyFont="1" applyBorder="1" applyAlignment="1">
      <alignment horizontal="left" wrapText="1"/>
    </xf>
    <xf numFmtId="0" fontId="37" fillId="0" borderId="0" xfId="197" applyFont="1" applyBorder="1" applyAlignment="1">
      <alignment horizontal="right" wrapText="1"/>
    </xf>
    <xf numFmtId="0" fontId="36" fillId="0" borderId="0" xfId="197" applyFont="1" applyAlignment="1">
      <alignment wrapText="1"/>
    </xf>
    <xf numFmtId="0" fontId="36" fillId="0" borderId="0" xfId="197" applyFont="1" applyBorder="1" applyAlignment="1"/>
    <xf numFmtId="0" fontId="37" fillId="0" borderId="0" xfId="197" applyFont="1" applyBorder="1" applyAlignment="1">
      <alignment wrapText="1"/>
    </xf>
    <xf numFmtId="0" fontId="37" fillId="0" borderId="0" xfId="197" applyFont="1" applyBorder="1" applyAlignment="1"/>
    <xf numFmtId="0" fontId="41" fillId="0" borderId="0" xfId="197" applyFont="1"/>
    <xf numFmtId="0" fontId="45" fillId="0" borderId="11" xfId="197" applyFont="1" applyBorder="1" applyAlignment="1">
      <alignment horizontal="right" vertical="center"/>
    </xf>
    <xf numFmtId="10" fontId="45" fillId="0" borderId="10" xfId="197" applyNumberFormat="1" applyFont="1" applyBorder="1" applyAlignment="1">
      <alignment horizontal="right" vertical="center" wrapText="1"/>
    </xf>
    <xf numFmtId="10" fontId="46" fillId="0" borderId="10" xfId="197" applyNumberFormat="1" applyFont="1" applyBorder="1" applyAlignment="1">
      <alignment vertical="center" wrapText="1"/>
    </xf>
    <xf numFmtId="10" fontId="46" fillId="0" borderId="13" xfId="197" applyNumberFormat="1" applyFont="1" applyBorder="1" applyAlignment="1">
      <alignment vertical="center" wrapText="1"/>
    </xf>
    <xf numFmtId="10" fontId="46" fillId="0" borderId="10" xfId="197" applyNumberFormat="1" applyFont="1" applyBorder="1" applyAlignment="1">
      <alignment horizontal="right" vertical="center" wrapText="1"/>
    </xf>
    <xf numFmtId="10" fontId="46" fillId="0" borderId="13" xfId="197" applyNumberFormat="1" applyFont="1" applyBorder="1" applyAlignment="1">
      <alignment horizontal="right" vertical="center" wrapText="1"/>
    </xf>
    <xf numFmtId="0" fontId="42" fillId="24" borderId="11" xfId="197" applyFont="1" applyFill="1" applyBorder="1" applyAlignment="1">
      <alignment horizontal="right" vertical="center"/>
    </xf>
    <xf numFmtId="10" fontId="42" fillId="24" borderId="10" xfId="197" applyNumberFormat="1" applyFont="1" applyFill="1" applyBorder="1" applyAlignment="1">
      <alignment horizontal="right" vertical="center" wrapText="1"/>
    </xf>
    <xf numFmtId="10" fontId="44" fillId="24" borderId="10" xfId="197" applyNumberFormat="1" applyFont="1" applyFill="1" applyBorder="1" applyAlignment="1">
      <alignment horizontal="right" vertical="center" wrapText="1"/>
    </xf>
    <xf numFmtId="10" fontId="44" fillId="24" borderId="13" xfId="197" applyNumberFormat="1" applyFont="1" applyFill="1" applyBorder="1" applyAlignment="1">
      <alignment horizontal="right" vertical="center" wrapText="1"/>
    </xf>
    <xf numFmtId="10" fontId="42" fillId="24" borderId="10" xfId="197" applyNumberFormat="1" applyFont="1" applyFill="1" applyBorder="1" applyAlignment="1">
      <alignment vertical="center" wrapText="1"/>
    </xf>
    <xf numFmtId="10" fontId="44" fillId="24" borderId="10" xfId="197" applyNumberFormat="1" applyFont="1" applyFill="1" applyBorder="1" applyAlignment="1">
      <alignment vertical="center" wrapText="1"/>
    </xf>
    <xf numFmtId="10" fontId="44" fillId="24" borderId="13" xfId="197" applyNumberFormat="1" applyFont="1" applyFill="1" applyBorder="1" applyAlignment="1">
      <alignment vertical="center" wrapText="1"/>
    </xf>
    <xf numFmtId="0" fontId="42" fillId="25" borderId="15" xfId="197" applyFont="1" applyFill="1" applyBorder="1" applyAlignment="1">
      <alignment horizontal="justify" vertical="center"/>
    </xf>
    <xf numFmtId="10" fontId="44" fillId="25" borderId="12" xfId="197" applyNumberFormat="1" applyFont="1" applyFill="1" applyBorder="1" applyAlignment="1">
      <alignment vertical="center" wrapText="1"/>
    </xf>
    <xf numFmtId="10" fontId="44" fillId="25" borderId="14" xfId="197" applyNumberFormat="1" applyFont="1" applyFill="1" applyBorder="1" applyAlignment="1">
      <alignment vertical="center" wrapText="1"/>
    </xf>
    <xf numFmtId="0" fontId="42" fillId="25" borderId="15" xfId="197" applyFont="1" applyFill="1" applyBorder="1" applyAlignment="1">
      <alignment horizontal="right" vertical="center"/>
    </xf>
    <xf numFmtId="10" fontId="45" fillId="0" borderId="10" xfId="197" applyNumberFormat="1" applyFont="1" applyFill="1" applyBorder="1" applyAlignment="1">
      <alignment horizontal="right" vertical="center"/>
    </xf>
    <xf numFmtId="10" fontId="42" fillId="24" borderId="10" xfId="197" applyNumberFormat="1" applyFont="1" applyFill="1" applyBorder="1" applyAlignment="1">
      <alignment horizontal="right" vertical="center"/>
    </xf>
    <xf numFmtId="4" fontId="36" fillId="0" borderId="0" xfId="197" applyNumberFormat="1" applyFont="1"/>
    <xf numFmtId="4" fontId="0" fillId="0" borderId="0" xfId="0" applyNumberFormat="1" applyBorder="1"/>
    <xf numFmtId="0" fontId="48" fillId="0" borderId="0" xfId="197" applyFont="1" applyBorder="1" applyAlignment="1">
      <alignment wrapText="1"/>
    </xf>
    <xf numFmtId="4" fontId="49" fillId="0" borderId="0" xfId="0" applyNumberFormat="1" applyFont="1"/>
    <xf numFmtId="3" fontId="50" fillId="0" borderId="0" xfId="0" applyNumberFormat="1" applyFont="1"/>
    <xf numFmtId="3" fontId="51" fillId="0" borderId="0" xfId="197" applyNumberFormat="1" applyFont="1"/>
    <xf numFmtId="0" fontId="52" fillId="0" borderId="0" xfId="197" applyFont="1"/>
    <xf numFmtId="9" fontId="42" fillId="25" borderId="12" xfId="197" applyNumberFormat="1" applyFont="1" applyFill="1" applyBorder="1" applyAlignment="1">
      <alignment horizontal="right" vertical="center"/>
    </xf>
    <xf numFmtId="10" fontId="45" fillId="0" borderId="24" xfId="197" applyNumberFormat="1" applyFont="1" applyBorder="1" applyAlignment="1">
      <alignment horizontal="right" vertical="center" wrapText="1"/>
    </xf>
    <xf numFmtId="4" fontId="54" fillId="0" borderId="0" xfId="205" applyNumberFormat="1" applyFont="1" applyBorder="1" applyAlignment="1"/>
    <xf numFmtId="0" fontId="52" fillId="0" borderId="0" xfId="197" applyFont="1" applyBorder="1"/>
    <xf numFmtId="9" fontId="42" fillId="25" borderId="12" xfId="197" applyNumberFormat="1" applyFont="1" applyFill="1" applyBorder="1" applyAlignment="1">
      <alignment vertical="center"/>
    </xf>
    <xf numFmtId="9" fontId="42" fillId="25" borderId="12" xfId="197" applyNumberFormat="1" applyFont="1" applyFill="1" applyBorder="1" applyAlignment="1">
      <alignment horizontal="right" vertical="center" wrapText="1"/>
    </xf>
    <xf numFmtId="3" fontId="55" fillId="0" borderId="0" xfId="0" applyNumberFormat="1" applyFont="1" applyBorder="1"/>
    <xf numFmtId="3" fontId="0" fillId="0" borderId="0" xfId="0" applyNumberFormat="1" applyBorder="1"/>
    <xf numFmtId="10" fontId="46" fillId="0" borderId="25" xfId="197" applyNumberFormat="1" applyFont="1" applyBorder="1" applyAlignment="1">
      <alignment horizontal="right" vertical="center" wrapText="1"/>
    </xf>
    <xf numFmtId="10" fontId="55" fillId="0" borderId="10" xfId="197" applyNumberFormat="1" applyFont="1" applyBorder="1" applyAlignment="1">
      <alignment horizontal="right" vertical="center" wrapText="1"/>
    </xf>
    <xf numFmtId="10" fontId="56" fillId="24" borderId="10" xfId="197" applyNumberFormat="1" applyFont="1" applyFill="1" applyBorder="1" applyAlignment="1">
      <alignment horizontal="right" vertical="center" wrapText="1"/>
    </xf>
    <xf numFmtId="4" fontId="45" fillId="0" borderId="0" xfId="197" applyNumberFormat="1" applyFont="1"/>
    <xf numFmtId="4" fontId="52" fillId="0" borderId="0" xfId="197" applyNumberFormat="1" applyFont="1"/>
    <xf numFmtId="4" fontId="54" fillId="0" borderId="0" xfId="211" applyNumberFormat="1" applyFont="1" applyFill="1" applyBorder="1" applyAlignment="1" applyProtection="1">
      <alignment horizontal="right"/>
    </xf>
    <xf numFmtId="4" fontId="36" fillId="0" borderId="0" xfId="197" applyNumberFormat="1" applyFont="1" applyFill="1" applyBorder="1"/>
    <xf numFmtId="0" fontId="36" fillId="0" borderId="0" xfId="197" applyFont="1" applyFill="1" applyBorder="1"/>
    <xf numFmtId="4" fontId="54" fillId="0" borderId="0" xfId="205" applyNumberFormat="1" applyFont="1" applyFill="1" applyBorder="1" applyAlignment="1"/>
    <xf numFmtId="4" fontId="37" fillId="0" borderId="0" xfId="197" applyNumberFormat="1" applyFont="1" applyFill="1" applyBorder="1"/>
    <xf numFmtId="0" fontId="37" fillId="0" borderId="0" xfId="197" applyFont="1" applyFill="1" applyBorder="1"/>
    <xf numFmtId="4" fontId="54" fillId="0" borderId="0" xfId="211" applyNumberFormat="1" applyFont="1" applyFill="1" applyBorder="1" applyAlignment="1" applyProtection="1">
      <alignment horizontal="right"/>
      <protection locked="0"/>
    </xf>
    <xf numFmtId="0" fontId="52" fillId="0" borderId="0" xfId="197" applyFont="1" applyFill="1" applyBorder="1"/>
    <xf numFmtId="0" fontId="58" fillId="0" borderId="0" xfId="211" applyFont="1" applyFill="1" applyBorder="1" applyAlignment="1" applyProtection="1">
      <alignment horizontal="left" wrapText="1"/>
    </xf>
    <xf numFmtId="4" fontId="59" fillId="0" borderId="0" xfId="197" applyNumberFormat="1" applyFont="1" applyFill="1" applyBorder="1"/>
    <xf numFmtId="4" fontId="57" fillId="0" borderId="0" xfId="197" applyNumberFormat="1" applyFont="1" applyFill="1" applyBorder="1"/>
    <xf numFmtId="0" fontId="58" fillId="0" borderId="0" xfId="211" applyFont="1" applyFill="1" applyBorder="1" applyAlignment="1" applyProtection="1">
      <alignment wrapText="1"/>
    </xf>
    <xf numFmtId="4" fontId="45" fillId="0" borderId="0" xfId="197" applyNumberFormat="1" applyFont="1" applyFill="1" applyBorder="1"/>
    <xf numFmtId="0" fontId="36" fillId="0" borderId="0" xfId="197" applyFont="1" applyFill="1" applyBorder="1" applyAlignment="1">
      <alignment horizontal="right"/>
    </xf>
    <xf numFmtId="10" fontId="55" fillId="0" borderId="10" xfId="197" applyNumberFormat="1" applyFont="1" applyFill="1" applyBorder="1" applyAlignment="1">
      <alignment horizontal="right" vertical="center"/>
    </xf>
    <xf numFmtId="10" fontId="56" fillId="24" borderId="10" xfId="197" applyNumberFormat="1" applyFont="1" applyFill="1" applyBorder="1" applyAlignment="1">
      <alignment horizontal="right" vertical="center"/>
    </xf>
    <xf numFmtId="9" fontId="56" fillId="25" borderId="12" xfId="197" applyNumberFormat="1" applyFont="1" applyFill="1" applyBorder="1" applyAlignment="1">
      <alignment horizontal="right" vertical="center"/>
    </xf>
    <xf numFmtId="4" fontId="58" fillId="0" borderId="0" xfId="205" applyNumberFormat="1" applyFont="1" applyFill="1" applyBorder="1" applyAlignment="1"/>
    <xf numFmtId="0" fontId="36" fillId="0" borderId="0" xfId="197" applyFont="1" applyFill="1" applyBorder="1" applyAlignment="1">
      <alignment horizontal="left"/>
    </xf>
    <xf numFmtId="3" fontId="60" fillId="0" borderId="0" xfId="197" applyNumberFormat="1" applyFont="1" applyFill="1" applyBorder="1"/>
    <xf numFmtId="0" fontId="57" fillId="0" borderId="0" xfId="197" applyFont="1" applyFill="1" applyBorder="1"/>
    <xf numFmtId="0" fontId="41" fillId="0" borderId="0" xfId="197" applyFont="1" applyFill="1" applyBorder="1"/>
    <xf numFmtId="4" fontId="54" fillId="0" borderId="0" xfId="205" applyNumberFormat="1" applyFont="1" applyFill="1" applyBorder="1" applyAlignment="1">
      <alignment wrapText="1"/>
    </xf>
    <xf numFmtId="3" fontId="61" fillId="0" borderId="0" xfId="197" applyNumberFormat="1" applyFont="1" applyBorder="1" applyAlignment="1">
      <alignment horizontal="right"/>
    </xf>
    <xf numFmtId="3" fontId="49" fillId="0" borderId="0" xfId="0" applyNumberFormat="1" applyFont="1"/>
    <xf numFmtId="4" fontId="62" fillId="0" borderId="0" xfId="211" applyNumberFormat="1" applyFont="1" applyBorder="1" applyAlignment="1" applyProtection="1">
      <alignment horizontal="right"/>
      <protection locked="0"/>
    </xf>
    <xf numFmtId="4" fontId="62" fillId="0" borderId="0" xfId="211" applyNumberFormat="1" applyFont="1" applyBorder="1" applyAlignment="1" applyProtection="1">
      <alignment horizontal="right"/>
    </xf>
    <xf numFmtId="4" fontId="45" fillId="0" borderId="0" xfId="197" applyNumberFormat="1" applyFont="1" applyBorder="1"/>
    <xf numFmtId="0" fontId="37" fillId="0" borderId="0" xfId="197" applyFont="1" applyBorder="1"/>
    <xf numFmtId="4" fontId="37" fillId="0" borderId="0" xfId="197" applyNumberFormat="1" applyFont="1" applyBorder="1"/>
    <xf numFmtId="0" fontId="41" fillId="0" borderId="0" xfId="197" applyFont="1" applyBorder="1"/>
    <xf numFmtId="3" fontId="55" fillId="0" borderId="10" xfId="197" applyNumberFormat="1" applyFont="1" applyFill="1" applyBorder="1" applyAlignment="1">
      <alignment horizontal="right" vertical="center"/>
    </xf>
    <xf numFmtId="3" fontId="56" fillId="24" borderId="10" xfId="197" applyNumberFormat="1" applyFont="1" applyFill="1" applyBorder="1" applyAlignment="1">
      <alignment horizontal="right" vertical="center"/>
    </xf>
    <xf numFmtId="9" fontId="56" fillId="25" borderId="12" xfId="197" applyNumberFormat="1" applyFont="1" applyFill="1" applyBorder="1" applyAlignment="1">
      <alignment vertical="center"/>
    </xf>
    <xf numFmtId="10" fontId="66" fillId="0" borderId="10" xfId="197" applyNumberFormat="1" applyFont="1" applyBorder="1" applyAlignment="1">
      <alignment vertical="center" wrapText="1"/>
    </xf>
    <xf numFmtId="10" fontId="66" fillId="0" borderId="13" xfId="197" applyNumberFormat="1" applyFont="1" applyBorder="1" applyAlignment="1">
      <alignment vertical="center" wrapText="1"/>
    </xf>
    <xf numFmtId="4" fontId="42" fillId="0" borderId="0" xfId="197" applyNumberFormat="1" applyFont="1" applyFill="1" applyBorder="1"/>
    <xf numFmtId="0" fontId="42" fillId="0" borderId="0" xfId="197" applyFont="1" applyFill="1" applyBorder="1"/>
    <xf numFmtId="3" fontId="63" fillId="0" borderId="0" xfId="205" applyNumberFormat="1" applyFont="1" applyFill="1" applyBorder="1"/>
    <xf numFmtId="3" fontId="64" fillId="0" borderId="0" xfId="197" applyNumberFormat="1" applyFont="1" applyFill="1" applyBorder="1" applyAlignment="1">
      <alignment horizontal="right" vertical="center"/>
    </xf>
    <xf numFmtId="3" fontId="65" fillId="0" borderId="0" xfId="0" applyNumberFormat="1" applyFont="1" applyFill="1" applyBorder="1" applyAlignment="1">
      <alignment vertical="center"/>
    </xf>
    <xf numFmtId="3" fontId="64" fillId="0" borderId="0" xfId="197" applyNumberFormat="1" applyFont="1" applyFill="1" applyBorder="1" applyAlignment="1">
      <alignment vertical="center" wrapText="1"/>
    </xf>
    <xf numFmtId="4" fontId="62" fillId="0" borderId="0" xfId="211" applyNumberFormat="1" applyFont="1" applyFill="1" applyBorder="1" applyAlignment="1" applyProtection="1">
      <alignment horizontal="right"/>
      <protection locked="0"/>
    </xf>
    <xf numFmtId="4" fontId="62" fillId="0" borderId="0" xfId="211" applyNumberFormat="1" applyFont="1" applyFill="1" applyBorder="1" applyAlignment="1" applyProtection="1">
      <alignment horizontal="right"/>
    </xf>
    <xf numFmtId="3" fontId="55" fillId="0" borderId="0" xfId="0" applyNumberFormat="1" applyFont="1" applyFill="1" applyBorder="1"/>
    <xf numFmtId="3" fontId="56" fillId="0" borderId="0" xfId="197" applyNumberFormat="1" applyFont="1" applyFill="1" applyBorder="1" applyAlignment="1">
      <alignment horizontal="right" vertical="center"/>
    </xf>
    <xf numFmtId="9" fontId="56" fillId="25" borderId="12" xfId="197" applyNumberFormat="1" applyFont="1" applyFill="1" applyBorder="1" applyAlignment="1">
      <alignment horizontal="right" vertical="center" wrapText="1"/>
    </xf>
    <xf numFmtId="0" fontId="0" fillId="0" borderId="0" xfId="0" applyBorder="1"/>
    <xf numFmtId="3" fontId="55" fillId="0" borderId="10" xfId="0" applyNumberFormat="1" applyFont="1" applyBorder="1"/>
    <xf numFmtId="3" fontId="56" fillId="24" borderId="10" xfId="197" applyNumberFormat="1" applyFont="1" applyFill="1" applyBorder="1" applyAlignment="1">
      <alignment horizontal="right" vertical="center" wrapText="1"/>
    </xf>
    <xf numFmtId="3" fontId="56" fillId="25" borderId="12" xfId="197" applyNumberFormat="1" applyFont="1" applyFill="1" applyBorder="1" applyAlignment="1">
      <alignment horizontal="right" vertical="center"/>
    </xf>
    <xf numFmtId="3" fontId="55" fillId="0" borderId="10" xfId="205" applyNumberFormat="1" applyFont="1" applyBorder="1"/>
    <xf numFmtId="3" fontId="56" fillId="24" borderId="10" xfId="197" applyNumberFormat="1" applyFont="1" applyFill="1" applyBorder="1" applyAlignment="1">
      <alignment vertical="center" wrapText="1"/>
    </xf>
    <xf numFmtId="3" fontId="63" fillId="0" borderId="10" xfId="308" applyNumberFormat="1" applyFont="1" applyFill="1" applyBorder="1"/>
    <xf numFmtId="3" fontId="67" fillId="0" borderId="10" xfId="211" applyNumberFormat="1" applyFont="1" applyFill="1" applyBorder="1" applyAlignment="1" applyProtection="1">
      <alignment horizontal="right" vertical="center"/>
    </xf>
    <xf numFmtId="3" fontId="63" fillId="0" borderId="10" xfId="233" applyNumberFormat="1" applyFont="1" applyFill="1" applyBorder="1" applyAlignment="1">
      <alignment horizontal="right"/>
    </xf>
    <xf numFmtId="3" fontId="63" fillId="0" borderId="10" xfId="308" applyNumberFormat="1" applyFont="1" applyFill="1" applyBorder="1" applyAlignment="1">
      <alignment horizontal="right"/>
    </xf>
    <xf numFmtId="10" fontId="55" fillId="0" borderId="19" xfId="197" applyNumberFormat="1" applyFont="1" applyBorder="1" applyAlignment="1">
      <alignment horizontal="right" vertical="center" wrapText="1"/>
    </xf>
    <xf numFmtId="3" fontId="56" fillId="24" borderId="30" xfId="197" applyNumberFormat="1" applyFont="1" applyFill="1" applyBorder="1" applyAlignment="1">
      <alignment horizontal="right" vertical="center"/>
    </xf>
    <xf numFmtId="3" fontId="68" fillId="0" borderId="10" xfId="211" applyNumberFormat="1" applyFont="1" applyFill="1" applyBorder="1" applyAlignment="1" applyProtection="1">
      <alignment horizontal="right" vertical="center"/>
    </xf>
    <xf numFmtId="49" fontId="45" fillId="0" borderId="11" xfId="197" applyNumberFormat="1" applyFont="1" applyBorder="1" applyAlignment="1">
      <alignment horizontal="center" vertical="center"/>
    </xf>
    <xf numFmtId="0" fontId="42" fillId="24" borderId="11" xfId="197" applyFont="1" applyFill="1" applyBorder="1" applyAlignment="1">
      <alignment horizontal="center" vertical="center"/>
    </xf>
    <xf numFmtId="0" fontId="45" fillId="0" borderId="11" xfId="197" applyFont="1" applyBorder="1" applyAlignment="1">
      <alignment horizontal="center" vertical="center"/>
    </xf>
    <xf numFmtId="0" fontId="45" fillId="0" borderId="10" xfId="197" applyFont="1" applyBorder="1" applyAlignment="1">
      <alignment horizontal="left" vertical="center" wrapText="1"/>
    </xf>
    <xf numFmtId="0" fontId="42" fillId="24" borderId="10" xfId="197" applyFont="1" applyFill="1" applyBorder="1" applyAlignment="1">
      <alignment horizontal="right" vertical="center" wrapText="1"/>
    </xf>
    <xf numFmtId="0" fontId="42" fillId="25" borderId="12" xfId="197" applyFont="1" applyFill="1" applyBorder="1" applyAlignment="1">
      <alignment horizontal="right" vertical="center" wrapText="1"/>
    </xf>
    <xf numFmtId="0" fontId="45" fillId="0" borderId="10" xfId="197" applyFont="1" applyBorder="1" applyAlignment="1">
      <alignment horizontal="left" vertical="center" wrapText="1"/>
    </xf>
    <xf numFmtId="0" fontId="42" fillId="24" borderId="10" xfId="197" applyFont="1" applyFill="1" applyBorder="1" applyAlignment="1">
      <alignment horizontal="right" vertical="center" wrapText="1"/>
    </xf>
    <xf numFmtId="0" fontId="42" fillId="25" borderId="12" xfId="197" applyFont="1" applyFill="1" applyBorder="1" applyAlignment="1">
      <alignment horizontal="right" vertical="center" wrapText="1"/>
    </xf>
    <xf numFmtId="0" fontId="45" fillId="0" borderId="10" xfId="197" applyFont="1" applyBorder="1" applyAlignment="1">
      <alignment horizontal="left" vertical="center" wrapText="1"/>
    </xf>
    <xf numFmtId="0" fontId="42" fillId="24" borderId="10" xfId="197" applyFont="1" applyFill="1" applyBorder="1" applyAlignment="1">
      <alignment horizontal="right" vertical="center" wrapText="1"/>
    </xf>
    <xf numFmtId="0" fontId="42" fillId="25" borderId="12" xfId="197" applyFont="1" applyFill="1" applyBorder="1" applyAlignment="1">
      <alignment horizontal="right" vertical="center" wrapText="1"/>
    </xf>
    <xf numFmtId="0" fontId="47" fillId="0" borderId="10" xfId="197" applyFont="1" applyBorder="1" applyAlignment="1">
      <alignment horizontal="left" vertical="center" wrapText="1"/>
    </xf>
    <xf numFmtId="0" fontId="45" fillId="0" borderId="10" xfId="197" applyFont="1" applyFill="1" applyBorder="1" applyAlignment="1">
      <alignment horizontal="left" vertical="center" wrapText="1"/>
    </xf>
    <xf numFmtId="0" fontId="37" fillId="0" borderId="19" xfId="197" applyFont="1" applyBorder="1" applyAlignment="1">
      <alignment horizontal="center"/>
    </xf>
    <xf numFmtId="0" fontId="37" fillId="0" borderId="20" xfId="197" applyFont="1" applyBorder="1" applyAlignment="1">
      <alignment horizontal="center"/>
    </xf>
    <xf numFmtId="0" fontId="37" fillId="0" borderId="21" xfId="197" applyFont="1" applyBorder="1" applyAlignment="1">
      <alignment horizontal="center"/>
    </xf>
    <xf numFmtId="0" fontId="42" fillId="25" borderId="17" xfId="197" applyFont="1" applyFill="1" applyBorder="1" applyAlignment="1">
      <alignment horizontal="center" vertical="center" wrapText="1"/>
    </xf>
    <xf numFmtId="0" fontId="45" fillId="25" borderId="10" xfId="197" applyFont="1" applyFill="1" applyBorder="1" applyAlignment="1">
      <alignment horizontal="center" vertical="center" wrapText="1"/>
    </xf>
    <xf numFmtId="0" fontId="44" fillId="25" borderId="17" xfId="197" applyFont="1" applyFill="1" applyBorder="1" applyAlignment="1">
      <alignment horizontal="center" vertical="center" wrapText="1"/>
    </xf>
    <xf numFmtId="0" fontId="46" fillId="25" borderId="10" xfId="197" applyFont="1" applyFill="1" applyBorder="1" applyAlignment="1">
      <alignment horizontal="center" vertical="center" wrapText="1"/>
    </xf>
    <xf numFmtId="0" fontId="44" fillId="25" borderId="18" xfId="197" applyFont="1" applyFill="1" applyBorder="1" applyAlignment="1">
      <alignment horizontal="center" vertical="center" wrapText="1"/>
    </xf>
    <xf numFmtId="0" fontId="46" fillId="25" borderId="13" xfId="197" applyFont="1" applyFill="1" applyBorder="1" applyAlignment="1">
      <alignment horizontal="center" vertical="center" wrapText="1"/>
    </xf>
    <xf numFmtId="0" fontId="42" fillId="25" borderId="16" xfId="197" applyFont="1" applyFill="1" applyBorder="1" applyAlignment="1">
      <alignment horizontal="center" vertical="center" wrapText="1"/>
    </xf>
    <xf numFmtId="0" fontId="42" fillId="25" borderId="11" xfId="197" applyFont="1" applyFill="1" applyBorder="1" applyAlignment="1">
      <alignment horizontal="center" vertical="center" wrapText="1"/>
    </xf>
    <xf numFmtId="0" fontId="56" fillId="25" borderId="17" xfId="197" applyFont="1" applyFill="1" applyBorder="1" applyAlignment="1">
      <alignment horizontal="center" vertical="center"/>
    </xf>
    <xf numFmtId="0" fontId="56" fillId="25" borderId="10" xfId="197" applyFont="1" applyFill="1" applyBorder="1" applyAlignment="1">
      <alignment horizontal="center" vertical="center"/>
    </xf>
    <xf numFmtId="0" fontId="43" fillId="25" borderId="17" xfId="197" applyFont="1" applyFill="1" applyBorder="1" applyAlignment="1">
      <alignment horizontal="center" vertical="center"/>
    </xf>
    <xf numFmtId="0" fontId="43" fillId="25" borderId="10" xfId="197" applyFont="1" applyFill="1" applyBorder="1" applyAlignment="1">
      <alignment horizontal="center" vertical="center"/>
    </xf>
    <xf numFmtId="0" fontId="42" fillId="25" borderId="10" xfId="197" applyFont="1" applyFill="1" applyBorder="1" applyAlignment="1">
      <alignment horizontal="center" vertical="center" wrapText="1"/>
    </xf>
    <xf numFmtId="0" fontId="56" fillId="25" borderId="17" xfId="197" applyFont="1" applyFill="1" applyBorder="1" applyAlignment="1">
      <alignment horizontal="center" vertical="center" wrapText="1"/>
    </xf>
    <xf numFmtId="0" fontId="55" fillId="25" borderId="10" xfId="197" applyFont="1" applyFill="1" applyBorder="1" applyAlignment="1">
      <alignment horizontal="center" vertical="center" wrapText="1"/>
    </xf>
    <xf numFmtId="0" fontId="42" fillId="25" borderId="23" xfId="197" applyFont="1" applyFill="1" applyBorder="1" applyAlignment="1">
      <alignment horizontal="center" vertical="center" wrapText="1"/>
    </xf>
    <xf numFmtId="0" fontId="42" fillId="25" borderId="22" xfId="197" applyFont="1" applyFill="1" applyBorder="1" applyAlignment="1">
      <alignment horizontal="center" vertical="center" wrapText="1"/>
    </xf>
    <xf numFmtId="166" fontId="46" fillId="0" borderId="10" xfId="197" applyNumberFormat="1" applyFont="1" applyBorder="1" applyAlignment="1">
      <alignment vertical="center" wrapText="1"/>
    </xf>
    <xf numFmtId="166" fontId="46" fillId="0" borderId="13" xfId="197" applyNumberFormat="1" applyFont="1" applyBorder="1" applyAlignment="1">
      <alignment vertical="center" wrapText="1"/>
    </xf>
  </cellXfs>
  <cellStyles count="341">
    <cellStyle name="20% - Accent1" xfId="1" builtinId="30" customBuiltin="1"/>
    <cellStyle name="20% - Accent1 2" xfId="244"/>
    <cellStyle name="20% - Accent2" xfId="2" builtinId="34" customBuiltin="1"/>
    <cellStyle name="20% - Accent2 2" xfId="247"/>
    <cellStyle name="20% - Accent3" xfId="3" builtinId="38" customBuiltin="1"/>
    <cellStyle name="20% - Accent3 2" xfId="243"/>
    <cellStyle name="20% - Accent4" xfId="4" builtinId="42" customBuiltin="1"/>
    <cellStyle name="20% - Accent4 2" xfId="242"/>
    <cellStyle name="20% - Accent5" xfId="5" builtinId="46" customBuiltin="1"/>
    <cellStyle name="20% - Accent5 2" xfId="241"/>
    <cellStyle name="20% - Accent6" xfId="6" builtinId="50" customBuiltin="1"/>
    <cellStyle name="20% - Accent6 2" xfId="240"/>
    <cellStyle name="40% - Accent1" xfId="7" builtinId="31" customBuiltin="1"/>
    <cellStyle name="40% - Accent1 2" xfId="239"/>
    <cellStyle name="40% - Accent2" xfId="8" builtinId="35" customBuiltin="1"/>
    <cellStyle name="40% - Accent2 2" xfId="246"/>
    <cellStyle name="40% - Accent3" xfId="9" builtinId="39" customBuiltin="1"/>
    <cellStyle name="40% - Accent3 2" xfId="238"/>
    <cellStyle name="40% - Accent4" xfId="10" builtinId="43" customBuiltin="1"/>
    <cellStyle name="40% - Accent4 2" xfId="234"/>
    <cellStyle name="40% - Accent5" xfId="11" builtinId="47" customBuiltin="1"/>
    <cellStyle name="40% - Accent5 2" xfId="248"/>
    <cellStyle name="40% - Accent6" xfId="12" builtinId="51" customBuiltin="1"/>
    <cellStyle name="40% - Accent6 2" xfId="249"/>
    <cellStyle name="60% - Accent1" xfId="13" builtinId="32" customBuiltin="1"/>
    <cellStyle name="60% - Accent1 2" xfId="250"/>
    <cellStyle name="60% - Accent2" xfId="14" builtinId="36" customBuiltin="1"/>
    <cellStyle name="60% - Accent2 2" xfId="251"/>
    <cellStyle name="60% - Accent3" xfId="15" builtinId="40" customBuiltin="1"/>
    <cellStyle name="60% - Accent3 2" xfId="252"/>
    <cellStyle name="60% - Accent4" xfId="16" builtinId="44" customBuiltin="1"/>
    <cellStyle name="60% - Accent4 2" xfId="253"/>
    <cellStyle name="60% - Accent5" xfId="17" builtinId="48" customBuiltin="1"/>
    <cellStyle name="60% - Accent5 2" xfId="254"/>
    <cellStyle name="60% - Accent6" xfId="18" builtinId="52" customBuiltin="1"/>
    <cellStyle name="60% - Accent6 2" xfId="255"/>
    <cellStyle name="Accent1" xfId="19" builtinId="29" customBuiltin="1"/>
    <cellStyle name="Accent1 2" xfId="256"/>
    <cellStyle name="Accent2" xfId="20" builtinId="33" customBuiltin="1"/>
    <cellStyle name="Accent2 2" xfId="257"/>
    <cellStyle name="Accent3" xfId="21" builtinId="37" customBuiltin="1"/>
    <cellStyle name="Accent3 2" xfId="258"/>
    <cellStyle name="Accent4" xfId="22" builtinId="41" customBuiltin="1"/>
    <cellStyle name="Accent4 2" xfId="259"/>
    <cellStyle name="Accent5" xfId="23" builtinId="45" customBuiltin="1"/>
    <cellStyle name="Accent5 2" xfId="260"/>
    <cellStyle name="Accent6" xfId="24" builtinId="49" customBuiltin="1"/>
    <cellStyle name="Accent6 2" xfId="261"/>
    <cellStyle name="Bad" xfId="25" builtinId="27" customBuiltin="1"/>
    <cellStyle name="Bad 2" xfId="262"/>
    <cellStyle name="Calculation" xfId="26" builtinId="22" customBuiltin="1"/>
    <cellStyle name="Calculation 2" xfId="263"/>
    <cellStyle name="Calculation 2 2" xfId="303"/>
    <cellStyle name="Calculation 3" xfId="295"/>
    <cellStyle name="Calculation 4" xfId="322"/>
    <cellStyle name="Calculation 5" xfId="318"/>
    <cellStyle name="Check Cell" xfId="27" builtinId="23" customBuiltin="1"/>
    <cellStyle name="Check Cell 2" xfId="264"/>
    <cellStyle name="Comma 2" xfId="28"/>
    <cellStyle name="Euro" xfId="29"/>
    <cellStyle name="Explanatory Text" xfId="30" builtinId="53" customBuiltin="1"/>
    <cellStyle name="Explanatory Text 2" xfId="265"/>
    <cellStyle name="Good" xfId="31" builtinId="26" customBuiltin="1"/>
    <cellStyle name="Good 2" xfId="266"/>
    <cellStyle name="Heading 1" xfId="32" builtinId="16" customBuiltin="1"/>
    <cellStyle name="Heading 1 2" xfId="267"/>
    <cellStyle name="Heading 2" xfId="33" builtinId="17" customBuiltin="1"/>
    <cellStyle name="Heading 2 2" xfId="268"/>
    <cellStyle name="Heading 3" xfId="34" builtinId="18" customBuiltin="1"/>
    <cellStyle name="Heading 3 2" xfId="269"/>
    <cellStyle name="Heading 4" xfId="35" builtinId="19" customBuiltin="1"/>
    <cellStyle name="Heading 4 2" xfId="270"/>
    <cellStyle name="Input" xfId="36" builtinId="20" customBuiltin="1"/>
    <cellStyle name="Input 2" xfId="271"/>
    <cellStyle name="Input 2 2" xfId="304"/>
    <cellStyle name="Input 3" xfId="296"/>
    <cellStyle name="Input 4" xfId="320"/>
    <cellStyle name="Input 5" xfId="319"/>
    <cellStyle name="Linked Cell" xfId="37" builtinId="24" customBuiltin="1"/>
    <cellStyle name="Linked Cell 2" xfId="272"/>
    <cellStyle name="MAND_x000d_CHECK.COMMAND_x000e_RENAME.COMMAND_x0008_SHOW.BAR_x000b_DELETE.MENU_x000e_DELETE.COMMAND_x000e_GET.CHA" xfId="38"/>
    <cellStyle name="Neutral" xfId="39" builtinId="28" customBuiltin="1"/>
    <cellStyle name="Neutral 2" xfId="273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308"/>
    <cellStyle name="Normal 152 3" xfId="279"/>
    <cellStyle name="Normal 152 4" xfId="323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0 2" xfId="309"/>
    <cellStyle name="Normal 160 3" xfId="280"/>
    <cellStyle name="Normal 160 4" xfId="325"/>
    <cellStyle name="Normal 161" xfId="215"/>
    <cellStyle name="Normal 161 2" xfId="311"/>
    <cellStyle name="Normal 161 3" xfId="282"/>
    <cellStyle name="Normal 161 4" xfId="327"/>
    <cellStyle name="Normal 162" xfId="217"/>
    <cellStyle name="Normal 162 2" xfId="313"/>
    <cellStyle name="Normal 162 3" xfId="284"/>
    <cellStyle name="Normal 162 4" xfId="329"/>
    <cellStyle name="Normal 163" xfId="219"/>
    <cellStyle name="Normal 163 2" xfId="286"/>
    <cellStyle name="Normal 163 3" xfId="331"/>
    <cellStyle name="Normal 164" xfId="221"/>
    <cellStyle name="Normal 164 2" xfId="288"/>
    <cellStyle name="Normal 164 3" xfId="333"/>
    <cellStyle name="Normal 165" xfId="223"/>
    <cellStyle name="Normal 165 2" xfId="290"/>
    <cellStyle name="Normal 165 3" xfId="335"/>
    <cellStyle name="Normal 166" xfId="225"/>
    <cellStyle name="Normal 166 2" xfId="292"/>
    <cellStyle name="Normal 166 3" xfId="337"/>
    <cellStyle name="Normal 167" xfId="227"/>
    <cellStyle name="Normal 167 2" xfId="245"/>
    <cellStyle name="Normal 167 3" xfId="339"/>
    <cellStyle name="Normal 168" xfId="229"/>
    <cellStyle name="Normal 168 2" xfId="294"/>
    <cellStyle name="Normal 169" xfId="231"/>
    <cellStyle name="Normal 169 2" xfId="301"/>
    <cellStyle name="Normal 17" xfId="106"/>
    <cellStyle name="Normal 170" xfId="233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36"/>
    <cellStyle name="Normalno 3" xfId="212"/>
    <cellStyle name="Note" xfId="199" builtinId="10" customBuiltin="1"/>
    <cellStyle name="Note 2" xfId="274"/>
    <cellStyle name="Note 2 2" xfId="305"/>
    <cellStyle name="Note 2 2 2" xfId="316"/>
    <cellStyle name="Note 3" xfId="297"/>
    <cellStyle name="Note 3 2" xfId="315"/>
    <cellStyle name="Note 4" xfId="317"/>
    <cellStyle name="Note 5" xfId="321"/>
    <cellStyle name="Obično 2" xfId="205"/>
    <cellStyle name="Obično 2 2" xfId="207"/>
    <cellStyle name="Obično 3" xfId="208"/>
    <cellStyle name="Obično 3 10" xfId="230"/>
    <cellStyle name="Obično 3 11" xfId="232"/>
    <cellStyle name="Obično 3 12" xfId="235"/>
    <cellStyle name="Obično 3 13" xfId="324"/>
    <cellStyle name="Obično 3 2" xfId="213"/>
    <cellStyle name="Obično 3 2 2" xfId="310"/>
    <cellStyle name="Obično 3 2 3" xfId="281"/>
    <cellStyle name="Obično 3 2 4" xfId="326"/>
    <cellStyle name="Obično 3 3" xfId="216"/>
    <cellStyle name="Obično 3 3 2" xfId="312"/>
    <cellStyle name="Obično 3 3 3" xfId="283"/>
    <cellStyle name="Obično 3 3 4" xfId="328"/>
    <cellStyle name="Obično 3 4" xfId="218"/>
    <cellStyle name="Obično 3 4 2" xfId="314"/>
    <cellStyle name="Obično 3 4 3" xfId="285"/>
    <cellStyle name="Obično 3 4 4" xfId="330"/>
    <cellStyle name="Obično 3 5" xfId="220"/>
    <cellStyle name="Obično 3 5 2" xfId="287"/>
    <cellStyle name="Obično 3 5 3" xfId="332"/>
    <cellStyle name="Obično 3 6" xfId="222"/>
    <cellStyle name="Obično 3 6 2" xfId="289"/>
    <cellStyle name="Obično 3 6 3" xfId="334"/>
    <cellStyle name="Obično 3 7" xfId="224"/>
    <cellStyle name="Obično 3 7 2" xfId="291"/>
    <cellStyle name="Obično 3 7 3" xfId="336"/>
    <cellStyle name="Obično 3 8" xfId="226"/>
    <cellStyle name="Obično 3 8 2" xfId="293"/>
    <cellStyle name="Obično 3 8 3" xfId="338"/>
    <cellStyle name="Obično 3 9" xfId="228"/>
    <cellStyle name="Obično 3 9 2" xfId="302"/>
    <cellStyle name="Obično 3 9 3" xfId="340"/>
    <cellStyle name="Obično 4" xfId="209"/>
    <cellStyle name="Obično 4 2" xfId="237"/>
    <cellStyle name="Obično_12a Izvjestaji drustava za osiguranje" xfId="214"/>
    <cellStyle name="Output" xfId="200" builtinId="21" customBuiltin="1"/>
    <cellStyle name="Output 2" xfId="275"/>
    <cellStyle name="Output 2 2" xfId="306"/>
    <cellStyle name="Output 3" xfId="298"/>
    <cellStyle name="Percent 2" xfId="300"/>
    <cellStyle name="Standard_0103_s Versicherung" xfId="201"/>
    <cellStyle name="Title" xfId="202" builtinId="15" customBuiltin="1"/>
    <cellStyle name="Title 2" xfId="276"/>
    <cellStyle name="Total" xfId="203" builtinId="25" customBuiltin="1"/>
    <cellStyle name="Total 2" xfId="277"/>
    <cellStyle name="Total 2 2" xfId="307"/>
    <cellStyle name="Total 3" xfId="299"/>
    <cellStyle name="Warning Text" xfId="204" builtinId="11" customBuiltin="1"/>
    <cellStyle name="Warning Text 2" xfId="278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31" t="s">
        <v>35</v>
      </c>
      <c r="C2" s="132"/>
      <c r="D2" s="132"/>
      <c r="E2" s="132"/>
      <c r="F2" s="132"/>
      <c r="G2" s="132"/>
      <c r="H2" s="132"/>
      <c r="I2" s="133"/>
    </row>
    <row r="3" spans="2:9" ht="16.5" thickBot="1" x14ac:dyDescent="0.3">
      <c r="B3" s="2"/>
      <c r="C3" s="3"/>
    </row>
    <row r="4" spans="2:9" x14ac:dyDescent="0.25">
      <c r="B4" s="140"/>
      <c r="C4" s="134" t="s">
        <v>2</v>
      </c>
      <c r="D4" s="142" t="s">
        <v>27</v>
      </c>
      <c r="E4" s="134" t="s">
        <v>3</v>
      </c>
      <c r="F4" s="144" t="s">
        <v>28</v>
      </c>
      <c r="G4" s="134" t="s">
        <v>3</v>
      </c>
      <c r="H4" s="136" t="s">
        <v>29</v>
      </c>
      <c r="I4" s="138" t="s">
        <v>40</v>
      </c>
    </row>
    <row r="5" spans="2:9" x14ac:dyDescent="0.25">
      <c r="B5" s="141"/>
      <c r="C5" s="146"/>
      <c r="D5" s="143"/>
      <c r="E5" s="135" t="s">
        <v>0</v>
      </c>
      <c r="F5" s="145"/>
      <c r="G5" s="135" t="s">
        <v>0</v>
      </c>
      <c r="H5" s="137"/>
      <c r="I5" s="139"/>
    </row>
    <row r="6" spans="2:9" x14ac:dyDescent="0.25">
      <c r="B6" s="117" t="s">
        <v>8</v>
      </c>
      <c r="C6" s="129" t="s">
        <v>41</v>
      </c>
      <c r="D6" s="88">
        <f>'FBiH '!D6+RS!D6</f>
        <v>12633075.540399997</v>
      </c>
      <c r="E6" s="71">
        <f>D6/$D$29</f>
        <v>9.0372411954806067E-2</v>
      </c>
      <c r="F6" s="88">
        <f>'FBiH '!F6+RS!F6</f>
        <v>11959572.044399999</v>
      </c>
      <c r="G6" s="35">
        <f t="shared" ref="G6:G23" si="0">F6/$F$29</f>
        <v>8.3615486843269304E-2</v>
      </c>
      <c r="H6" s="20">
        <f>(F6-D6)/D6</f>
        <v>-5.3312710261738255E-2</v>
      </c>
      <c r="I6" s="21">
        <f>(G6-E6)/E6</f>
        <v>-7.4767564186687896E-2</v>
      </c>
    </row>
    <row r="7" spans="2:9" x14ac:dyDescent="0.25">
      <c r="B7" s="117" t="s">
        <v>9</v>
      </c>
      <c r="C7" s="126" t="s">
        <v>4</v>
      </c>
      <c r="D7" s="88">
        <f>'FBiH '!D7+RS!D7</f>
        <v>1696333.0560000001</v>
      </c>
      <c r="E7" s="71">
        <f t="shared" ref="E7:E27" si="1">D7/$D$29</f>
        <v>1.2134947603149785E-2</v>
      </c>
      <c r="F7" s="88">
        <f>'FBiH '!F7+RS!F7</f>
        <v>1830301.9871</v>
      </c>
      <c r="G7" s="35">
        <f t="shared" si="0"/>
        <v>1.279657759938246E-2</v>
      </c>
      <c r="H7" s="20">
        <f t="shared" ref="H7:H26" si="2">(F7-D7)/D7</f>
        <v>7.8975606014483002E-2</v>
      </c>
      <c r="I7" s="21">
        <f t="shared" ref="I7:I23" si="3">(G7-E7)/E7</f>
        <v>5.4522690815816961E-2</v>
      </c>
    </row>
    <row r="8" spans="2:9" x14ac:dyDescent="0.25">
      <c r="B8" s="117" t="s">
        <v>10</v>
      </c>
      <c r="C8" s="130" t="s">
        <v>42</v>
      </c>
      <c r="D8" s="88">
        <f>'FBiH '!D8+RS!D8</f>
        <v>23689054.826000001</v>
      </c>
      <c r="E8" s="71">
        <f t="shared" si="1"/>
        <v>0.16946285286658505</v>
      </c>
      <c r="F8" s="88">
        <f>'FBiH '!F8+RS!F8</f>
        <v>24907687.207600001</v>
      </c>
      <c r="G8" s="35">
        <f t="shared" si="0"/>
        <v>0.17414238438226914</v>
      </c>
      <c r="H8" s="20">
        <f t="shared" si="2"/>
        <v>5.1442845252841658E-2</v>
      </c>
      <c r="I8" s="21">
        <f t="shared" si="3"/>
        <v>2.76139073344186E-2</v>
      </c>
    </row>
    <row r="9" spans="2:9" x14ac:dyDescent="0.25">
      <c r="B9" s="117" t="s">
        <v>11</v>
      </c>
      <c r="C9" s="130" t="s">
        <v>43</v>
      </c>
      <c r="D9" s="88">
        <f>'FBiH '!D9+RS!D9</f>
        <v>0</v>
      </c>
      <c r="E9" s="71">
        <f t="shared" si="1"/>
        <v>0</v>
      </c>
      <c r="F9" s="88">
        <f>'FBiH '!F9+RS!F9</f>
        <v>0</v>
      </c>
      <c r="G9" s="35">
        <f t="shared" si="0"/>
        <v>0</v>
      </c>
      <c r="H9" s="22" t="s">
        <v>1</v>
      </c>
      <c r="I9" s="23" t="s">
        <v>1</v>
      </c>
    </row>
    <row r="10" spans="2:9" x14ac:dyDescent="0.25">
      <c r="B10" s="117" t="s">
        <v>12</v>
      </c>
      <c r="C10" s="130" t="s">
        <v>44</v>
      </c>
      <c r="D10" s="88">
        <f>'FBiH '!D10+RS!D10</f>
        <v>0</v>
      </c>
      <c r="E10" s="71">
        <f t="shared" si="1"/>
        <v>0</v>
      </c>
      <c r="F10" s="88">
        <f>'FBiH '!F10+RS!F10</f>
        <v>0</v>
      </c>
      <c r="G10" s="35">
        <f t="shared" si="0"/>
        <v>0</v>
      </c>
      <c r="H10" s="22" t="s">
        <v>1</v>
      </c>
      <c r="I10" s="23" t="s">
        <v>1</v>
      </c>
    </row>
    <row r="11" spans="2:9" x14ac:dyDescent="0.25">
      <c r="B11" s="117" t="s">
        <v>13</v>
      </c>
      <c r="C11" s="130" t="s">
        <v>45</v>
      </c>
      <c r="D11" s="88">
        <f>'FBiH '!D11+RS!D11</f>
        <v>0</v>
      </c>
      <c r="E11" s="71">
        <f t="shared" si="1"/>
        <v>0</v>
      </c>
      <c r="F11" s="88">
        <f>'FBiH '!F11+RS!F11</f>
        <v>200</v>
      </c>
      <c r="G11" s="35">
        <f t="shared" si="0"/>
        <v>1.3983023227394123E-6</v>
      </c>
      <c r="H11" s="22" t="s">
        <v>1</v>
      </c>
      <c r="I11" s="23" t="s">
        <v>1</v>
      </c>
    </row>
    <row r="12" spans="2:9" x14ac:dyDescent="0.25">
      <c r="B12" s="117" t="s">
        <v>14</v>
      </c>
      <c r="C12" s="130" t="s">
        <v>30</v>
      </c>
      <c r="D12" s="88">
        <f>'FBiH '!D12+RS!D12</f>
        <v>74989.989999999991</v>
      </c>
      <c r="E12" s="71">
        <f t="shared" si="1"/>
        <v>5.3645102074266612E-4</v>
      </c>
      <c r="F12" s="88">
        <f>'FBiH '!F12+RS!F12</f>
        <v>127371.69010000001</v>
      </c>
      <c r="G12" s="35">
        <f t="shared" si="0"/>
        <v>8.9052065059037314E-4</v>
      </c>
      <c r="H12" s="20">
        <f t="shared" si="2"/>
        <v>0.69851589658833158</v>
      </c>
      <c r="I12" s="21">
        <f t="shared" si="3"/>
        <v>0.66002228751010827</v>
      </c>
    </row>
    <row r="13" spans="2:9" x14ac:dyDescent="0.25">
      <c r="B13" s="117" t="s">
        <v>15</v>
      </c>
      <c r="C13" s="130" t="s">
        <v>26</v>
      </c>
      <c r="D13" s="88">
        <f>'FBiH '!D13+RS!D13</f>
        <v>3381553.4298</v>
      </c>
      <c r="E13" s="71">
        <f t="shared" si="1"/>
        <v>2.4190399133431992E-2</v>
      </c>
      <c r="F13" s="88">
        <f>'FBiH '!F13+RS!F13</f>
        <v>5216397.8585000001</v>
      </c>
      <c r="G13" s="35">
        <f t="shared" si="0"/>
        <v>3.6470506209367232E-2</v>
      </c>
      <c r="H13" s="20">
        <f t="shared" si="2"/>
        <v>0.54260400339394332</v>
      </c>
      <c r="I13" s="21">
        <f t="shared" si="3"/>
        <v>0.50764383870639385</v>
      </c>
    </row>
    <row r="14" spans="2:9" x14ac:dyDescent="0.25">
      <c r="B14" s="117" t="s">
        <v>16</v>
      </c>
      <c r="C14" s="130" t="s">
        <v>46</v>
      </c>
      <c r="D14" s="88">
        <f>'FBiH '!D14+RS!D14</f>
        <v>7052610.5295000002</v>
      </c>
      <c r="E14" s="71">
        <f t="shared" si="1"/>
        <v>5.045180186649912E-2</v>
      </c>
      <c r="F14" s="88">
        <f>'FBiH '!F14+RS!F14</f>
        <v>3124635.3103</v>
      </c>
      <c r="G14" s="35">
        <f t="shared" si="0"/>
        <v>2.1845924060530372E-2</v>
      </c>
      <c r="H14" s="20">
        <f t="shared" si="2"/>
        <v>-0.55695337248099486</v>
      </c>
      <c r="I14" s="21">
        <f t="shared" si="3"/>
        <v>-0.56699417558292509</v>
      </c>
    </row>
    <row r="15" spans="2:9" x14ac:dyDescent="0.25">
      <c r="B15" s="117" t="s">
        <v>17</v>
      </c>
      <c r="C15" s="130" t="s">
        <v>47</v>
      </c>
      <c r="D15" s="88">
        <f>'FBiH '!D15+RS!D15</f>
        <v>62598545.479499996</v>
      </c>
      <c r="E15" s="71">
        <f t="shared" si="1"/>
        <v>0.44780714892059575</v>
      </c>
      <c r="F15" s="88">
        <f>'FBiH '!F15+RS!F15</f>
        <v>61839557.066100001</v>
      </c>
      <c r="G15" s="35">
        <f t="shared" si="0"/>
        <v>0.43235198141352038</v>
      </c>
      <c r="H15" s="20">
        <f t="shared" si="2"/>
        <v>-1.2124697268701726E-2</v>
      </c>
      <c r="I15" s="21">
        <f t="shared" si="3"/>
        <v>-3.4512998607389031E-2</v>
      </c>
    </row>
    <row r="16" spans="2:9" x14ac:dyDescent="0.25">
      <c r="B16" s="117" t="s">
        <v>18</v>
      </c>
      <c r="C16" s="130" t="s">
        <v>48</v>
      </c>
      <c r="D16" s="88">
        <f>'FBiH '!D16+RS!D16</f>
        <v>0</v>
      </c>
      <c r="E16" s="71">
        <f t="shared" si="1"/>
        <v>0</v>
      </c>
      <c r="F16" s="88">
        <f>'FBiH '!F16+RS!F16</f>
        <v>0</v>
      </c>
      <c r="G16" s="35">
        <f t="shared" si="0"/>
        <v>0</v>
      </c>
      <c r="H16" s="22" t="s">
        <v>1</v>
      </c>
      <c r="I16" s="23" t="s">
        <v>1</v>
      </c>
    </row>
    <row r="17" spans="2:9" x14ac:dyDescent="0.25">
      <c r="B17" s="117" t="s">
        <v>19</v>
      </c>
      <c r="C17" s="130" t="s">
        <v>49</v>
      </c>
      <c r="D17" s="88">
        <f>'FBiH '!D17+RS!D17</f>
        <v>0</v>
      </c>
      <c r="E17" s="71">
        <f t="shared" si="1"/>
        <v>0</v>
      </c>
      <c r="F17" s="88">
        <f>'FBiH '!F17+RS!F17</f>
        <v>0</v>
      </c>
      <c r="G17" s="35">
        <f t="shared" si="0"/>
        <v>0</v>
      </c>
      <c r="H17" s="22" t="s">
        <v>1</v>
      </c>
      <c r="I17" s="23" t="s">
        <v>1</v>
      </c>
    </row>
    <row r="18" spans="2:9" x14ac:dyDescent="0.25">
      <c r="B18" s="117" t="s">
        <v>20</v>
      </c>
      <c r="C18" s="130" t="s">
        <v>50</v>
      </c>
      <c r="D18" s="88">
        <f>'FBiH '!D18+RS!D18</f>
        <v>908106.23</v>
      </c>
      <c r="E18" s="71">
        <f t="shared" si="1"/>
        <v>6.4962605545923445E-3</v>
      </c>
      <c r="F18" s="88">
        <f>'FBiH '!F18+RS!F18</f>
        <v>885012.87</v>
      </c>
      <c r="G18" s="35">
        <f t="shared" si="0"/>
        <v>6.1875777588763677E-3</v>
      </c>
      <c r="H18" s="20">
        <f t="shared" si="2"/>
        <v>-2.5430240688911459E-2</v>
      </c>
      <c r="I18" s="21">
        <f t="shared" si="3"/>
        <v>-4.7516997374399093E-2</v>
      </c>
    </row>
    <row r="19" spans="2:9" x14ac:dyDescent="0.25">
      <c r="B19" s="117" t="s">
        <v>21</v>
      </c>
      <c r="C19" s="130" t="s">
        <v>5</v>
      </c>
      <c r="D19" s="88">
        <f>'FBiH '!D19+RS!D19</f>
        <v>242294.42019999996</v>
      </c>
      <c r="E19" s="71">
        <f t="shared" si="1"/>
        <v>1.7332858563728635E-3</v>
      </c>
      <c r="F19" s="88">
        <f>'FBiH '!F19+RS!F19</f>
        <v>342730.97999999899</v>
      </c>
      <c r="G19" s="35">
        <f t="shared" si="0"/>
        <v>2.3962076270437685E-3</v>
      </c>
      <c r="H19" s="20">
        <f t="shared" si="2"/>
        <v>0.41452279304283807</v>
      </c>
      <c r="I19" s="21">
        <f t="shared" si="3"/>
        <v>0.38246534363244566</v>
      </c>
    </row>
    <row r="20" spans="2:9" x14ac:dyDescent="0.25">
      <c r="B20" s="117" t="s">
        <v>22</v>
      </c>
      <c r="C20" s="130" t="s">
        <v>51</v>
      </c>
      <c r="D20" s="88">
        <f>'FBiH '!D20+RS!D20</f>
        <v>14550.301800000001</v>
      </c>
      <c r="E20" s="71">
        <f t="shared" si="1"/>
        <v>1.0408754892118073E-4</v>
      </c>
      <c r="F20" s="88">
        <f>'FBiH '!F20+RS!F20</f>
        <v>120973.44780000001</v>
      </c>
      <c r="G20" s="35">
        <f t="shared" si="0"/>
        <v>8.4578726524267534E-4</v>
      </c>
      <c r="H20" s="20">
        <f t="shared" si="2"/>
        <v>7.3141538548705567</v>
      </c>
      <c r="I20" s="21">
        <f t="shared" si="3"/>
        <v>7.1257294845432408</v>
      </c>
    </row>
    <row r="21" spans="2:9" x14ac:dyDescent="0.25">
      <c r="B21" s="117" t="s">
        <v>23</v>
      </c>
      <c r="C21" s="130" t="s">
        <v>31</v>
      </c>
      <c r="D21" s="88">
        <f>'FBiH '!D21+RS!D21</f>
        <v>188912.71000000005</v>
      </c>
      <c r="E21" s="71">
        <f t="shared" si="1"/>
        <v>1.3514125833429676E-3</v>
      </c>
      <c r="F21" s="88">
        <f>'FBiH '!F21+RS!F21</f>
        <v>73192.38</v>
      </c>
      <c r="G21" s="35">
        <f t="shared" si="0"/>
        <v>5.1172537480412858E-4</v>
      </c>
      <c r="H21" s="20">
        <f t="shared" si="2"/>
        <v>-0.61255979018034312</v>
      </c>
      <c r="I21" s="21">
        <f t="shared" si="3"/>
        <v>-0.62134038034611039</v>
      </c>
    </row>
    <row r="22" spans="2:9" x14ac:dyDescent="0.25">
      <c r="B22" s="117" t="s">
        <v>24</v>
      </c>
      <c r="C22" s="130" t="s">
        <v>52</v>
      </c>
      <c r="D22" s="88">
        <f>'FBiH '!D22+RS!D22</f>
        <v>0</v>
      </c>
      <c r="E22" s="71">
        <f t="shared" si="1"/>
        <v>0</v>
      </c>
      <c r="F22" s="88">
        <f>'FBiH '!F22+RS!F22</f>
        <v>0</v>
      </c>
      <c r="G22" s="35">
        <f t="shared" si="0"/>
        <v>0</v>
      </c>
      <c r="H22" s="22" t="s">
        <v>1</v>
      </c>
      <c r="I22" s="23" t="s">
        <v>1</v>
      </c>
    </row>
    <row r="23" spans="2:9" x14ac:dyDescent="0.25">
      <c r="B23" s="117" t="s">
        <v>25</v>
      </c>
      <c r="C23" s="130" t="s">
        <v>53</v>
      </c>
      <c r="D23" s="88">
        <f>'FBiH '!D23+RS!D23</f>
        <v>5276.88</v>
      </c>
      <c r="E23" s="71">
        <f t="shared" si="1"/>
        <v>3.7748873714165855E-5</v>
      </c>
      <c r="F23" s="88">
        <f>'FBiH '!F23+RS!F23</f>
        <v>10953.77</v>
      </c>
      <c r="G23" s="35">
        <f t="shared" si="0"/>
        <v>7.6583410168766473E-5</v>
      </c>
      <c r="H23" s="20">
        <f t="shared" si="2"/>
        <v>1.0758042631251801</v>
      </c>
      <c r="I23" s="21">
        <f t="shared" si="3"/>
        <v>1.028760135962079</v>
      </c>
    </row>
    <row r="24" spans="2:9" s="3" customFormat="1" x14ac:dyDescent="0.25">
      <c r="B24" s="118"/>
      <c r="C24" s="127" t="s">
        <v>32</v>
      </c>
      <c r="D24" s="89">
        <f>SUM(D6:D23)</f>
        <v>112485303.39319998</v>
      </c>
      <c r="E24" s="72">
        <f>SUM(E6:E23)</f>
        <v>0.804678808782754</v>
      </c>
      <c r="F24" s="89">
        <f>SUM(F6:F23)</f>
        <v>110438586.61189999</v>
      </c>
      <c r="G24" s="36">
        <f>SUM(G6:G23)</f>
        <v>0.77213266089738763</v>
      </c>
      <c r="H24" s="29">
        <f t="shared" ref="H24:I29" si="4">(F24-D24)/D24</f>
        <v>-1.8195415041425959E-2</v>
      </c>
      <c r="I24" s="30">
        <f t="shared" si="4"/>
        <v>-4.0446135191007773E-2</v>
      </c>
    </row>
    <row r="25" spans="2:9" ht="15.75" customHeight="1" x14ac:dyDescent="0.25">
      <c r="B25" s="119">
        <v>19</v>
      </c>
      <c r="C25" s="126" t="s">
        <v>6</v>
      </c>
      <c r="D25" s="88">
        <f>'FBiH '!D25+RS!D25</f>
        <v>25444412.449999999</v>
      </c>
      <c r="E25" s="71">
        <f t="shared" si="1"/>
        <v>0.18202004068809588</v>
      </c>
      <c r="F25" s="88">
        <f>'FBiH '!F25+RS!F25</f>
        <v>31148191.920000002</v>
      </c>
      <c r="G25" s="35">
        <f>F25/$F$29</f>
        <v>0.21777294555434498</v>
      </c>
      <c r="H25" s="20">
        <f t="shared" si="2"/>
        <v>0.22416628724315474</v>
      </c>
      <c r="I25" s="21">
        <f t="shared" si="4"/>
        <v>0.1964229033852059</v>
      </c>
    </row>
    <row r="26" spans="2:9" x14ac:dyDescent="0.25">
      <c r="B26" s="18"/>
      <c r="C26" s="126" t="s">
        <v>54</v>
      </c>
      <c r="D26" s="88">
        <f>'FBiH '!D26+RS!D26</f>
        <v>1859355.48</v>
      </c>
      <c r="E26" s="71">
        <f t="shared" si="1"/>
        <v>1.3301150529150225E-2</v>
      </c>
      <c r="F26" s="88">
        <f>'FBiH '!F26+RS!F26</f>
        <v>1443807.02</v>
      </c>
      <c r="G26" s="35">
        <f>F26/$F$29</f>
        <v>1.0094393548267347E-2</v>
      </c>
      <c r="H26" s="20">
        <f t="shared" si="2"/>
        <v>-0.22349059363301521</v>
      </c>
      <c r="I26" s="21">
        <f>(G26-E26)/E26</f>
        <v>-0.24108869182820603</v>
      </c>
    </row>
    <row r="27" spans="2:9" x14ac:dyDescent="0.25">
      <c r="B27" s="18"/>
      <c r="C27" s="120" t="s">
        <v>7</v>
      </c>
      <c r="D27" s="88">
        <v>0</v>
      </c>
      <c r="E27" s="71">
        <f t="shared" si="1"/>
        <v>0</v>
      </c>
      <c r="F27" s="88">
        <f>'FBiH '!F27</f>
        <v>0</v>
      </c>
      <c r="G27" s="35">
        <f>F27/$F$29</f>
        <v>0</v>
      </c>
      <c r="H27" s="22" t="s">
        <v>1</v>
      </c>
      <c r="I27" s="52" t="s">
        <v>1</v>
      </c>
    </row>
    <row r="28" spans="2:9" s="3" customFormat="1" x14ac:dyDescent="0.25">
      <c r="B28" s="24"/>
      <c r="C28" s="121" t="s">
        <v>33</v>
      </c>
      <c r="D28" s="89">
        <f>SUM(D25:D27)</f>
        <v>27303767.93</v>
      </c>
      <c r="E28" s="72">
        <f>SUM(E25:E26)</f>
        <v>0.19532119121724612</v>
      </c>
      <c r="F28" s="89">
        <f>SUM(F25:F27)</f>
        <v>32591998.940000001</v>
      </c>
      <c r="G28" s="36">
        <f>SUM(G25:G26)</f>
        <v>0.22786733910261234</v>
      </c>
      <c r="H28" s="29">
        <f t="shared" si="4"/>
        <v>0.19368136381607465</v>
      </c>
      <c r="I28" s="30">
        <f t="shared" si="4"/>
        <v>0.16662886234994723</v>
      </c>
    </row>
    <row r="29" spans="2:9" s="3" customFormat="1" ht="16.5" thickBot="1" x14ac:dyDescent="0.3">
      <c r="B29" s="34"/>
      <c r="C29" s="122" t="s">
        <v>34</v>
      </c>
      <c r="D29" s="107">
        <f>D24+D28</f>
        <v>139789071.32319999</v>
      </c>
      <c r="E29" s="73">
        <f>E24+E28</f>
        <v>1</v>
      </c>
      <c r="F29" s="107">
        <f>SUM(F24:F27)</f>
        <v>143030585.5519</v>
      </c>
      <c r="G29" s="44">
        <f>G24+G28</f>
        <v>1</v>
      </c>
      <c r="H29" s="32">
        <f>(F29-D29)/D29</f>
        <v>2.3188609796294116E-2</v>
      </c>
      <c r="I29" s="33">
        <f t="shared" si="4"/>
        <v>0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7" t="s">
        <v>38</v>
      </c>
      <c r="C31" s="39"/>
      <c r="D31" s="7"/>
      <c r="E31" s="7"/>
      <c r="F31" s="7"/>
      <c r="G31" s="4"/>
    </row>
    <row r="32" spans="2:9" x14ac:dyDescent="0.25">
      <c r="F32" s="7"/>
    </row>
    <row r="33" spans="2:6" x14ac:dyDescent="0.25">
      <c r="B33" s="47" t="s">
        <v>39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D4:D5"/>
    <mergeCell ref="F4:F5"/>
    <mergeCell ref="C4:C5"/>
  </mergeCells>
  <phoneticPr fontId="35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31.07.2017.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R6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1" width="14.28515625" style="1" bestFit="1" customWidth="1"/>
    <col min="12" max="12" width="14.28515625" style="1" customWidth="1"/>
    <col min="13" max="13" width="15.42578125" style="1" bestFit="1" customWidth="1"/>
    <col min="14" max="14" width="14.28515625" style="1" bestFit="1" customWidth="1"/>
    <col min="15" max="15" width="14.5703125" style="1" customWidth="1"/>
    <col min="16" max="16" width="14.28515625" style="1" bestFit="1" customWidth="1"/>
    <col min="17" max="18" width="10.28515625" style="1"/>
    <col min="19" max="19" width="15.85546875" style="1" customWidth="1"/>
    <col min="20" max="20" width="11.7109375" style="1" bestFit="1" customWidth="1"/>
    <col min="21" max="21" width="12.7109375" style="1" bestFit="1" customWidth="1"/>
    <col min="22" max="24" width="14.28515625" style="1" bestFit="1" customWidth="1"/>
    <col min="25" max="25" width="11.7109375" style="1" bestFit="1" customWidth="1"/>
    <col min="26" max="27" width="10.42578125" style="1" bestFit="1" customWidth="1"/>
    <col min="28" max="28" width="11.7109375" style="1" bestFit="1" customWidth="1"/>
    <col min="29" max="29" width="13.140625" style="1" bestFit="1" customWidth="1"/>
    <col min="30" max="16384" width="10.28515625" style="1"/>
  </cols>
  <sheetData>
    <row r="2" spans="2:44" x14ac:dyDescent="0.25">
      <c r="B2" s="131" t="s">
        <v>36</v>
      </c>
      <c r="C2" s="132"/>
      <c r="D2" s="132"/>
      <c r="E2" s="132"/>
      <c r="F2" s="132"/>
      <c r="G2" s="132"/>
      <c r="H2" s="132"/>
      <c r="I2" s="133"/>
    </row>
    <row r="3" spans="2:44" ht="16.5" thickBot="1" x14ac:dyDescent="0.3">
      <c r="C3" s="3"/>
    </row>
    <row r="4" spans="2:44" ht="15.75" customHeight="1" x14ac:dyDescent="0.25">
      <c r="B4" s="149"/>
      <c r="C4" s="134" t="s">
        <v>2</v>
      </c>
      <c r="D4" s="142" t="s">
        <v>27</v>
      </c>
      <c r="E4" s="147" t="s">
        <v>3</v>
      </c>
      <c r="F4" s="142" t="s">
        <v>28</v>
      </c>
      <c r="G4" s="134" t="s">
        <v>3</v>
      </c>
      <c r="H4" s="136" t="s">
        <v>29</v>
      </c>
      <c r="I4" s="138" t="s">
        <v>40</v>
      </c>
      <c r="K4" s="57"/>
      <c r="L4" s="57"/>
      <c r="M4" s="58"/>
      <c r="N4" s="59"/>
      <c r="O4" s="59"/>
    </row>
    <row r="5" spans="2:44" x14ac:dyDescent="0.25">
      <c r="B5" s="150"/>
      <c r="C5" s="146"/>
      <c r="D5" s="143"/>
      <c r="E5" s="148" t="s">
        <v>0</v>
      </c>
      <c r="F5" s="143"/>
      <c r="G5" s="135" t="s">
        <v>0</v>
      </c>
      <c r="H5" s="137"/>
      <c r="I5" s="139"/>
      <c r="K5" s="57"/>
      <c r="L5" s="57"/>
      <c r="M5" s="58"/>
      <c r="N5" s="59"/>
      <c r="O5" s="59"/>
    </row>
    <row r="6" spans="2:44" ht="15.75" customHeight="1" x14ac:dyDescent="0.25">
      <c r="B6" s="119" t="s">
        <v>8</v>
      </c>
      <c r="C6" s="129" t="s">
        <v>41</v>
      </c>
      <c r="D6" s="108">
        <v>10147693.780399997</v>
      </c>
      <c r="E6" s="53">
        <f>D6/$D$29</f>
        <v>9.6134247383526439E-2</v>
      </c>
      <c r="F6" s="112">
        <v>9453552.5243999995</v>
      </c>
      <c r="G6" s="45">
        <f>F6/$F$29</f>
        <v>8.6523348422514218E-2</v>
      </c>
      <c r="H6" s="20">
        <f>(F6-D6)/D6</f>
        <v>-6.8403843377764589E-2</v>
      </c>
      <c r="I6" s="21">
        <f>(G6-E6)/E6</f>
        <v>-9.9973726560417683E-2</v>
      </c>
      <c r="J6" s="95"/>
      <c r="K6" s="63"/>
      <c r="L6" s="63"/>
      <c r="M6" s="63"/>
      <c r="N6" s="57"/>
      <c r="O6" s="63"/>
      <c r="P6" s="63"/>
      <c r="Q6" s="63"/>
      <c r="R6" s="57"/>
      <c r="S6" s="57"/>
      <c r="T6" s="100"/>
      <c r="U6" s="63"/>
      <c r="V6" s="99"/>
      <c r="W6" s="82"/>
      <c r="X6" s="83"/>
      <c r="Y6" s="82"/>
      <c r="Z6" s="82"/>
      <c r="AA6" s="82"/>
      <c r="AB6" s="83"/>
      <c r="AC6" s="8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2:44" x14ac:dyDescent="0.25">
      <c r="B7" s="119" t="s">
        <v>9</v>
      </c>
      <c r="C7" s="126" t="s">
        <v>4</v>
      </c>
      <c r="D7" s="108">
        <v>1424166.7960000001</v>
      </c>
      <c r="E7" s="53">
        <f t="shared" ref="E7:E23" si="0">D7/$D$29</f>
        <v>1.3491854015787175E-2</v>
      </c>
      <c r="F7" s="113">
        <v>1614571.9671</v>
      </c>
      <c r="G7" s="45">
        <f t="shared" ref="G7:G22" si="1">F7/$F$29</f>
        <v>1.477732021925629E-2</v>
      </c>
      <c r="H7" s="20">
        <f t="shared" ref="H7:H21" si="2">(F7-D7)/D7</f>
        <v>0.13369583649526393</v>
      </c>
      <c r="I7" s="21">
        <f t="shared" ref="I7:I20" si="3">(G7-E7)/E7</f>
        <v>9.527720963812368E-2</v>
      </c>
      <c r="J7" s="95"/>
      <c r="K7" s="63"/>
      <c r="L7" s="63"/>
      <c r="M7" s="63"/>
      <c r="N7" s="57"/>
      <c r="O7" s="63"/>
      <c r="P7" s="63"/>
      <c r="Q7" s="63"/>
      <c r="R7" s="57"/>
      <c r="S7" s="57"/>
      <c r="T7" s="100"/>
      <c r="U7" s="63"/>
      <c r="V7" s="99"/>
      <c r="W7" s="82"/>
      <c r="X7" s="83"/>
      <c r="Y7" s="82"/>
      <c r="Z7" s="82"/>
      <c r="AA7" s="82"/>
      <c r="AB7" s="83"/>
      <c r="AC7" s="8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2:44" x14ac:dyDescent="0.25">
      <c r="B8" s="119" t="s">
        <v>10</v>
      </c>
      <c r="C8" s="130" t="s">
        <v>42</v>
      </c>
      <c r="D8" s="108">
        <v>19897015.686000001</v>
      </c>
      <c r="E8" s="53">
        <f t="shared" si="0"/>
        <v>0.1884945160491858</v>
      </c>
      <c r="F8" s="110">
        <v>19826482.887600001</v>
      </c>
      <c r="G8" s="45">
        <f t="shared" si="1"/>
        <v>0.18146127420873534</v>
      </c>
      <c r="H8" s="20">
        <f t="shared" si="2"/>
        <v>-3.5448933404434234E-3</v>
      </c>
      <c r="I8" s="21">
        <f t="shared" si="3"/>
        <v>-3.7312713323793462E-2</v>
      </c>
      <c r="J8" s="95"/>
      <c r="K8" s="63"/>
      <c r="L8" s="63"/>
      <c r="M8" s="63"/>
      <c r="N8" s="57"/>
      <c r="O8" s="63"/>
      <c r="P8" s="63"/>
      <c r="Q8" s="63"/>
      <c r="R8" s="57"/>
      <c r="S8" s="57"/>
      <c r="T8" s="100"/>
      <c r="U8" s="63"/>
      <c r="V8" s="99"/>
      <c r="W8" s="82"/>
      <c r="X8" s="83"/>
      <c r="Y8" s="82"/>
      <c r="Z8" s="82"/>
      <c r="AA8" s="82"/>
      <c r="AB8" s="83"/>
      <c r="AC8" s="8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2:44" x14ac:dyDescent="0.25">
      <c r="B9" s="119" t="s">
        <v>11</v>
      </c>
      <c r="C9" s="130" t="s">
        <v>43</v>
      </c>
      <c r="D9" s="108">
        <v>0</v>
      </c>
      <c r="E9" s="53">
        <f t="shared" si="0"/>
        <v>0</v>
      </c>
      <c r="F9" s="110">
        <v>0</v>
      </c>
      <c r="G9" s="45">
        <f t="shared" si="1"/>
        <v>0</v>
      </c>
      <c r="H9" s="22" t="s">
        <v>1</v>
      </c>
      <c r="I9" s="23" t="s">
        <v>1</v>
      </c>
      <c r="J9" s="95"/>
      <c r="K9" s="63"/>
      <c r="L9" s="63"/>
      <c r="M9" s="63"/>
      <c r="N9" s="57"/>
      <c r="O9" s="63"/>
      <c r="P9" s="63"/>
      <c r="Q9" s="63"/>
      <c r="R9" s="57"/>
      <c r="S9" s="57"/>
      <c r="T9" s="100"/>
      <c r="U9" s="63"/>
      <c r="V9" s="99"/>
      <c r="W9" s="82"/>
      <c r="X9" s="83"/>
      <c r="Y9" s="82"/>
      <c r="Z9" s="82"/>
      <c r="AA9" s="82"/>
      <c r="AB9" s="83"/>
      <c r="AC9" s="8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2:44" x14ac:dyDescent="0.25">
      <c r="B10" s="119" t="s">
        <v>12</v>
      </c>
      <c r="C10" s="130" t="s">
        <v>44</v>
      </c>
      <c r="D10" s="108">
        <v>0</v>
      </c>
      <c r="E10" s="53">
        <f t="shared" si="0"/>
        <v>0</v>
      </c>
      <c r="F10" s="110">
        <v>0</v>
      </c>
      <c r="G10" s="45">
        <f t="shared" si="1"/>
        <v>0</v>
      </c>
      <c r="H10" s="22" t="s">
        <v>1</v>
      </c>
      <c r="I10" s="23" t="s">
        <v>1</v>
      </c>
      <c r="J10" s="95"/>
      <c r="K10" s="63"/>
      <c r="L10" s="63"/>
      <c r="M10" s="63"/>
      <c r="N10" s="57"/>
      <c r="O10" s="63"/>
      <c r="P10" s="63"/>
      <c r="Q10" s="63"/>
      <c r="R10" s="57"/>
      <c r="S10" s="57"/>
      <c r="T10" s="100"/>
      <c r="U10" s="63"/>
      <c r="V10" s="99"/>
      <c r="W10" s="82"/>
      <c r="X10" s="83"/>
      <c r="Y10" s="82"/>
      <c r="Z10" s="82"/>
      <c r="AA10" s="82"/>
      <c r="AB10" s="83"/>
      <c r="AC10" s="8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2:44" x14ac:dyDescent="0.25">
      <c r="B11" s="119" t="s">
        <v>13</v>
      </c>
      <c r="C11" s="130" t="s">
        <v>45</v>
      </c>
      <c r="D11" s="108">
        <v>0</v>
      </c>
      <c r="E11" s="53">
        <f t="shared" si="0"/>
        <v>0</v>
      </c>
      <c r="F11" s="111">
        <v>200</v>
      </c>
      <c r="G11" s="45">
        <f t="shared" si="1"/>
        <v>1.8304938423771162E-6</v>
      </c>
      <c r="H11" s="22" t="s">
        <v>1</v>
      </c>
      <c r="I11" s="23" t="s">
        <v>1</v>
      </c>
      <c r="J11" s="95"/>
      <c r="K11" s="63"/>
      <c r="L11" s="63"/>
      <c r="M11" s="63"/>
      <c r="N11" s="57"/>
      <c r="O11" s="63"/>
      <c r="P11" s="63"/>
      <c r="Q11" s="63"/>
      <c r="R11" s="57"/>
      <c r="S11" s="57"/>
      <c r="T11" s="100"/>
      <c r="U11" s="63"/>
      <c r="V11" s="99"/>
      <c r="W11" s="82"/>
      <c r="X11" s="83"/>
      <c r="Y11" s="82"/>
      <c r="Z11" s="82"/>
      <c r="AA11" s="82"/>
      <c r="AB11" s="83"/>
      <c r="AC11" s="8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2:44" x14ac:dyDescent="0.25">
      <c r="B12" s="119" t="s">
        <v>14</v>
      </c>
      <c r="C12" s="130" t="s">
        <v>30</v>
      </c>
      <c r="D12" s="108">
        <v>61757.17</v>
      </c>
      <c r="E12" s="53">
        <f t="shared" si="0"/>
        <v>5.8505697816321734E-4</v>
      </c>
      <c r="F12" s="110">
        <v>121270.6401</v>
      </c>
      <c r="G12" s="45">
        <f t="shared" si="1"/>
        <v>1.1099257998209071E-3</v>
      </c>
      <c r="H12" s="20">
        <f t="shared" si="2"/>
        <v>0.96366899746215717</v>
      </c>
      <c r="I12" s="21">
        <f t="shared" si="3"/>
        <v>0.89712428233146124</v>
      </c>
      <c r="J12" s="95"/>
      <c r="K12" s="63"/>
      <c r="L12" s="63"/>
      <c r="M12" s="63"/>
      <c r="N12" s="57"/>
      <c r="O12" s="63"/>
      <c r="P12" s="63"/>
      <c r="Q12" s="63"/>
      <c r="R12" s="57"/>
      <c r="S12" s="57"/>
      <c r="T12" s="100"/>
      <c r="U12" s="63"/>
      <c r="V12" s="99"/>
      <c r="W12" s="82"/>
      <c r="X12" s="83"/>
      <c r="Y12" s="82"/>
      <c r="Z12" s="82"/>
      <c r="AA12" s="82"/>
      <c r="AB12" s="83"/>
      <c r="AC12" s="8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</row>
    <row r="13" spans="2:44" x14ac:dyDescent="0.25">
      <c r="B13" s="119" t="s">
        <v>15</v>
      </c>
      <c r="C13" s="130" t="s">
        <v>26</v>
      </c>
      <c r="D13" s="108">
        <v>2425917.3097999999</v>
      </c>
      <c r="E13" s="53">
        <f t="shared" si="0"/>
        <v>2.2981944453501182E-2</v>
      </c>
      <c r="F13" s="110">
        <v>4494150.1284999996</v>
      </c>
      <c r="G13" s="45">
        <f t="shared" si="1"/>
        <v>4.1132570684687876E-2</v>
      </c>
      <c r="H13" s="20">
        <f t="shared" si="2"/>
        <v>0.85255701434873354</v>
      </c>
      <c r="I13" s="21">
        <f t="shared" si="3"/>
        <v>0.78977765645158626</v>
      </c>
      <c r="J13" s="95"/>
      <c r="K13" s="63"/>
      <c r="L13" s="63"/>
      <c r="M13" s="63"/>
      <c r="N13" s="57"/>
      <c r="O13" s="63"/>
      <c r="P13" s="63"/>
      <c r="Q13" s="63"/>
      <c r="R13" s="57"/>
      <c r="S13" s="57"/>
      <c r="T13" s="100"/>
      <c r="U13" s="63"/>
      <c r="V13" s="99"/>
      <c r="W13" s="82"/>
      <c r="X13" s="83"/>
      <c r="Y13" s="82"/>
      <c r="Z13" s="82"/>
      <c r="AA13" s="82"/>
      <c r="AB13" s="83"/>
      <c r="AC13" s="8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2:44" x14ac:dyDescent="0.25">
      <c r="B14" s="119" t="s">
        <v>16</v>
      </c>
      <c r="C14" s="130" t="s">
        <v>46</v>
      </c>
      <c r="D14" s="108">
        <v>3339574.7294999999</v>
      </c>
      <c r="E14" s="53">
        <f t="shared" si="0"/>
        <v>3.1637484353501201E-2</v>
      </c>
      <c r="F14" s="111">
        <v>2694812.2703</v>
      </c>
      <c r="G14" s="45">
        <f t="shared" si="1"/>
        <v>2.4664186335732235E-2</v>
      </c>
      <c r="H14" s="20">
        <f t="shared" si="2"/>
        <v>-0.19306723502981279</v>
      </c>
      <c r="I14" s="21">
        <f t="shared" si="3"/>
        <v>-0.22041253153546822</v>
      </c>
      <c r="J14" s="95"/>
      <c r="K14" s="63"/>
      <c r="L14" s="63"/>
      <c r="M14" s="63"/>
      <c r="N14" s="57"/>
      <c r="O14" s="63"/>
      <c r="P14" s="63"/>
      <c r="Q14" s="63"/>
      <c r="R14" s="57"/>
      <c r="S14" s="57"/>
      <c r="T14" s="100"/>
      <c r="U14" s="63"/>
      <c r="V14" s="99"/>
      <c r="W14" s="82"/>
      <c r="X14" s="83"/>
      <c r="Y14" s="82"/>
      <c r="Z14" s="82"/>
      <c r="AA14" s="82"/>
      <c r="AB14" s="83"/>
      <c r="AC14" s="8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2:44" x14ac:dyDescent="0.25">
      <c r="B15" s="119" t="s">
        <v>17</v>
      </c>
      <c r="C15" s="130" t="s">
        <v>47</v>
      </c>
      <c r="D15" s="108">
        <v>44000228.099599995</v>
      </c>
      <c r="E15" s="53">
        <f t="shared" si="0"/>
        <v>0.41683646595924417</v>
      </c>
      <c r="F15" s="110">
        <v>41966148.846100003</v>
      </c>
      <c r="G15" s="45">
        <f t="shared" si="1"/>
        <v>0.38409388525533789</v>
      </c>
      <c r="H15" s="20">
        <f t="shared" si="2"/>
        <v>-4.6228834289122334E-2</v>
      </c>
      <c r="I15" s="21">
        <f t="shared" si="3"/>
        <v>-7.8550183052141287E-2</v>
      </c>
      <c r="J15" s="95"/>
      <c r="K15" s="63"/>
      <c r="L15" s="63"/>
      <c r="M15" s="63"/>
      <c r="N15" s="57"/>
      <c r="O15" s="63"/>
      <c r="P15" s="63"/>
      <c r="Q15" s="63"/>
      <c r="R15" s="57"/>
      <c r="S15" s="57"/>
      <c r="T15" s="100"/>
      <c r="U15" s="63"/>
      <c r="V15" s="99"/>
      <c r="W15" s="82"/>
      <c r="X15" s="83"/>
      <c r="Y15" s="82"/>
      <c r="Z15" s="82"/>
      <c r="AA15" s="82"/>
      <c r="AB15" s="83"/>
      <c r="AC15" s="8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2:44" x14ac:dyDescent="0.25">
      <c r="B16" s="119" t="s">
        <v>18</v>
      </c>
      <c r="C16" s="130" t="s">
        <v>48</v>
      </c>
      <c r="D16" s="108">
        <v>0</v>
      </c>
      <c r="E16" s="53">
        <f t="shared" si="0"/>
        <v>0</v>
      </c>
      <c r="F16" s="110">
        <v>0</v>
      </c>
      <c r="G16" s="45">
        <f>F16/$F$29</f>
        <v>0</v>
      </c>
      <c r="H16" s="22" t="s">
        <v>1</v>
      </c>
      <c r="I16" s="23" t="s">
        <v>1</v>
      </c>
      <c r="J16" s="95"/>
      <c r="K16" s="63"/>
      <c r="L16" s="63"/>
      <c r="M16" s="63"/>
      <c r="N16" s="57"/>
      <c r="O16" s="63"/>
      <c r="P16" s="63"/>
      <c r="Q16" s="63"/>
      <c r="R16" s="57"/>
      <c r="S16" s="57"/>
      <c r="T16" s="100"/>
      <c r="U16" s="63"/>
      <c r="V16" s="99"/>
      <c r="W16" s="82"/>
      <c r="X16" s="83"/>
      <c r="Y16" s="82"/>
      <c r="Z16" s="82"/>
      <c r="AA16" s="82"/>
      <c r="AB16" s="83"/>
      <c r="AC16" s="8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2:44" x14ac:dyDescent="0.25">
      <c r="B17" s="119" t="s">
        <v>19</v>
      </c>
      <c r="C17" s="130" t="s">
        <v>49</v>
      </c>
      <c r="D17" s="108">
        <v>0</v>
      </c>
      <c r="E17" s="53">
        <f t="shared" si="0"/>
        <v>0</v>
      </c>
      <c r="F17" s="110">
        <v>0</v>
      </c>
      <c r="G17" s="45">
        <f t="shared" si="1"/>
        <v>0</v>
      </c>
      <c r="H17" s="22" t="s">
        <v>1</v>
      </c>
      <c r="I17" s="23" t="s">
        <v>1</v>
      </c>
      <c r="J17" s="95"/>
      <c r="K17" s="63"/>
      <c r="L17" s="63"/>
      <c r="M17" s="63"/>
      <c r="N17" s="57"/>
      <c r="O17" s="63"/>
      <c r="P17" s="63"/>
      <c r="Q17" s="63"/>
      <c r="R17" s="57"/>
      <c r="S17" s="57"/>
      <c r="T17" s="100"/>
      <c r="U17" s="63"/>
      <c r="V17" s="99"/>
      <c r="W17" s="82"/>
      <c r="X17" s="83"/>
      <c r="Y17" s="82"/>
      <c r="Z17" s="82"/>
      <c r="AA17" s="82"/>
      <c r="AB17" s="83"/>
      <c r="AC17" s="8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2:44" x14ac:dyDescent="0.25">
      <c r="B18" s="119" t="s">
        <v>20</v>
      </c>
      <c r="C18" s="130" t="s">
        <v>50</v>
      </c>
      <c r="D18" s="108">
        <v>796570.73</v>
      </c>
      <c r="E18" s="53">
        <f t="shared" si="0"/>
        <v>7.5463183333541366E-3</v>
      </c>
      <c r="F18" s="110">
        <v>685043.45</v>
      </c>
      <c r="G18" s="45">
        <f t="shared" si="1"/>
        <v>6.2698390849288792E-3</v>
      </c>
      <c r="H18" s="20">
        <f t="shared" si="2"/>
        <v>-0.14000926195216842</v>
      </c>
      <c r="I18" s="21">
        <f t="shared" si="3"/>
        <v>-0.16915258435140737</v>
      </c>
      <c r="J18" s="95"/>
      <c r="K18" s="63"/>
      <c r="L18" s="63"/>
      <c r="M18" s="63"/>
      <c r="N18" s="57"/>
      <c r="O18" s="63"/>
      <c r="P18" s="63"/>
      <c r="Q18" s="63"/>
      <c r="R18" s="57"/>
      <c r="S18" s="57"/>
      <c r="T18" s="100"/>
      <c r="U18" s="63"/>
      <c r="V18" s="99"/>
      <c r="W18" s="82"/>
      <c r="X18" s="83"/>
      <c r="Y18" s="82"/>
      <c r="Z18" s="82"/>
      <c r="AA18" s="82"/>
      <c r="AB18" s="83"/>
      <c r="AC18" s="8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2:44" x14ac:dyDescent="0.25">
      <c r="B19" s="119" t="s">
        <v>21</v>
      </c>
      <c r="C19" s="130" t="s">
        <v>5</v>
      </c>
      <c r="D19" s="108">
        <v>242059.08019999997</v>
      </c>
      <c r="E19" s="53">
        <f t="shared" si="0"/>
        <v>2.2931483744928704E-3</v>
      </c>
      <c r="F19" s="110">
        <v>342730.97999999899</v>
      </c>
      <c r="G19" s="45">
        <f t="shared" si="1"/>
        <v>3.1368347424093638E-3</v>
      </c>
      <c r="H19" s="20">
        <f t="shared" si="2"/>
        <v>0.41589805148734527</v>
      </c>
      <c r="I19" s="21">
        <f t="shared" si="3"/>
        <v>0.3679161703189287</v>
      </c>
      <c r="J19" s="95"/>
      <c r="K19" s="63"/>
      <c r="L19" s="63"/>
      <c r="M19" s="63"/>
      <c r="N19" s="57"/>
      <c r="O19" s="63"/>
      <c r="P19" s="63"/>
      <c r="Q19" s="63"/>
      <c r="R19" s="57"/>
      <c r="S19" s="57"/>
      <c r="T19" s="100"/>
      <c r="U19" s="63"/>
      <c r="V19" s="99"/>
      <c r="W19" s="82"/>
      <c r="X19" s="83"/>
      <c r="Y19" s="82"/>
      <c r="Z19" s="82"/>
      <c r="AA19" s="82"/>
      <c r="AB19" s="83"/>
      <c r="AC19" s="8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2:44" x14ac:dyDescent="0.25">
      <c r="B20" s="119" t="s">
        <v>22</v>
      </c>
      <c r="C20" s="130" t="s">
        <v>51</v>
      </c>
      <c r="D20" s="108">
        <v>14550.301800000001</v>
      </c>
      <c r="E20" s="53">
        <f t="shared" si="0"/>
        <v>1.3784238498089894E-4</v>
      </c>
      <c r="F20" s="110">
        <v>120973.44780000001</v>
      </c>
      <c r="G20" s="45">
        <f t="shared" si="1"/>
        <v>1.1072057564451476E-3</v>
      </c>
      <c r="H20" s="20">
        <f t="shared" si="2"/>
        <v>7.3141538548705567</v>
      </c>
      <c r="I20" s="21">
        <f t="shared" si="3"/>
        <v>7.0324042318229987</v>
      </c>
      <c r="J20" s="95"/>
      <c r="K20" s="63"/>
      <c r="L20" s="63"/>
      <c r="M20" s="63"/>
      <c r="N20" s="57"/>
      <c r="O20" s="63"/>
      <c r="P20" s="63"/>
      <c r="Q20" s="63"/>
      <c r="R20" s="57"/>
      <c r="S20" s="57"/>
      <c r="T20" s="100"/>
      <c r="U20" s="63"/>
      <c r="V20" s="99"/>
      <c r="W20" s="82"/>
      <c r="X20" s="83"/>
      <c r="Y20" s="82"/>
      <c r="Z20" s="82"/>
      <c r="AA20" s="82"/>
      <c r="AB20" s="83"/>
      <c r="AC20" s="8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2:44" x14ac:dyDescent="0.25">
      <c r="B21" s="119" t="s">
        <v>23</v>
      </c>
      <c r="C21" s="130" t="s">
        <v>31</v>
      </c>
      <c r="D21" s="108">
        <v>171486.20000000004</v>
      </c>
      <c r="E21" s="53">
        <f t="shared" si="0"/>
        <v>1.6245757046298129E-3</v>
      </c>
      <c r="F21" s="110">
        <v>52444.95</v>
      </c>
      <c r="G21" s="45">
        <f t="shared" si="1"/>
        <v>4.8000079019387871E-4</v>
      </c>
      <c r="H21" s="20">
        <f t="shared" si="2"/>
        <v>-0.69417393352934531</v>
      </c>
      <c r="I21" s="21">
        <f>(G21-E21)/E21</f>
        <v>-0.70453775171822175</v>
      </c>
      <c r="J21" s="95"/>
      <c r="K21" s="63"/>
      <c r="L21" s="63"/>
      <c r="M21" s="63"/>
      <c r="N21" s="57"/>
      <c r="O21" s="63"/>
      <c r="P21" s="63"/>
      <c r="Q21" s="63"/>
      <c r="R21" s="57"/>
      <c r="S21" s="57"/>
      <c r="T21" s="100"/>
      <c r="U21" s="63"/>
      <c r="V21" s="99"/>
      <c r="W21" s="82"/>
      <c r="X21" s="83"/>
      <c r="Y21" s="82"/>
      <c r="Z21" s="82"/>
      <c r="AA21" s="82"/>
      <c r="AB21" s="83"/>
      <c r="AC21" s="8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2:44" x14ac:dyDescent="0.25">
      <c r="B22" s="119" t="s">
        <v>24</v>
      </c>
      <c r="C22" s="130" t="s">
        <v>52</v>
      </c>
      <c r="D22" s="108">
        <v>0</v>
      </c>
      <c r="E22" s="53">
        <f t="shared" si="0"/>
        <v>0</v>
      </c>
      <c r="F22" s="110">
        <v>0</v>
      </c>
      <c r="G22" s="45">
        <f t="shared" si="1"/>
        <v>0</v>
      </c>
      <c r="H22" s="22" t="s">
        <v>1</v>
      </c>
      <c r="I22" s="23" t="s">
        <v>1</v>
      </c>
      <c r="J22" s="95"/>
      <c r="K22" s="63"/>
      <c r="L22" s="63"/>
      <c r="M22" s="63"/>
      <c r="N22" s="57"/>
      <c r="O22" s="63"/>
      <c r="P22" s="63"/>
      <c r="Q22" s="63"/>
      <c r="R22" s="57"/>
      <c r="S22" s="57"/>
      <c r="T22" s="100"/>
      <c r="U22" s="63"/>
      <c r="V22" s="99"/>
      <c r="W22" s="82"/>
      <c r="X22" s="83"/>
      <c r="Y22" s="82"/>
      <c r="Z22" s="82"/>
      <c r="AA22" s="82"/>
      <c r="AB22" s="83"/>
      <c r="AC22" s="8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2:44" x14ac:dyDescent="0.25">
      <c r="B23" s="119" t="s">
        <v>25</v>
      </c>
      <c r="C23" s="130" t="s">
        <v>53</v>
      </c>
      <c r="D23" s="108">
        <v>5276.88</v>
      </c>
      <c r="E23" s="53">
        <f t="shared" si="0"/>
        <v>4.9990559265101014E-5</v>
      </c>
      <c r="F23" s="110">
        <v>10016.98</v>
      </c>
      <c r="G23" s="45">
        <f>F23/$F$29</f>
        <v>9.1680101046073625E-5</v>
      </c>
      <c r="H23" s="91">
        <f t="shared" ref="H23:I25" si="4">(F23-D23)/D23</f>
        <v>0.89827701217386013</v>
      </c>
      <c r="I23" s="92">
        <f t="shared" si="4"/>
        <v>0.83394829731534048</v>
      </c>
      <c r="J23" s="95"/>
      <c r="K23" s="63"/>
      <c r="L23" s="63"/>
      <c r="M23" s="63"/>
      <c r="N23" s="57"/>
      <c r="O23" s="63"/>
      <c r="P23" s="63"/>
      <c r="Q23" s="63"/>
      <c r="R23" s="57"/>
      <c r="S23" s="57"/>
      <c r="T23" s="100"/>
      <c r="U23" s="63"/>
      <c r="V23" s="99"/>
      <c r="W23" s="82"/>
      <c r="X23" s="83"/>
      <c r="Y23" s="82"/>
      <c r="Z23" s="82"/>
      <c r="AA23" s="82"/>
      <c r="AB23" s="83"/>
      <c r="AC23" s="8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2:44" s="3" customFormat="1" x14ac:dyDescent="0.25">
      <c r="B24" s="118"/>
      <c r="C24" s="127" t="s">
        <v>32</v>
      </c>
      <c r="D24" s="89">
        <f>SUM(D6:D23)</f>
        <v>82526296.763300002</v>
      </c>
      <c r="E24" s="54">
        <f>SUM(E6:E23)</f>
        <v>0.78181344454963209</v>
      </c>
      <c r="F24" s="115">
        <f>SUM(F6:F23)</f>
        <v>81382399.07190001</v>
      </c>
      <c r="G24" s="25">
        <f>SUM(G6:G23)</f>
        <v>0.74484990189495037</v>
      </c>
      <c r="H24" s="26">
        <f t="shared" si="4"/>
        <v>-1.3861008384768459E-2</v>
      </c>
      <c r="I24" s="27">
        <f t="shared" si="4"/>
        <v>-4.7279236386085388E-2</v>
      </c>
      <c r="J24" s="96"/>
      <c r="K24" s="96"/>
      <c r="L24" s="57"/>
      <c r="M24" s="57"/>
      <c r="N24" s="57"/>
      <c r="O24" s="63"/>
      <c r="P24" s="57"/>
      <c r="Q24" s="57"/>
      <c r="R24" s="57"/>
      <c r="S24" s="57"/>
      <c r="T24" s="100"/>
      <c r="U24" s="63"/>
      <c r="V24" s="62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</row>
    <row r="25" spans="2:44" s="3" customFormat="1" ht="15.75" customHeight="1" x14ac:dyDescent="0.25">
      <c r="B25" s="119">
        <v>19</v>
      </c>
      <c r="C25" s="126" t="s">
        <v>6</v>
      </c>
      <c r="D25" s="108">
        <v>21813026.75</v>
      </c>
      <c r="E25" s="114">
        <f>D25/$D$29</f>
        <v>0.20664586014787312</v>
      </c>
      <c r="F25" s="110">
        <v>26895000.510000002</v>
      </c>
      <c r="G25" s="45">
        <f>F25/$F$29</f>
        <v>0.24615566412142204</v>
      </c>
      <c r="H25" s="20">
        <f t="shared" si="4"/>
        <v>0.2329788441670527</v>
      </c>
      <c r="I25" s="21">
        <f t="shared" si="4"/>
        <v>0.19119571979461003</v>
      </c>
      <c r="J25" s="97"/>
      <c r="K25" s="63"/>
      <c r="L25" s="63"/>
      <c r="M25" s="61"/>
      <c r="N25" s="79"/>
      <c r="O25" s="63"/>
      <c r="P25" s="61"/>
      <c r="Q25" s="62"/>
      <c r="R25" s="62"/>
      <c r="S25" s="93"/>
      <c r="T25" s="93"/>
      <c r="U25" s="63"/>
      <c r="V25" s="61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</row>
    <row r="26" spans="2:44" s="3" customFormat="1" x14ac:dyDescent="0.25">
      <c r="B26" s="18"/>
      <c r="C26" s="126" t="s">
        <v>54</v>
      </c>
      <c r="D26" s="108">
        <v>1218207.3</v>
      </c>
      <c r="E26" s="53">
        <f t="shared" ref="E26:E27" si="5">D26/$D$29</f>
        <v>1.1540695302494788E-2</v>
      </c>
      <c r="F26" s="116">
        <v>982733.04999999993</v>
      </c>
      <c r="G26" s="45">
        <f t="shared" ref="G26:G27" si="6">F26/$F$29</f>
        <v>8.9944339836274135E-3</v>
      </c>
      <c r="H26" s="20">
        <f>(F26-D26)/D26</f>
        <v>-0.19329571412024876</v>
      </c>
      <c r="I26" s="21">
        <f t="shared" ref="I26" si="7">(G26-E26)/E26</f>
        <v>-0.22063326793810606</v>
      </c>
      <c r="J26" s="97"/>
      <c r="K26" s="63"/>
      <c r="L26" s="63"/>
      <c r="M26" s="61"/>
      <c r="N26" s="79"/>
      <c r="O26" s="63"/>
      <c r="P26" s="62"/>
      <c r="Q26" s="62"/>
      <c r="R26" s="62"/>
      <c r="S26" s="93"/>
      <c r="T26" s="93"/>
      <c r="U26" s="63"/>
      <c r="V26" s="63"/>
      <c r="W26" s="86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</row>
    <row r="27" spans="2:44" s="3" customFormat="1" x14ac:dyDescent="0.25">
      <c r="B27" s="18"/>
      <c r="C27" s="123" t="s">
        <v>7</v>
      </c>
      <c r="D27" s="108">
        <v>0</v>
      </c>
      <c r="E27" s="53">
        <f t="shared" si="5"/>
        <v>0</v>
      </c>
      <c r="F27" s="116">
        <v>0</v>
      </c>
      <c r="G27" s="45">
        <f t="shared" si="6"/>
        <v>0</v>
      </c>
      <c r="H27" s="22" t="s">
        <v>1</v>
      </c>
      <c r="I27" s="23" t="s">
        <v>1</v>
      </c>
      <c r="J27" s="97"/>
      <c r="K27" s="63"/>
      <c r="L27" s="63"/>
      <c r="M27" s="61"/>
      <c r="N27" s="61"/>
      <c r="O27" s="63"/>
      <c r="P27" s="62"/>
      <c r="Q27" s="62"/>
      <c r="R27" s="62"/>
      <c r="S27" s="93"/>
      <c r="T27" s="93"/>
      <c r="U27" s="63"/>
      <c r="V27" s="63"/>
      <c r="W27" s="86"/>
      <c r="X27" s="86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</row>
    <row r="28" spans="2:44" s="17" customFormat="1" x14ac:dyDescent="0.25">
      <c r="B28" s="24"/>
      <c r="C28" s="124" t="s">
        <v>33</v>
      </c>
      <c r="D28" s="109">
        <f>SUM(D25:D27)</f>
        <v>23031234.050000001</v>
      </c>
      <c r="E28" s="54">
        <f>E25+E26+E27</f>
        <v>0.21818655545036791</v>
      </c>
      <c r="F28" s="109">
        <f>SUM(F25:F27)</f>
        <v>27877733.560000002</v>
      </c>
      <c r="G28" s="28">
        <f>SUM(G25:G27)</f>
        <v>0.25515009810504946</v>
      </c>
      <c r="H28" s="29">
        <f t="shared" ref="H28" si="8">(F28-D28)/D28</f>
        <v>0.21043160342508879</v>
      </c>
      <c r="I28" s="30">
        <f t="shared" ref="I28" si="9">(G28-E28)/E28</f>
        <v>0.16941255880035122</v>
      </c>
      <c r="J28" s="98"/>
      <c r="K28" s="63"/>
      <c r="L28" s="63"/>
      <c r="M28" s="61"/>
      <c r="N28" s="61"/>
      <c r="O28" s="63"/>
      <c r="P28" s="78"/>
      <c r="Q28" s="78"/>
      <c r="R28" s="78"/>
      <c r="S28" s="94"/>
      <c r="T28" s="94"/>
      <c r="U28" s="63"/>
      <c r="V28" s="63"/>
      <c r="W28" s="86"/>
      <c r="X28" s="86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</row>
    <row r="29" spans="2:44" s="3" customFormat="1" ht="16.5" thickBot="1" x14ac:dyDescent="0.3">
      <c r="B29" s="31"/>
      <c r="C29" s="125" t="s">
        <v>34</v>
      </c>
      <c r="D29" s="107">
        <f>SUM(D24:D27)</f>
        <v>105557530.8133</v>
      </c>
      <c r="E29" s="103">
        <f>E24+E28</f>
        <v>1</v>
      </c>
      <c r="F29" s="107">
        <f>SUM(F24:F27)</f>
        <v>109260132.63190001</v>
      </c>
      <c r="G29" s="49">
        <f>G24+G28</f>
        <v>0.99999999999999978</v>
      </c>
      <c r="H29" s="32">
        <f t="shared" ref="H29" si="10">(F29-D29)/D29</f>
        <v>3.5076623998990843E-2</v>
      </c>
      <c r="I29" s="33">
        <f t="shared" ref="I29" si="11">(G29-E29)/E29</f>
        <v>-2.2204460492503131E-16</v>
      </c>
      <c r="J29" s="96"/>
      <c r="K29" s="57"/>
      <c r="L29" s="57"/>
      <c r="M29" s="61"/>
      <c r="N29" s="61"/>
      <c r="O29" s="63"/>
      <c r="P29" s="62"/>
      <c r="Q29" s="62"/>
      <c r="R29" s="62"/>
      <c r="S29" s="93"/>
      <c r="T29" s="93"/>
      <c r="U29" s="63"/>
      <c r="V29" s="63"/>
      <c r="W29" s="86"/>
      <c r="X29" s="86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</row>
    <row r="30" spans="2:44" x14ac:dyDescent="0.25">
      <c r="B30" s="10"/>
      <c r="C30" s="11"/>
      <c r="D30" s="6"/>
      <c r="E30" s="12"/>
      <c r="F30" s="6"/>
      <c r="G30" s="12"/>
      <c r="H30" s="13"/>
    </row>
    <row r="31" spans="2:44" x14ac:dyDescent="0.25">
      <c r="B31" s="47" t="s">
        <v>38</v>
      </c>
      <c r="C31" s="39"/>
      <c r="D31" s="80"/>
      <c r="E31" s="12"/>
      <c r="F31" s="81"/>
      <c r="G31" s="12"/>
      <c r="H31" s="13"/>
    </row>
    <row r="32" spans="2:44" x14ac:dyDescent="0.25">
      <c r="D32" s="55"/>
      <c r="F32" s="40"/>
    </row>
    <row r="33" spans="2:12" x14ac:dyDescent="0.25">
      <c r="B33" s="43" t="s">
        <v>39</v>
      </c>
      <c r="D33" s="55"/>
      <c r="E33" s="56"/>
      <c r="F33" s="41"/>
    </row>
    <row r="34" spans="2:12" x14ac:dyDescent="0.25">
      <c r="B34" s="43"/>
      <c r="C34" s="46"/>
      <c r="D34" s="55"/>
      <c r="E34" s="56"/>
      <c r="F34" s="42"/>
    </row>
    <row r="35" spans="2:12" ht="16.5" x14ac:dyDescent="0.3">
      <c r="B35" s="64"/>
      <c r="C35" s="60"/>
      <c r="D35" s="74"/>
      <c r="E35" s="60"/>
      <c r="F35" s="76"/>
      <c r="G35" s="59"/>
      <c r="H35" s="59"/>
      <c r="I35" s="59"/>
      <c r="J35" s="59"/>
      <c r="K35" s="59"/>
      <c r="L35" s="59"/>
    </row>
    <row r="36" spans="2:12" ht="16.5" x14ac:dyDescent="0.3">
      <c r="B36" s="59"/>
      <c r="C36" s="65"/>
      <c r="D36" s="57"/>
      <c r="E36" s="57"/>
      <c r="F36" s="76"/>
      <c r="G36" s="59"/>
      <c r="H36" s="63"/>
      <c r="I36" s="63"/>
      <c r="J36" s="67"/>
      <c r="K36" s="59"/>
      <c r="L36" s="59"/>
    </row>
    <row r="37" spans="2:12" ht="16.5" x14ac:dyDescent="0.3">
      <c r="B37" s="59"/>
      <c r="C37" s="68"/>
      <c r="D37" s="57"/>
      <c r="E37" s="57"/>
      <c r="F37" s="76"/>
      <c r="G37" s="59"/>
      <c r="H37" s="63"/>
      <c r="I37" s="63"/>
      <c r="J37" s="67"/>
      <c r="K37" s="58"/>
      <c r="L37" s="59"/>
    </row>
    <row r="38" spans="2:12" ht="16.5" x14ac:dyDescent="0.3">
      <c r="B38" s="59"/>
      <c r="C38" s="68"/>
      <c r="D38" s="57"/>
      <c r="E38" s="57"/>
      <c r="F38" s="76"/>
      <c r="G38" s="59"/>
      <c r="H38" s="63"/>
      <c r="I38" s="63"/>
      <c r="J38" s="67"/>
      <c r="K38" s="59"/>
      <c r="L38" s="59"/>
    </row>
    <row r="39" spans="2:12" ht="16.5" x14ac:dyDescent="0.3">
      <c r="B39" s="59"/>
      <c r="C39" s="68"/>
      <c r="D39" s="57"/>
      <c r="E39" s="57"/>
      <c r="F39" s="76"/>
      <c r="G39" s="59"/>
      <c r="H39" s="63"/>
      <c r="I39" s="63"/>
      <c r="J39" s="67"/>
      <c r="K39" s="59"/>
      <c r="L39" s="59"/>
    </row>
    <row r="40" spans="2:12" ht="16.5" x14ac:dyDescent="0.3">
      <c r="B40" s="59"/>
      <c r="C40" s="68"/>
      <c r="D40" s="57"/>
      <c r="E40" s="57"/>
      <c r="F40" s="76"/>
      <c r="G40" s="59"/>
      <c r="H40" s="66"/>
      <c r="I40" s="66"/>
      <c r="J40" s="58"/>
      <c r="K40" s="59"/>
      <c r="L40" s="59"/>
    </row>
    <row r="41" spans="2:12" ht="16.5" x14ac:dyDescent="0.3">
      <c r="B41" s="59"/>
      <c r="C41" s="68"/>
      <c r="D41" s="57"/>
      <c r="E41" s="57"/>
      <c r="F41" s="76"/>
      <c r="G41" s="59"/>
      <c r="H41" s="59"/>
      <c r="I41" s="59"/>
      <c r="J41" s="59"/>
      <c r="K41" s="59"/>
      <c r="L41" s="59"/>
    </row>
    <row r="42" spans="2:12" ht="16.5" x14ac:dyDescent="0.3">
      <c r="B42" s="59"/>
      <c r="C42" s="68"/>
      <c r="D42" s="57"/>
      <c r="E42" s="57"/>
      <c r="F42" s="76"/>
      <c r="G42" s="59"/>
      <c r="H42" s="59"/>
      <c r="I42" s="59"/>
      <c r="J42" s="59"/>
      <c r="K42" s="59"/>
      <c r="L42" s="59"/>
    </row>
    <row r="43" spans="2:12" ht="16.5" x14ac:dyDescent="0.3">
      <c r="B43" s="59"/>
      <c r="C43" s="68"/>
      <c r="D43" s="57"/>
      <c r="E43" s="57"/>
      <c r="F43" s="76"/>
      <c r="G43" s="59"/>
      <c r="H43" s="59"/>
      <c r="I43" s="59"/>
      <c r="J43" s="59"/>
      <c r="K43" s="59"/>
      <c r="L43" s="59"/>
    </row>
    <row r="44" spans="2:12" ht="16.5" x14ac:dyDescent="0.3">
      <c r="B44" s="59"/>
      <c r="C44" s="68"/>
      <c r="D44" s="57"/>
      <c r="E44" s="57"/>
      <c r="F44" s="76"/>
      <c r="G44" s="59"/>
      <c r="H44" s="59"/>
      <c r="I44" s="59"/>
      <c r="J44" s="59"/>
      <c r="K44" s="59"/>
      <c r="L44" s="59"/>
    </row>
    <row r="45" spans="2:12" ht="16.5" x14ac:dyDescent="0.3">
      <c r="B45" s="59"/>
      <c r="C45" s="68"/>
      <c r="D45" s="57"/>
      <c r="E45" s="57"/>
      <c r="F45" s="76"/>
      <c r="G45" s="59"/>
      <c r="H45" s="59"/>
      <c r="I45" s="59"/>
      <c r="J45" s="59"/>
      <c r="K45" s="59"/>
      <c r="L45" s="59"/>
    </row>
    <row r="46" spans="2:12" ht="16.5" x14ac:dyDescent="0.3">
      <c r="B46" s="59"/>
      <c r="C46" s="68"/>
      <c r="D46" s="57"/>
      <c r="E46" s="57"/>
      <c r="F46" s="76"/>
      <c r="G46" s="59"/>
      <c r="H46" s="59"/>
      <c r="I46" s="59"/>
      <c r="J46" s="59"/>
      <c r="K46" s="59"/>
      <c r="L46" s="59"/>
    </row>
    <row r="47" spans="2:12" ht="16.5" x14ac:dyDescent="0.3">
      <c r="B47" s="59"/>
      <c r="C47" s="68"/>
      <c r="D47" s="57"/>
      <c r="E47" s="57"/>
      <c r="F47" s="76"/>
      <c r="G47" s="59"/>
      <c r="H47" s="59"/>
      <c r="I47" s="59"/>
      <c r="J47" s="59"/>
      <c r="K47" s="59"/>
      <c r="L47" s="59"/>
    </row>
    <row r="48" spans="2:12" ht="16.5" x14ac:dyDescent="0.3">
      <c r="B48" s="59"/>
      <c r="C48" s="68"/>
      <c r="D48" s="57"/>
      <c r="E48" s="57"/>
      <c r="F48" s="76"/>
      <c r="G48" s="59"/>
      <c r="H48" s="59"/>
      <c r="I48" s="59"/>
      <c r="J48" s="59"/>
      <c r="K48" s="59"/>
      <c r="L48" s="59"/>
    </row>
    <row r="49" spans="2:12" ht="16.5" x14ac:dyDescent="0.3">
      <c r="B49" s="59"/>
      <c r="C49" s="68"/>
      <c r="D49" s="57"/>
      <c r="E49" s="57"/>
      <c r="F49" s="76"/>
      <c r="G49" s="59"/>
      <c r="H49" s="59"/>
      <c r="I49" s="59"/>
      <c r="J49" s="59"/>
      <c r="K49" s="59"/>
      <c r="L49" s="59"/>
    </row>
    <row r="50" spans="2:12" ht="16.5" x14ac:dyDescent="0.3">
      <c r="B50" s="59"/>
      <c r="C50" s="68"/>
      <c r="D50" s="57"/>
      <c r="E50" s="57"/>
      <c r="F50" s="76"/>
      <c r="G50" s="59"/>
      <c r="H50" s="59"/>
      <c r="I50" s="59"/>
      <c r="J50" s="59"/>
      <c r="K50" s="59"/>
      <c r="L50" s="59"/>
    </row>
    <row r="51" spans="2:12" ht="16.5" x14ac:dyDescent="0.3">
      <c r="B51" s="59"/>
      <c r="C51" s="68"/>
      <c r="D51" s="57"/>
      <c r="E51" s="57"/>
      <c r="F51" s="76"/>
      <c r="G51" s="59"/>
      <c r="H51" s="59"/>
      <c r="I51" s="59"/>
      <c r="J51" s="59"/>
      <c r="K51" s="59"/>
      <c r="L51" s="59"/>
    </row>
    <row r="52" spans="2:12" ht="16.5" x14ac:dyDescent="0.3">
      <c r="B52" s="59"/>
      <c r="C52" s="68"/>
      <c r="D52" s="57"/>
      <c r="E52" s="57"/>
      <c r="F52" s="76"/>
      <c r="G52" s="59"/>
      <c r="H52" s="59"/>
      <c r="I52" s="59"/>
      <c r="J52" s="59"/>
      <c r="K52" s="59"/>
      <c r="L52" s="59"/>
    </row>
    <row r="53" spans="2:12" ht="16.5" x14ac:dyDescent="0.3">
      <c r="B53" s="59"/>
      <c r="C53" s="68"/>
      <c r="D53" s="57"/>
      <c r="E53" s="57"/>
      <c r="F53" s="66"/>
      <c r="G53" s="59"/>
      <c r="H53" s="59"/>
      <c r="I53" s="59"/>
      <c r="J53" s="59"/>
      <c r="K53" s="59"/>
      <c r="L53" s="59"/>
    </row>
    <row r="54" spans="2:12" x14ac:dyDescent="0.25">
      <c r="B54" s="59"/>
      <c r="C54" s="59"/>
      <c r="D54" s="59"/>
      <c r="E54" s="59"/>
      <c r="F54" s="69"/>
      <c r="G54" s="59"/>
      <c r="H54" s="59"/>
      <c r="I54" s="59"/>
      <c r="J54" s="59"/>
      <c r="K54" s="59"/>
      <c r="L54" s="59"/>
    </row>
    <row r="55" spans="2:12" x14ac:dyDescent="0.25">
      <c r="B55" s="59"/>
      <c r="C55" s="75"/>
      <c r="D55" s="59"/>
      <c r="E55" s="59"/>
      <c r="F55" s="77"/>
      <c r="G55" s="59"/>
      <c r="H55" s="59"/>
      <c r="I55" s="59"/>
      <c r="J55" s="59"/>
      <c r="K55" s="59"/>
      <c r="L55" s="59"/>
    </row>
    <row r="56" spans="2:12" x14ac:dyDescent="0.25">
      <c r="B56" s="59"/>
      <c r="C56" s="75"/>
      <c r="D56" s="59"/>
      <c r="E56" s="59"/>
      <c r="F56" s="77"/>
      <c r="G56" s="77"/>
      <c r="H56" s="59"/>
      <c r="I56" s="59"/>
      <c r="J56" s="59"/>
      <c r="K56" s="59"/>
      <c r="L56" s="59"/>
    </row>
    <row r="57" spans="2:12" x14ac:dyDescent="0.25">
      <c r="B57" s="59"/>
      <c r="C57" s="75"/>
      <c r="D57" s="59"/>
      <c r="E57" s="59"/>
      <c r="F57" s="77"/>
      <c r="G57" s="59"/>
      <c r="H57" s="59"/>
      <c r="I57" s="59"/>
      <c r="J57" s="59"/>
      <c r="K57" s="59"/>
      <c r="L57" s="59"/>
    </row>
    <row r="58" spans="2:12" x14ac:dyDescent="0.25">
      <c r="B58" s="59"/>
      <c r="C58" s="75"/>
      <c r="D58" s="59"/>
      <c r="E58" s="59"/>
      <c r="F58" s="77"/>
      <c r="G58" s="59"/>
      <c r="H58" s="59"/>
      <c r="I58" s="59"/>
      <c r="J58" s="59"/>
      <c r="K58" s="59"/>
      <c r="L58" s="59"/>
    </row>
    <row r="59" spans="2:12" x14ac:dyDescent="0.25">
      <c r="B59" s="59"/>
      <c r="C59" s="70"/>
      <c r="D59" s="59"/>
      <c r="E59" s="59"/>
      <c r="F59" s="59"/>
      <c r="G59" s="59"/>
      <c r="H59" s="59"/>
      <c r="I59" s="59"/>
      <c r="J59" s="59"/>
      <c r="K59" s="59"/>
      <c r="L59" s="59"/>
    </row>
    <row r="60" spans="2:12" x14ac:dyDescent="0.25">
      <c r="B60" s="59"/>
      <c r="C60" s="70"/>
      <c r="D60" s="59"/>
      <c r="E60" s="59"/>
      <c r="F60" s="59"/>
      <c r="G60" s="59"/>
      <c r="H60" s="59"/>
      <c r="I60" s="59"/>
      <c r="J60" s="59"/>
      <c r="K60" s="59"/>
      <c r="L60" s="59"/>
    </row>
    <row r="61" spans="2:12" x14ac:dyDescent="0.25">
      <c r="B61" s="59"/>
      <c r="C61" s="70"/>
      <c r="D61" s="59"/>
      <c r="E61" s="59"/>
      <c r="F61" s="59"/>
      <c r="G61" s="59"/>
      <c r="H61" s="59"/>
      <c r="I61" s="59"/>
      <c r="J61" s="59"/>
      <c r="K61" s="59"/>
      <c r="L61" s="59"/>
    </row>
    <row r="62" spans="2:12" x14ac:dyDescent="0.25"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</row>
  </sheetData>
  <mergeCells count="9">
    <mergeCell ref="B2:I2"/>
    <mergeCell ref="H4:H5"/>
    <mergeCell ref="I4:I5"/>
    <mergeCell ref="E4:E5"/>
    <mergeCell ref="G4:G5"/>
    <mergeCell ref="B4:B5"/>
    <mergeCell ref="D4:D5"/>
    <mergeCell ref="F4:F5"/>
    <mergeCell ref="C4:C5"/>
  </mergeCells>
  <phoneticPr fontId="35" type="noConversion"/>
  <dataValidations disablePrompts="1" count="2">
    <dataValidation type="decimal" allowBlank="1" showInputMessage="1" showErrorMessage="1" errorTitle="Microsoft Excel" error="Neočekivana vrsta podatka!_x000a_Mollimo unesite broj." sqref="N6:N23 R6:R23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L6:M23 P6:Q23 O6:O29 U6:U29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31.07.2017.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40.42578125" style="1" customWidth="1"/>
    <col min="11" max="11" width="13.5703125" style="1" bestFit="1" customWidth="1"/>
    <col min="12" max="16384" width="10.28515625" style="1"/>
  </cols>
  <sheetData>
    <row r="2" spans="2:11" x14ac:dyDescent="0.25">
      <c r="B2" s="131" t="s">
        <v>37</v>
      </c>
      <c r="C2" s="132"/>
      <c r="D2" s="132"/>
      <c r="E2" s="132"/>
      <c r="F2" s="132"/>
      <c r="G2" s="132"/>
      <c r="H2" s="132"/>
      <c r="I2" s="133"/>
    </row>
    <row r="3" spans="2:11" ht="16.5" thickBot="1" x14ac:dyDescent="0.3">
      <c r="B3" s="2"/>
      <c r="C3" s="3"/>
    </row>
    <row r="4" spans="2:11" ht="15.75" customHeight="1" x14ac:dyDescent="0.25">
      <c r="B4" s="140"/>
      <c r="C4" s="134" t="s">
        <v>2</v>
      </c>
      <c r="D4" s="144" t="s">
        <v>27</v>
      </c>
      <c r="E4" s="134" t="s">
        <v>3</v>
      </c>
      <c r="F4" s="144" t="s">
        <v>28</v>
      </c>
      <c r="G4" s="134" t="s">
        <v>3</v>
      </c>
      <c r="H4" s="136" t="s">
        <v>29</v>
      </c>
      <c r="I4" s="138" t="s">
        <v>40</v>
      </c>
    </row>
    <row r="5" spans="2:11" x14ac:dyDescent="0.25">
      <c r="B5" s="141"/>
      <c r="C5" s="146"/>
      <c r="D5" s="145"/>
      <c r="E5" s="135" t="s">
        <v>0</v>
      </c>
      <c r="F5" s="145"/>
      <c r="G5" s="135" t="s">
        <v>0</v>
      </c>
      <c r="H5" s="137"/>
      <c r="I5" s="139"/>
      <c r="J5" s="104"/>
      <c r="K5" s="38"/>
    </row>
    <row r="6" spans="2:11" x14ac:dyDescent="0.25">
      <c r="B6" s="119" t="s">
        <v>8</v>
      </c>
      <c r="C6" s="129" t="s">
        <v>41</v>
      </c>
      <c r="D6" s="105">
        <v>2485381.7599999998</v>
      </c>
      <c r="E6" s="53">
        <f t="shared" ref="E6:E23" si="0">D6/$D$29</f>
        <v>7.260502223910166E-2</v>
      </c>
      <c r="F6" s="105">
        <v>2506019.52</v>
      </c>
      <c r="G6" s="19">
        <f t="shared" ref="G6:G23" si="1">F6/$F$29</f>
        <v>7.420745957824719E-2</v>
      </c>
      <c r="H6" s="20">
        <f>(F6-D6)/D6</f>
        <v>8.3036579458924831E-3</v>
      </c>
      <c r="I6" s="21">
        <f>(G6-E6)/E6</f>
        <v>2.2070612882238494E-2</v>
      </c>
      <c r="J6" s="104"/>
      <c r="K6" s="38"/>
    </row>
    <row r="7" spans="2:11" x14ac:dyDescent="0.25">
      <c r="B7" s="119" t="s">
        <v>9</v>
      </c>
      <c r="C7" s="126" t="s">
        <v>4</v>
      </c>
      <c r="D7" s="105">
        <v>272166.26</v>
      </c>
      <c r="E7" s="53">
        <f t="shared" si="0"/>
        <v>7.9507453052335628E-3</v>
      </c>
      <c r="F7" s="105">
        <v>215730.02</v>
      </c>
      <c r="G7" s="19">
        <f t="shared" si="1"/>
        <v>6.3881293067359892E-3</v>
      </c>
      <c r="H7" s="20">
        <f t="shared" ref="H7:H15" si="2">(F7-D7)/D7</f>
        <v>-0.20735942802021096</v>
      </c>
      <c r="I7" s="21">
        <f t="shared" ref="I7:I21" si="3">(G7-E7)/E7</f>
        <v>-0.19653704634067257</v>
      </c>
      <c r="J7" s="104"/>
      <c r="K7" s="38"/>
    </row>
    <row r="8" spans="2:11" x14ac:dyDescent="0.25">
      <c r="B8" s="119" t="s">
        <v>10</v>
      </c>
      <c r="C8" s="130" t="s">
        <v>42</v>
      </c>
      <c r="D8" s="105">
        <v>3792039.1399999997</v>
      </c>
      <c r="E8" s="53">
        <f t="shared" si="0"/>
        <v>0.1107761755245375</v>
      </c>
      <c r="F8" s="105">
        <v>5081204.32</v>
      </c>
      <c r="G8" s="19">
        <f t="shared" si="1"/>
        <v>0.15046301961176067</v>
      </c>
      <c r="H8" s="20">
        <f t="shared" si="2"/>
        <v>0.33996621142470612</v>
      </c>
      <c r="I8" s="21">
        <f t="shared" si="3"/>
        <v>0.35826154765951751</v>
      </c>
      <c r="J8" s="104"/>
      <c r="K8" s="38"/>
    </row>
    <row r="9" spans="2:11" x14ac:dyDescent="0.25">
      <c r="B9" s="119" t="s">
        <v>11</v>
      </c>
      <c r="C9" s="130" t="s">
        <v>43</v>
      </c>
      <c r="D9" s="105">
        <v>0</v>
      </c>
      <c r="E9" s="53">
        <f t="shared" si="0"/>
        <v>0</v>
      </c>
      <c r="F9" s="105">
        <v>0</v>
      </c>
      <c r="G9" s="19">
        <f t="shared" si="1"/>
        <v>0</v>
      </c>
      <c r="H9" s="22" t="s">
        <v>1</v>
      </c>
      <c r="I9" s="23" t="s">
        <v>1</v>
      </c>
      <c r="J9" s="104"/>
      <c r="K9" s="38"/>
    </row>
    <row r="10" spans="2:11" x14ac:dyDescent="0.25">
      <c r="B10" s="119" t="s">
        <v>12</v>
      </c>
      <c r="C10" s="130" t="s">
        <v>44</v>
      </c>
      <c r="D10" s="105">
        <v>0</v>
      </c>
      <c r="E10" s="53">
        <f t="shared" si="0"/>
        <v>0</v>
      </c>
      <c r="F10" s="105">
        <v>0</v>
      </c>
      <c r="G10" s="19">
        <f t="shared" si="1"/>
        <v>0</v>
      </c>
      <c r="H10" s="22" t="s">
        <v>1</v>
      </c>
      <c r="I10" s="23" t="s">
        <v>1</v>
      </c>
      <c r="J10" s="104"/>
      <c r="K10" s="38"/>
    </row>
    <row r="11" spans="2:11" x14ac:dyDescent="0.25">
      <c r="B11" s="119" t="s">
        <v>13</v>
      </c>
      <c r="C11" s="130" t="s">
        <v>45</v>
      </c>
      <c r="D11" s="105">
        <v>0</v>
      </c>
      <c r="E11" s="53">
        <f t="shared" si="0"/>
        <v>0</v>
      </c>
      <c r="F11" s="105">
        <v>0</v>
      </c>
      <c r="G11" s="19">
        <f t="shared" si="1"/>
        <v>0</v>
      </c>
      <c r="H11" s="22" t="s">
        <v>1</v>
      </c>
      <c r="I11" s="23" t="s">
        <v>1</v>
      </c>
      <c r="J11" s="104"/>
      <c r="K11" s="38"/>
    </row>
    <row r="12" spans="2:11" x14ac:dyDescent="0.25">
      <c r="B12" s="119" t="s">
        <v>14</v>
      </c>
      <c r="C12" s="130" t="s">
        <v>30</v>
      </c>
      <c r="D12" s="105">
        <v>13232.82</v>
      </c>
      <c r="E12" s="53">
        <f t="shared" si="0"/>
        <v>3.865680539902366E-4</v>
      </c>
      <c r="F12" s="105">
        <v>6101.05</v>
      </c>
      <c r="G12" s="19">
        <f t="shared" si="1"/>
        <v>1.806623682084747E-4</v>
      </c>
      <c r="H12" s="20">
        <f t="shared" si="2"/>
        <v>-0.53894559134031894</v>
      </c>
      <c r="I12" s="21">
        <f t="shared" si="3"/>
        <v>-0.53265054796008149</v>
      </c>
      <c r="J12" s="104"/>
      <c r="K12" s="38"/>
    </row>
    <row r="13" spans="2:11" x14ac:dyDescent="0.25">
      <c r="B13" s="119" t="s">
        <v>15</v>
      </c>
      <c r="C13" s="130" t="s">
        <v>26</v>
      </c>
      <c r="D13" s="105">
        <v>955636.11999999988</v>
      </c>
      <c r="E13" s="53">
        <f t="shared" si="0"/>
        <v>2.7916830670346927E-2</v>
      </c>
      <c r="F13" s="105">
        <v>722247.73</v>
      </c>
      <c r="G13" s="19">
        <f t="shared" si="1"/>
        <v>2.138697196957819E-2</v>
      </c>
      <c r="H13" s="20">
        <f t="shared" si="2"/>
        <v>-0.24422307310862207</v>
      </c>
      <c r="I13" s="21">
        <f t="shared" si="3"/>
        <v>-0.23390401216656412</v>
      </c>
      <c r="J13" s="104"/>
      <c r="K13" s="38"/>
    </row>
    <row r="14" spans="2:11" x14ac:dyDescent="0.25">
      <c r="B14" s="119" t="s">
        <v>16</v>
      </c>
      <c r="C14" s="130" t="s">
        <v>46</v>
      </c>
      <c r="D14" s="105">
        <v>3713035.8000000007</v>
      </c>
      <c r="E14" s="53">
        <f t="shared" si="0"/>
        <v>0.10846826478423206</v>
      </c>
      <c r="F14" s="105">
        <v>429823.04</v>
      </c>
      <c r="G14" s="19">
        <f t="shared" si="1"/>
        <v>1.2727784285814073E-2</v>
      </c>
      <c r="H14" s="20">
        <f t="shared" si="2"/>
        <v>-0.88423945710407637</v>
      </c>
      <c r="I14" s="21">
        <f t="shared" si="3"/>
        <v>-0.88265891123885387</v>
      </c>
      <c r="J14" s="104"/>
      <c r="K14" s="38"/>
    </row>
    <row r="15" spans="2:11" x14ac:dyDescent="0.25">
      <c r="B15" s="119" t="s">
        <v>17</v>
      </c>
      <c r="C15" s="130" t="s">
        <v>47</v>
      </c>
      <c r="D15" s="105">
        <v>18598317.379900005</v>
      </c>
      <c r="E15" s="53">
        <f t="shared" si="0"/>
        <v>0.54330938961164299</v>
      </c>
      <c r="F15" s="105">
        <v>19873408.219999999</v>
      </c>
      <c r="G15" s="19">
        <f t="shared" si="1"/>
        <v>0.588485095745645</v>
      </c>
      <c r="H15" s="20">
        <f t="shared" si="2"/>
        <v>6.8559473099326668E-2</v>
      </c>
      <c r="I15" s="21">
        <f t="shared" si="3"/>
        <v>8.3149135644965691E-2</v>
      </c>
      <c r="J15" s="104"/>
      <c r="K15" s="38"/>
    </row>
    <row r="16" spans="2:11" x14ac:dyDescent="0.25">
      <c r="B16" s="119" t="s">
        <v>18</v>
      </c>
      <c r="C16" s="130" t="s">
        <v>48</v>
      </c>
      <c r="D16" s="105">
        <v>0</v>
      </c>
      <c r="E16" s="53">
        <f t="shared" si="0"/>
        <v>0</v>
      </c>
      <c r="F16" s="105">
        <v>0</v>
      </c>
      <c r="G16" s="19">
        <f t="shared" si="1"/>
        <v>0</v>
      </c>
      <c r="H16" s="22" t="s">
        <v>1</v>
      </c>
      <c r="I16" s="23" t="s">
        <v>1</v>
      </c>
      <c r="J16" s="104"/>
      <c r="K16" s="38"/>
    </row>
    <row r="17" spans="2:11" x14ac:dyDescent="0.25">
      <c r="B17" s="119" t="s">
        <v>19</v>
      </c>
      <c r="C17" s="130" t="s">
        <v>49</v>
      </c>
      <c r="D17" s="105">
        <v>0</v>
      </c>
      <c r="E17" s="53">
        <f t="shared" si="0"/>
        <v>0</v>
      </c>
      <c r="F17" s="105">
        <v>0</v>
      </c>
      <c r="G17" s="19">
        <f t="shared" si="1"/>
        <v>0</v>
      </c>
      <c r="H17" s="22" t="s">
        <v>1</v>
      </c>
      <c r="I17" s="23" t="s">
        <v>1</v>
      </c>
      <c r="J17" s="104"/>
      <c r="K17" s="38"/>
    </row>
    <row r="18" spans="2:11" x14ac:dyDescent="0.25">
      <c r="B18" s="119" t="s">
        <v>20</v>
      </c>
      <c r="C18" s="130" t="s">
        <v>50</v>
      </c>
      <c r="D18" s="105">
        <v>111535.50000000001</v>
      </c>
      <c r="E18" s="53">
        <f t="shared" si="0"/>
        <v>3.2582670349803021E-3</v>
      </c>
      <c r="F18" s="105">
        <v>199969.42</v>
      </c>
      <c r="G18" s="19">
        <f t="shared" si="1"/>
        <v>5.9214313907401395E-3</v>
      </c>
      <c r="H18" s="20">
        <f t="shared" ref="H18:H19" si="4">(F18-D18)/D18</f>
        <v>0.79287688673113033</v>
      </c>
      <c r="I18" s="21">
        <f t="shared" si="3"/>
        <v>0.81735607522909415</v>
      </c>
      <c r="J18" s="104"/>
      <c r="K18" s="38"/>
    </row>
    <row r="19" spans="2:11" x14ac:dyDescent="0.25">
      <c r="B19" s="119" t="s">
        <v>21</v>
      </c>
      <c r="C19" s="130" t="s">
        <v>5</v>
      </c>
      <c r="D19" s="105">
        <v>235.34</v>
      </c>
      <c r="E19" s="53">
        <f t="shared" si="0"/>
        <v>6.8749462190268053E-6</v>
      </c>
      <c r="F19" s="105">
        <v>0</v>
      </c>
      <c r="G19" s="19">
        <f t="shared" si="1"/>
        <v>0</v>
      </c>
      <c r="H19" s="151">
        <f t="shared" si="4"/>
        <v>-1</v>
      </c>
      <c r="I19" s="152">
        <f t="shared" si="3"/>
        <v>-1</v>
      </c>
      <c r="J19" s="104"/>
      <c r="K19" s="38"/>
    </row>
    <row r="20" spans="2:11" x14ac:dyDescent="0.25">
      <c r="B20" s="119" t="s">
        <v>22</v>
      </c>
      <c r="C20" s="130" t="s">
        <v>51</v>
      </c>
      <c r="D20" s="105">
        <v>0</v>
      </c>
      <c r="E20" s="53">
        <f t="shared" si="0"/>
        <v>0</v>
      </c>
      <c r="F20" s="105">
        <v>0</v>
      </c>
      <c r="G20" s="19">
        <f t="shared" si="1"/>
        <v>0</v>
      </c>
      <c r="H20" s="22" t="s">
        <v>1</v>
      </c>
      <c r="I20" s="23" t="s">
        <v>1</v>
      </c>
      <c r="J20" s="104"/>
      <c r="K20" s="38"/>
    </row>
    <row r="21" spans="2:11" x14ac:dyDescent="0.25">
      <c r="B21" s="119" t="s">
        <v>23</v>
      </c>
      <c r="C21" s="130" t="s">
        <v>31</v>
      </c>
      <c r="D21" s="105">
        <v>17426.509999999998</v>
      </c>
      <c r="E21" s="53">
        <f t="shared" si="0"/>
        <v>5.0907758577093906E-4</v>
      </c>
      <c r="F21" s="105">
        <v>20747.43</v>
      </c>
      <c r="G21" s="19">
        <f t="shared" si="1"/>
        <v>6.143663530112939E-4</v>
      </c>
      <c r="H21" s="20">
        <f t="shared" ref="H21" si="5">(F21-D21)/D21</f>
        <v>0.19056713019416982</v>
      </c>
      <c r="I21" s="21">
        <f t="shared" si="3"/>
        <v>0.20682263408023985</v>
      </c>
      <c r="J21" s="104"/>
      <c r="K21" s="38"/>
    </row>
    <row r="22" spans="2:11" x14ac:dyDescent="0.25">
      <c r="B22" s="119" t="s">
        <v>24</v>
      </c>
      <c r="C22" s="130" t="s">
        <v>52</v>
      </c>
      <c r="D22" s="105">
        <v>0</v>
      </c>
      <c r="E22" s="53">
        <f t="shared" si="0"/>
        <v>0</v>
      </c>
      <c r="F22" s="105">
        <v>0</v>
      </c>
      <c r="G22" s="19">
        <f t="shared" si="1"/>
        <v>0</v>
      </c>
      <c r="H22" s="22" t="s">
        <v>1</v>
      </c>
      <c r="I22" s="23" t="s">
        <v>1</v>
      </c>
      <c r="J22" s="104"/>
      <c r="K22" s="38"/>
    </row>
    <row r="23" spans="2:11" x14ac:dyDescent="0.25">
      <c r="B23" s="119" t="s">
        <v>25</v>
      </c>
      <c r="C23" s="130" t="s">
        <v>53</v>
      </c>
      <c r="D23" s="105">
        <v>0</v>
      </c>
      <c r="E23" s="53">
        <f t="shared" si="0"/>
        <v>0</v>
      </c>
      <c r="F23" s="105">
        <v>936.79</v>
      </c>
      <c r="G23" s="19">
        <f t="shared" si="1"/>
        <v>2.7739929997953962E-5</v>
      </c>
      <c r="H23" s="22" t="s">
        <v>1</v>
      </c>
      <c r="I23" s="23" t="s">
        <v>1</v>
      </c>
      <c r="J23" s="104"/>
      <c r="K23" s="38"/>
    </row>
    <row r="24" spans="2:11" s="3" customFormat="1" x14ac:dyDescent="0.25">
      <c r="B24" s="118"/>
      <c r="C24" s="127" t="s">
        <v>32</v>
      </c>
      <c r="D24" s="106">
        <f>SUM(D6:D23)</f>
        <v>29959006.629900008</v>
      </c>
      <c r="E24" s="54">
        <f>SUM(E6:E23)</f>
        <v>0.87518721575605507</v>
      </c>
      <c r="F24" s="106">
        <f>SUM(F6:F23)</f>
        <v>29056187.539999999</v>
      </c>
      <c r="G24" s="25">
        <f>SUM(G6:G23)</f>
        <v>0.86040266053973891</v>
      </c>
      <c r="H24" s="29">
        <f t="shared" ref="H24:H29" si="6">(F24-D24)/D24</f>
        <v>-3.0135147705430531E-2</v>
      </c>
      <c r="I24" s="30">
        <f t="shared" ref="I24:I29" si="7">(G24-E24)/E24</f>
        <v>-1.689302008775815E-2</v>
      </c>
      <c r="J24" s="104"/>
      <c r="K24" s="38"/>
    </row>
    <row r="25" spans="2:11" ht="15.75" customHeight="1" x14ac:dyDescent="0.25">
      <c r="B25" s="119">
        <v>19</v>
      </c>
      <c r="C25" s="126" t="s">
        <v>6</v>
      </c>
      <c r="D25" s="105">
        <v>3631385.7</v>
      </c>
      <c r="E25" s="53">
        <f>D25/$D$29</f>
        <v>0.10608303470741484</v>
      </c>
      <c r="F25" s="105">
        <v>4253191.41</v>
      </c>
      <c r="G25" s="19">
        <f>F25/$F$29</f>
        <v>0.12594416249244667</v>
      </c>
      <c r="H25" s="20">
        <f>(F25-D25)/D25</f>
        <v>0.17123097389517172</v>
      </c>
      <c r="I25" s="21">
        <f t="shared" si="7"/>
        <v>0.18722247001898409</v>
      </c>
      <c r="J25" s="104"/>
      <c r="K25" s="38"/>
    </row>
    <row r="26" spans="2:11" x14ac:dyDescent="0.25">
      <c r="B26" s="18"/>
      <c r="C26" s="126" t="s">
        <v>54</v>
      </c>
      <c r="D26" s="105">
        <v>641148.17999999993</v>
      </c>
      <c r="E26" s="53">
        <f>D26/$D$29</f>
        <v>1.8729749536529776E-2</v>
      </c>
      <c r="F26" s="108">
        <v>461073.97</v>
      </c>
      <c r="G26" s="19">
        <f>F26/$F$29</f>
        <v>1.3653176967814264E-2</v>
      </c>
      <c r="H26" s="20">
        <f>(F26-D26)/D26</f>
        <v>-0.2808620777805218</v>
      </c>
      <c r="I26" s="21">
        <f t="shared" si="7"/>
        <v>-0.27104327042998422</v>
      </c>
      <c r="J26" s="104"/>
      <c r="K26" s="38"/>
    </row>
    <row r="27" spans="2:11" x14ac:dyDescent="0.25">
      <c r="B27" s="18"/>
      <c r="C27" s="126" t="s">
        <v>7</v>
      </c>
      <c r="D27" s="108">
        <v>0</v>
      </c>
      <c r="E27" s="53">
        <f t="shared" ref="E27" si="8">D27/$D$29</f>
        <v>0</v>
      </c>
      <c r="F27" s="108">
        <v>0</v>
      </c>
      <c r="G27" s="45">
        <f t="shared" ref="G27" si="9">F27/$F$29</f>
        <v>0</v>
      </c>
      <c r="H27" s="22" t="s">
        <v>1</v>
      </c>
      <c r="I27" s="23" t="s">
        <v>1</v>
      </c>
      <c r="J27" s="101"/>
      <c r="K27" s="4"/>
    </row>
    <row r="28" spans="2:11" s="3" customFormat="1" x14ac:dyDescent="0.25">
      <c r="B28" s="24"/>
      <c r="C28" s="127" t="s">
        <v>33</v>
      </c>
      <c r="D28" s="89">
        <f>D25+D26</f>
        <v>4272533.88</v>
      </c>
      <c r="E28" s="54">
        <f>E25+E26</f>
        <v>0.12481278424394462</v>
      </c>
      <c r="F28" s="89">
        <f>F25+F26</f>
        <v>4714265.38</v>
      </c>
      <c r="G28" s="25">
        <f>G25+G26</f>
        <v>0.13959733946026093</v>
      </c>
      <c r="H28" s="29">
        <f t="shared" si="6"/>
        <v>0.10338864767527602</v>
      </c>
      <c r="I28" s="30">
        <f t="shared" si="7"/>
        <v>0.11845385315193452</v>
      </c>
      <c r="J28" s="102"/>
      <c r="K28" s="85"/>
    </row>
    <row r="29" spans="2:11" s="3" customFormat="1" ht="16.5" thickBot="1" x14ac:dyDescent="0.3">
      <c r="B29" s="34"/>
      <c r="C29" s="128" t="s">
        <v>34</v>
      </c>
      <c r="D29" s="107">
        <f>D24+D28</f>
        <v>34231540.509900011</v>
      </c>
      <c r="E29" s="90">
        <f>E24+E28</f>
        <v>0.99999999999999967</v>
      </c>
      <c r="F29" s="107">
        <f>SUM(F24:F27)</f>
        <v>33770452.920000002</v>
      </c>
      <c r="G29" s="48">
        <f>G24+G28</f>
        <v>0.99999999999999978</v>
      </c>
      <c r="H29" s="32">
        <f t="shared" si="6"/>
        <v>-1.3469671041145794E-2</v>
      </c>
      <c r="I29" s="33">
        <f t="shared" si="7"/>
        <v>1.110223024625157E-16</v>
      </c>
      <c r="J29" s="102"/>
      <c r="K29" s="85"/>
    </row>
    <row r="30" spans="2:11" x14ac:dyDescent="0.25">
      <c r="B30" s="14"/>
      <c r="C30" s="15"/>
      <c r="D30" s="6"/>
      <c r="E30" s="16"/>
      <c r="F30" s="6"/>
      <c r="G30" s="16"/>
      <c r="H30" s="13"/>
      <c r="J30" s="4"/>
      <c r="K30" s="4"/>
    </row>
    <row r="31" spans="2:11" x14ac:dyDescent="0.25">
      <c r="B31" s="47" t="s">
        <v>38</v>
      </c>
      <c r="C31" s="39"/>
      <c r="D31" s="51"/>
      <c r="E31" s="16"/>
      <c r="F31" s="51"/>
      <c r="G31" s="16"/>
      <c r="H31" s="38"/>
    </row>
    <row r="32" spans="2:11" x14ac:dyDescent="0.25">
      <c r="D32" s="51"/>
      <c r="G32" s="4"/>
      <c r="H32" s="38"/>
    </row>
    <row r="33" spans="2:8" x14ac:dyDescent="0.25">
      <c r="B33" s="47" t="s">
        <v>39</v>
      </c>
      <c r="G33" s="50"/>
      <c r="H33" s="38"/>
    </row>
    <row r="34" spans="2:8" x14ac:dyDescent="0.25">
      <c r="G34" s="51"/>
      <c r="H34" s="37"/>
    </row>
    <row r="35" spans="2:8" x14ac:dyDescent="0.25">
      <c r="G35" s="50"/>
    </row>
    <row r="36" spans="2:8" x14ac:dyDescent="0.25">
      <c r="G36" s="9"/>
    </row>
  </sheetData>
  <mergeCells count="9">
    <mergeCell ref="B2:I2"/>
    <mergeCell ref="G4:G5"/>
    <mergeCell ref="H4:H5"/>
    <mergeCell ref="I4:I5"/>
    <mergeCell ref="B4:B5"/>
    <mergeCell ref="D4:D5"/>
    <mergeCell ref="F4:F5"/>
    <mergeCell ref="E4:E5"/>
    <mergeCell ref="C4:C5"/>
  </mergeCells>
  <phoneticPr fontId="35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31.07.2017. godine.</oddFooter>
  </headerFooter>
  <ignoredErrors>
    <ignoredError sqref="G24 E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2017-11-15T13:37:21Z</cp:lastPrinted>
  <dcterms:created xsi:type="dcterms:W3CDTF">2011-07-19T08:09:31Z</dcterms:created>
  <dcterms:modified xsi:type="dcterms:W3CDTF">2020-02-14T13:07:16Z</dcterms:modified>
</cp:coreProperties>
</file>