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I27" i="2" l="1"/>
  <c r="H33" i="2"/>
  <c r="G33" i="2"/>
  <c r="G36" i="2"/>
  <c r="H37" i="2"/>
  <c r="H36" i="2"/>
  <c r="E27" i="2"/>
  <c r="D27" i="2"/>
  <c r="F36" i="2" l="1"/>
  <c r="F37" i="2" l="1"/>
  <c r="I11" i="2" l="1"/>
  <c r="F20" i="2"/>
  <c r="G10" i="2" s="1"/>
  <c r="C36" i="2" l="1"/>
  <c r="I28" i="2" l="1"/>
  <c r="G27" i="2" l="1"/>
  <c r="C20" i="2"/>
  <c r="I24" i="2"/>
  <c r="D28" i="2" l="1"/>
  <c r="N20" i="2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G28" i="2" l="1"/>
  <c r="G24" i="2"/>
  <c r="G8" i="2" l="1"/>
  <c r="G11" i="2"/>
  <c r="G13" i="2"/>
  <c r="G15" i="2"/>
  <c r="G17" i="2"/>
  <c r="G19" i="2"/>
  <c r="G7" i="2"/>
  <c r="G9" i="2"/>
  <c r="G12" i="2"/>
  <c r="G14" i="2"/>
  <c r="G16" i="2"/>
  <c r="G18" i="2"/>
  <c r="G26" i="2" l="1"/>
  <c r="G35" i="2"/>
  <c r="G31" i="2"/>
  <c r="G23" i="2"/>
  <c r="G22" i="2"/>
  <c r="G25" i="2"/>
  <c r="G29" i="2"/>
  <c r="G30" i="2"/>
  <c r="G32" i="2"/>
  <c r="G34" i="2"/>
  <c r="G20" i="2"/>
  <c r="D24" i="2"/>
  <c r="I23" i="2"/>
  <c r="I31" i="2"/>
  <c r="I29" i="2"/>
  <c r="I34" i="2"/>
  <c r="I30" i="2"/>
  <c r="I32" i="2"/>
  <c r="I25" i="2"/>
  <c r="I22" i="2"/>
  <c r="I26" i="2"/>
  <c r="I35" i="2"/>
  <c r="I19" i="2"/>
  <c r="I7" i="2"/>
  <c r="I9" i="2"/>
  <c r="I14" i="2"/>
  <c r="I18" i="2"/>
  <c r="I13" i="2"/>
  <c r="I16" i="2"/>
  <c r="I17" i="2"/>
  <c r="I12" i="2"/>
  <c r="I8" i="2"/>
  <c r="I15" i="2"/>
  <c r="H27" i="2" l="1"/>
  <c r="H10" i="2"/>
  <c r="H11" i="2"/>
  <c r="H28" i="2"/>
  <c r="H24" i="2"/>
  <c r="D22" i="2"/>
  <c r="D25" i="2"/>
  <c r="D29" i="2"/>
  <c r="D31" i="2"/>
  <c r="D23" i="2"/>
  <c r="D35" i="2"/>
  <c r="D26" i="2"/>
  <c r="D30" i="2"/>
  <c r="D32" i="2"/>
  <c r="D34" i="2"/>
  <c r="D7" i="2"/>
  <c r="D16" i="2"/>
  <c r="D8" i="2"/>
  <c r="D11" i="2"/>
  <c r="D13" i="2"/>
  <c r="D15" i="2"/>
  <c r="D17" i="2"/>
  <c r="D19" i="2"/>
  <c r="D9" i="2"/>
  <c r="D12" i="2"/>
  <c r="D14" i="2"/>
  <c r="D18" i="2"/>
  <c r="C37" i="2"/>
  <c r="I36" i="2"/>
  <c r="I20" i="2"/>
  <c r="D36" i="2" l="1"/>
  <c r="E24" i="2"/>
  <c r="E28" i="2"/>
  <c r="E34" i="2"/>
  <c r="E23" i="2"/>
  <c r="E32" i="2"/>
  <c r="E31" i="2"/>
  <c r="E30" i="2"/>
  <c r="E35" i="2"/>
  <c r="E29" i="2"/>
  <c r="E25" i="2"/>
  <c r="E22" i="2"/>
  <c r="E26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25" i="2"/>
  <c r="H29" i="2"/>
  <c r="H30" i="2"/>
  <c r="H32" i="2"/>
  <c r="H34" i="2"/>
  <c r="H9" i="2"/>
  <c r="H12" i="2"/>
  <c r="H14" i="2"/>
  <c r="H16" i="2"/>
  <c r="H18" i="2"/>
  <c r="H26" i="2"/>
  <c r="H35" i="2"/>
  <c r="H31" i="2"/>
  <c r="H23" i="2"/>
  <c r="H22" i="2"/>
  <c r="H8" i="2"/>
  <c r="H13" i="2"/>
  <c r="H15" i="2"/>
  <c r="H17" i="2"/>
  <c r="H19" i="2"/>
  <c r="H7" i="2"/>
  <c r="H20" i="2"/>
  <c r="I37" i="2"/>
</calcChain>
</file>

<file path=xl/sharedStrings.xml><?xml version="1.0" encoding="utf-8"?>
<sst xmlns="http://schemas.openxmlformats.org/spreadsheetml/2006/main" count="58" uniqueCount="48">
  <si>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</si>
  <si>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</si>
  <si>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</si>
  <si>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</si>
  <si>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</si>
  <si>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</si>
  <si>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</si>
  <si>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</si>
  <si>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</si>
  <si>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</si>
  <si>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</si>
  <si>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</si>
  <si>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</si>
  <si>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</si>
  <si>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</si>
  <si>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</si>
  <si>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</si>
  <si>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</si>
  <si>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</si>
  <si>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</si>
  <si>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</si>
  <si>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</si>
  <si>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</si>
  <si>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</si>
  <si>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</si>
  <si>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</si>
  <si>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</si>
  <si>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</si>
  <si>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</si>
  <si>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</si>
  <si>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</si>
  <si>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</si>
  <si>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II K 2016.*</t>
  </si>
  <si>
    <t>II K 2017.**</t>
  </si>
  <si>
    <t>Bruto zaračunate premije (u KM) i odgovarajući udjeli društava za drugi kvartal 2016. i 2017. godine</t>
  </si>
  <si>
    <t>Wiener osiguranje a.d.</t>
  </si>
  <si>
    <t>Central osiguranje d.d.***</t>
  </si>
  <si>
    <t>Atos osiguranje a.d.****</t>
  </si>
  <si>
    <t>Euros osiguranje a.d.*****</t>
  </si>
  <si>
    <t>SAS - Super P osiguranje a.d.******</t>
  </si>
  <si>
    <t>Osiguravajuća društva</t>
  </si>
  <si>
    <t>Promjena u ukupnoj premiji (%)</t>
  </si>
  <si>
    <t>*Podatci se odnose na razdoblje od 01.01. do 30.06.2016. godine.</t>
  </si>
  <si>
    <t>**Podatci se odnose na razdoblje od 01.01. do 30.06.2017.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</si>
  <si>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</si>
  <si>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</si>
  <si>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</si>
  <si>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je promijenilo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</si>
</sst>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8"/>
      <name val="Bookman Old Style"/>
      <family val="1"/>
      <charset val="238"/>
    </font>
    <font>
      <sz val="7"/>
      <color theme="1"/>
      <name val="Bookman Old Style"/>
      <family val="1"/>
      <charset val="238"/>
    </font>
    <font>
      <sz val="6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8" fillId="0" borderId="0"/>
    <xf numFmtId="0" fontId="9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2" applyFont="1"/>
    <xf numFmtId="0" fontId="13" fillId="0" borderId="0" xfId="2" applyFont="1"/>
    <xf numFmtId="0" fontId="14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2" fillId="0" borderId="0" xfId="2" applyFont="1" applyBorder="1"/>
    <xf numFmtId="0" fontId="15" fillId="0" borderId="0" xfId="2" applyFont="1" applyBorder="1" applyAlignment="1">
      <alignment horizontal="right"/>
    </xf>
    <xf numFmtId="3" fontId="14" fillId="0" borderId="0" xfId="2" applyNumberFormat="1" applyFont="1" applyBorder="1" applyAlignment="1">
      <alignment horizontal="right"/>
    </xf>
    <xf numFmtId="0" fontId="16" fillId="0" borderId="0" xfId="2" applyFont="1"/>
    <xf numFmtId="0" fontId="10" fillId="0" borderId="13" xfId="2" applyFont="1" applyBorder="1"/>
    <xf numFmtId="0" fontId="17" fillId="0" borderId="0" xfId="0" applyFont="1" applyAlignment="1">
      <alignment wrapText="1"/>
    </xf>
    <xf numFmtId="0" fontId="7" fillId="0" borderId="8" xfId="2" applyFont="1" applyBorder="1" applyAlignment="1">
      <alignment horizontal="justify" vertical="center" wrapText="1"/>
    </xf>
    <xf numFmtId="4" fontId="18" fillId="0" borderId="0" xfId="0" applyNumberFormat="1" applyFont="1" applyBorder="1"/>
    <xf numFmtId="0" fontId="17" fillId="0" borderId="0" xfId="0" applyFont="1"/>
    <xf numFmtId="10" fontId="19" fillId="0" borderId="0" xfId="2" applyNumberFormat="1" applyFont="1" applyBorder="1" applyAlignment="1">
      <alignment horizontal="right" vertical="center"/>
    </xf>
    <xf numFmtId="0" fontId="17" fillId="0" borderId="0" xfId="2" applyFont="1" applyAlignment="1">
      <alignment horizontal="left"/>
    </xf>
    <xf numFmtId="10" fontId="7" fillId="0" borderId="1" xfId="2" applyNumberFormat="1" applyFont="1" applyBorder="1"/>
    <xf numFmtId="10" fontId="12" fillId="0" borderId="0" xfId="2" applyNumberFormat="1" applyFont="1"/>
    <xf numFmtId="4" fontId="22" fillId="0" borderId="14" xfId="5" applyNumberFormat="1" applyFont="1" applyBorder="1" applyAlignment="1" applyProtection="1">
      <alignment horizontal="right"/>
    </xf>
    <xf numFmtId="4" fontId="10" fillId="0" borderId="0" xfId="2" applyNumberFormat="1" applyFont="1" applyBorder="1"/>
    <xf numFmtId="4" fontId="22" fillId="0" borderId="18" xfId="5" applyNumberFormat="1" applyFont="1" applyBorder="1" applyAlignment="1" applyProtection="1">
      <alignment horizontal="right"/>
    </xf>
    <xf numFmtId="4" fontId="10" fillId="0" borderId="0" xfId="2" applyNumberFormat="1" applyFont="1"/>
    <xf numFmtId="4" fontId="12" fillId="0" borderId="0" xfId="2" applyNumberFormat="1" applyFont="1"/>
    <xf numFmtId="4" fontId="23" fillId="0" borderId="16" xfId="3" applyNumberFormat="1" applyFont="1" applyBorder="1"/>
    <xf numFmtId="4" fontId="23" fillId="0" borderId="15" xfId="3" applyNumberFormat="1" applyFont="1" applyBorder="1"/>
    <xf numFmtId="4" fontId="23" fillId="0" borderId="17" xfId="3" applyNumberFormat="1" applyFont="1" applyBorder="1"/>
    <xf numFmtId="3" fontId="20" fillId="2" borderId="10" xfId="2" applyNumberFormat="1" applyFont="1" applyFill="1" applyBorder="1" applyAlignment="1">
      <alignment horizontal="right" vertical="center" wrapText="1"/>
    </xf>
    <xf numFmtId="9" fontId="20" fillId="2" borderId="10" xfId="2" applyNumberFormat="1" applyFont="1" applyFill="1" applyBorder="1" applyAlignment="1">
      <alignment horizontal="right" vertical="center" wrapText="1"/>
    </xf>
    <xf numFmtId="10" fontId="7" fillId="0" borderId="1" xfId="2" applyNumberFormat="1" applyFont="1" applyBorder="1" applyAlignment="1">
      <alignment horizontal="right"/>
    </xf>
    <xf numFmtId="4" fontId="24" fillId="0" borderId="0" xfId="5" applyNumberFormat="1" applyFont="1" applyFill="1" applyBorder="1" applyAlignment="1" applyProtection="1">
      <alignment horizontal="right"/>
      <protection locked="0"/>
    </xf>
    <xf numFmtId="4" fontId="24" fillId="0" borderId="0" xfId="5" applyNumberFormat="1" applyFont="1" applyFill="1" applyBorder="1" applyAlignment="1" applyProtection="1">
      <alignment horizontal="right"/>
    </xf>
    <xf numFmtId="4" fontId="25" fillId="0" borderId="0" xfId="2" applyNumberFormat="1" applyFont="1" applyFill="1" applyBorder="1"/>
    <xf numFmtId="4" fontId="26" fillId="0" borderId="0" xfId="3" applyNumberFormat="1" applyFont="1" applyFill="1" applyBorder="1"/>
    <xf numFmtId="0" fontId="10" fillId="0" borderId="0" xfId="2" applyFont="1" applyFill="1" applyBorder="1"/>
    <xf numFmtId="4" fontId="27" fillId="0" borderId="0" xfId="5" applyNumberFormat="1" applyFont="1" applyFill="1" applyBorder="1" applyAlignment="1" applyProtection="1">
      <alignment horizontal="right"/>
      <protection locked="0"/>
    </xf>
    <xf numFmtId="4" fontId="27" fillId="0" borderId="0" xfId="5" applyNumberFormat="1" applyFont="1" applyFill="1" applyBorder="1" applyAlignment="1" applyProtection="1">
      <alignment horizontal="right"/>
    </xf>
    <xf numFmtId="4" fontId="22" fillId="0" borderId="0" xfId="3" applyNumberFormat="1" applyFont="1" applyFill="1" applyBorder="1"/>
    <xf numFmtId="4" fontId="24" fillId="0" borderId="0" xfId="3" applyNumberFormat="1" applyFont="1" applyFill="1" applyBorder="1"/>
    <xf numFmtId="4" fontId="28" fillId="0" borderId="0" xfId="3" applyNumberFormat="1" applyFont="1" applyFill="1" applyBorder="1"/>
    <xf numFmtId="4" fontId="22" fillId="0" borderId="0" xfId="3" applyNumberFormat="1" applyFont="1" applyFill="1" applyBorder="1" applyAlignment="1">
      <alignment vertical="center"/>
    </xf>
    <xf numFmtId="0" fontId="12" fillId="0" borderId="0" xfId="2" applyFont="1" applyFill="1" applyBorder="1"/>
    <xf numFmtId="4" fontId="29" fillId="0" borderId="0" xfId="3" applyNumberFormat="1" applyFont="1" applyFill="1" applyBorder="1"/>
    <xf numFmtId="3" fontId="7" fillId="0" borderId="1" xfId="2" applyNumberFormat="1" applyFont="1" applyBorder="1" applyAlignment="1">
      <alignment horizontal="right" vertical="center"/>
    </xf>
    <xf numFmtId="9" fontId="30" fillId="3" borderId="1" xfId="2" applyNumberFormat="1" applyFont="1" applyFill="1" applyBorder="1" applyAlignment="1">
      <alignment horizontal="right" vertical="center"/>
    </xf>
    <xf numFmtId="10" fontId="30" fillId="3" borderId="1" xfId="2" applyNumberFormat="1" applyFont="1" applyFill="1" applyBorder="1" applyAlignment="1">
      <alignment horizontal="right" vertical="center"/>
    </xf>
    <xf numFmtId="0" fontId="20" fillId="3" borderId="1" xfId="2" applyFont="1" applyFill="1" applyBorder="1" applyAlignment="1">
      <alignment horizontal="center" vertical="center" wrapText="1"/>
    </xf>
    <xf numFmtId="10" fontId="30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3" fontId="30" fillId="3" borderId="1" xfId="2" applyNumberFormat="1" applyFont="1" applyFill="1" applyBorder="1" applyAlignment="1">
      <alignment horizontal="right" vertical="center"/>
    </xf>
    <xf numFmtId="10" fontId="30" fillId="3" borderId="9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justify" vertical="center"/>
    </xf>
    <xf numFmtId="0" fontId="20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0" fillId="0" borderId="8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33" fillId="2" borderId="5" xfId="2" applyFont="1" applyFill="1" applyBorder="1" applyAlignment="1">
      <alignment horizontal="center" vertical="center" wrapText="1"/>
    </xf>
    <xf numFmtId="0" fontId="33" fillId="2" borderId="8" xfId="2" applyFont="1" applyFill="1" applyBorder="1" applyAlignment="1">
      <alignment horizontal="center" vertical="center" wrapText="1"/>
    </xf>
    <xf numFmtId="0" fontId="33" fillId="2" borderId="7" xfId="2" applyFont="1" applyFill="1" applyBorder="1" applyAlignment="1">
      <alignment horizontal="center" vertical="center" wrapText="1"/>
    </xf>
    <xf numFmtId="0" fontId="33" fillId="2" borderId="9" xfId="2" applyFont="1" applyFill="1" applyBorder="1" applyAlignment="1">
      <alignment horizontal="center" vertical="center" wrapText="1"/>
    </xf>
  </cellXfs>
  <cellStyles count="43">
    <cellStyle name="Normal" xfId="0" builtinId="0"/>
    <cellStyle name="Normal 2" xfId="4"/>
    <cellStyle name="Normal 2 2" xfId="32"/>
    <cellStyle name="Normal 2 3" xfId="23"/>
    <cellStyle name="Normal 3" xfId="11"/>
    <cellStyle name="Normal 3 2" xfId="34"/>
    <cellStyle name="Normal 3 3" xfId="25"/>
    <cellStyle name="Normal 4" xfId="1"/>
    <cellStyle name="Normal 4 2" xfId="36"/>
    <cellStyle name="Normal 4 3" xfId="22"/>
    <cellStyle name="Normal 5" xfId="13"/>
    <cellStyle name="Normal 5 2" xfId="37"/>
    <cellStyle name="Normal 5 3" xfId="27"/>
    <cellStyle name="Normal 6" xfId="15"/>
    <cellStyle name="Normal 6 2" xfId="29"/>
    <cellStyle name="Normal 7" xfId="17"/>
    <cellStyle name="Normal 7 2" xfId="40"/>
    <cellStyle name="Normal_Pokazatelji poslovanja drustava u FBiH i RS" xfId="2"/>
    <cellStyle name="Normalno 2" xfId="5"/>
    <cellStyle name="Normalno 2 2" xfId="20"/>
    <cellStyle name="Normalno 3" xfId="6"/>
    <cellStyle name="Obično 2" xfId="3"/>
    <cellStyle name="Obično 2 2" xfId="7"/>
    <cellStyle name="Obično 3" xfId="8"/>
    <cellStyle name="Obično 3 2" xfId="12"/>
    <cellStyle name="Obično 3 2 2" xfId="33"/>
    <cellStyle name="Obično 3 2 3" xfId="26"/>
    <cellStyle name="Obično 3 3" xfId="14"/>
    <cellStyle name="Obično 3 3 2" xfId="35"/>
    <cellStyle name="Obično 3 3 3" xfId="28"/>
    <cellStyle name="Obično 3 4" xfId="16"/>
    <cellStyle name="Obično 3 4 2" xfId="30"/>
    <cellStyle name="Obično 3 5" xfId="18"/>
    <cellStyle name="Obično 3 5 2" xfId="38"/>
    <cellStyle name="Obično 3 6" xfId="39"/>
    <cellStyle name="Obično 3 7" xfId="41"/>
    <cellStyle name="Obično 3 8" xfId="24"/>
    <cellStyle name="Obično 4" xfId="9"/>
    <cellStyle name="Obično 4 2" xfId="21"/>
    <cellStyle name="Obično_12a Izvjestaji drustava za osiguranje" xfId="10"/>
    <cellStyle name="Percent 2" xfId="19"/>
    <cellStyle name="Percent 2 2" xfId="31"/>
    <cellStyle name="Percent 3" xfId="4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3.85546875" style="1" bestFit="1" customWidth="1"/>
    <col min="17" max="17" width="10.5703125" style="1" bestFit="1" customWidth="1"/>
    <col min="18" max="18" width="11.85546875" style="1" bestFit="1" customWidth="1"/>
    <col min="19" max="19" width="13.85546875" style="1" bestFit="1" customWidth="1"/>
    <col min="20" max="20" width="12.7109375" style="1" bestFit="1" customWidth="1"/>
    <col min="21" max="22" width="10.5703125" style="1" bestFit="1" customWidth="1"/>
    <col min="23" max="23" width="12.7109375" style="1" bestFit="1" customWidth="1"/>
    <col min="24" max="24" width="13.28515625" style="1" customWidth="1"/>
    <col min="25" max="25" width="12.5703125" style="1" customWidth="1"/>
    <col min="26" max="26" width="12.28515625" style="1" bestFit="1" customWidth="1"/>
    <col min="27" max="27" width="13.85546875" style="1" bestFit="1" customWidth="1"/>
    <col min="28" max="28" width="10.42578125" style="1" bestFit="1" customWidth="1"/>
    <col min="29" max="29" width="11.7109375" style="1" bestFit="1" customWidth="1"/>
    <col min="30" max="30" width="13.85546875" style="1" bestFit="1" customWidth="1"/>
    <col min="31" max="31" width="12.7109375" style="1" bestFit="1" customWidth="1"/>
    <col min="32" max="33" width="10.42578125" style="1" bestFit="1" customWidth="1"/>
    <col min="34" max="35" width="12.7109375" style="1" bestFit="1" customWidth="1"/>
    <col min="36" max="36" width="10.85546875" style="1" bestFit="1" customWidth="1"/>
    <col min="37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36" x14ac:dyDescent="0.25">
      <c r="B1" s="10"/>
    </row>
    <row r="2" spans="2:36" ht="15.75" x14ac:dyDescent="0.25">
      <c r="B2" s="54" t="s">
        <v>34</v>
      </c>
      <c r="C2" s="55"/>
      <c r="D2" s="55"/>
      <c r="E2" s="55"/>
      <c r="F2" s="55"/>
      <c r="G2" s="55"/>
      <c r="H2" s="55"/>
      <c r="I2" s="56"/>
    </row>
    <row r="3" spans="2:36" ht="15.75" thickBot="1" x14ac:dyDescent="0.3">
      <c r="B3" s="16"/>
      <c r="C3" s="2"/>
      <c r="D3" s="2"/>
      <c r="E3" s="2"/>
      <c r="F3" s="2"/>
      <c r="G3" s="2"/>
    </row>
    <row r="4" spans="2:36" ht="15" customHeight="1" x14ac:dyDescent="0.25">
      <c r="B4" s="61" t="s">
        <v>40</v>
      </c>
      <c r="C4" s="60" t="s">
        <v>32</v>
      </c>
      <c r="D4" s="60"/>
      <c r="E4" s="60"/>
      <c r="F4" s="60" t="s">
        <v>33</v>
      </c>
      <c r="G4" s="60"/>
      <c r="H4" s="60"/>
      <c r="I4" s="63" t="s">
        <v>41</v>
      </c>
      <c r="J4" s="3"/>
      <c r="K4" s="3"/>
      <c r="L4" s="4"/>
      <c r="M4" s="2"/>
    </row>
    <row r="5" spans="2:36" ht="66" customHeight="1" x14ac:dyDescent="0.25">
      <c r="B5" s="62"/>
      <c r="C5" s="46" t="s">
        <v>1</v>
      </c>
      <c r="D5" s="46" t="s">
        <v>2</v>
      </c>
      <c r="E5" s="46" t="s">
        <v>3</v>
      </c>
      <c r="F5" s="46" t="s">
        <v>1</v>
      </c>
      <c r="G5" s="46" t="s">
        <v>2</v>
      </c>
      <c r="H5" s="46" t="s">
        <v>3</v>
      </c>
      <c r="I5" s="64"/>
      <c r="J5" s="4"/>
      <c r="K5" s="4"/>
      <c r="L5" s="4"/>
    </row>
    <row r="6" spans="2:36" x14ac:dyDescent="0.25">
      <c r="B6" s="57" t="s">
        <v>4</v>
      </c>
      <c r="C6" s="58"/>
      <c r="D6" s="58"/>
      <c r="E6" s="58"/>
      <c r="F6" s="58"/>
      <c r="G6" s="58"/>
      <c r="H6" s="58"/>
      <c r="I6" s="59"/>
      <c r="J6" s="4"/>
      <c r="K6" s="15"/>
      <c r="L6" s="15"/>
      <c r="P6" s="30"/>
      <c r="Q6" s="30"/>
      <c r="R6" s="30"/>
      <c r="S6" s="31"/>
      <c r="T6" s="30"/>
      <c r="U6" s="30"/>
      <c r="V6" s="30"/>
      <c r="W6" s="31"/>
      <c r="X6" s="32"/>
      <c r="Y6" s="33"/>
      <c r="Z6" s="32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2:36" ht="15.75" x14ac:dyDescent="0.3">
      <c r="B7" s="12" t="s">
        <v>9</v>
      </c>
      <c r="C7" s="43">
        <v>10138971.630000005</v>
      </c>
      <c r="D7" s="17">
        <f t="shared" ref="D7:D19" si="0">C7/C$20</f>
        <v>4.5059575308436357E-2</v>
      </c>
      <c r="E7" s="17">
        <f t="shared" ref="E7:E20" si="1">C7/C$37</f>
        <v>3.1993980151102955E-2</v>
      </c>
      <c r="F7" s="43">
        <v>11710012.888095243</v>
      </c>
      <c r="G7" s="17">
        <f t="shared" ref="G7:G19" si="2">F7/F$20</f>
        <v>4.8492250236975738E-2</v>
      </c>
      <c r="H7" s="17">
        <f t="shared" ref="H7:H20" si="3">F7/F$37</f>
        <v>3.3934831492779455E-2</v>
      </c>
      <c r="I7" s="47">
        <f t="shared" ref="I7:I19" si="4">(F7-C7)/C7</f>
        <v>0.15495074998007838</v>
      </c>
      <c r="J7" s="4"/>
      <c r="K7" s="21">
        <v>11164258.739999987</v>
      </c>
      <c r="L7" s="21">
        <v>1708772.1000000043</v>
      </c>
      <c r="M7" s="20">
        <f>SUM(K7:L7)</f>
        <v>12873030.839999992</v>
      </c>
      <c r="N7" s="24">
        <v>0</v>
      </c>
      <c r="O7" s="22">
        <f>SUM(M7+N7)</f>
        <v>12873030.839999992</v>
      </c>
      <c r="P7" s="35"/>
      <c r="Q7" s="35"/>
      <c r="R7" s="35"/>
      <c r="S7" s="36"/>
      <c r="T7" s="35"/>
      <c r="U7" s="35"/>
      <c r="V7" s="35"/>
      <c r="W7" s="36"/>
      <c r="X7" s="37"/>
      <c r="Y7" s="38"/>
      <c r="Z7" s="32"/>
      <c r="AA7" s="35"/>
      <c r="AB7" s="35"/>
      <c r="AC7" s="35"/>
      <c r="AD7" s="36"/>
      <c r="AE7" s="35"/>
      <c r="AF7" s="35"/>
      <c r="AG7" s="35"/>
      <c r="AH7" s="36"/>
      <c r="AI7" s="37"/>
      <c r="AJ7" s="39"/>
    </row>
    <row r="8" spans="2:36" ht="15" customHeight="1" x14ac:dyDescent="0.3">
      <c r="B8" s="12" t="s">
        <v>28</v>
      </c>
      <c r="C8" s="43">
        <v>24535571.119999997</v>
      </c>
      <c r="D8" s="17">
        <f t="shared" si="0"/>
        <v>0.10904088254334483</v>
      </c>
      <c r="E8" s="17">
        <f t="shared" si="1"/>
        <v>7.7423096153712623E-2</v>
      </c>
      <c r="F8" s="43">
        <v>25131955.949999999</v>
      </c>
      <c r="G8" s="17">
        <f t="shared" si="2"/>
        <v>0.10407376221686521</v>
      </c>
      <c r="H8" s="17">
        <f t="shared" si="3"/>
        <v>7.2830721741923787E-2</v>
      </c>
      <c r="I8" s="47">
        <f t="shared" si="4"/>
        <v>2.4306947129258509E-2</v>
      </c>
      <c r="J8" s="4"/>
      <c r="K8" s="21">
        <v>30581855.820000004</v>
      </c>
      <c r="L8" s="21">
        <v>1149942.6000000001</v>
      </c>
      <c r="M8" s="20">
        <f t="shared" ref="M8:M19" si="5">SUM(K8:L8)</f>
        <v>31731798.420000006</v>
      </c>
      <c r="N8" s="25">
        <v>3771358.02</v>
      </c>
      <c r="O8" s="22">
        <f t="shared" ref="O8:O19" si="6">SUM(M8+N8)</f>
        <v>35503156.440000005</v>
      </c>
      <c r="P8" s="35"/>
      <c r="Q8" s="35"/>
      <c r="R8" s="35"/>
      <c r="S8" s="36"/>
      <c r="T8" s="35"/>
      <c r="U8" s="35"/>
      <c r="V8" s="35"/>
      <c r="W8" s="36"/>
      <c r="X8" s="37"/>
      <c r="Y8" s="38"/>
      <c r="Z8" s="32"/>
      <c r="AA8" s="35"/>
      <c r="AB8" s="35"/>
      <c r="AC8" s="35"/>
      <c r="AD8" s="36"/>
      <c r="AE8" s="35"/>
      <c r="AF8" s="35"/>
      <c r="AG8" s="35"/>
      <c r="AH8" s="36"/>
      <c r="AI8" s="37"/>
      <c r="AJ8" s="39"/>
    </row>
    <row r="9" spans="2:36" ht="15.75" x14ac:dyDescent="0.3">
      <c r="B9" s="12" t="s">
        <v>10</v>
      </c>
      <c r="C9" s="43">
        <v>6853394.2800000003</v>
      </c>
      <c r="D9" s="17">
        <f t="shared" si="0"/>
        <v>3.0457826192582693E-2</v>
      </c>
      <c r="E9" s="17">
        <f t="shared" si="1"/>
        <v>2.1626193322527566E-2</v>
      </c>
      <c r="F9" s="43">
        <v>5720548.2999999998</v>
      </c>
      <c r="G9" s="17">
        <f t="shared" si="2"/>
        <v>2.3689321464225008E-2</v>
      </c>
      <c r="H9" s="17">
        <f t="shared" si="3"/>
        <v>1.6577765068402292E-2</v>
      </c>
      <c r="I9" s="47">
        <f t="shared" si="4"/>
        <v>-0.16529706795156113</v>
      </c>
      <c r="J9" s="4"/>
      <c r="K9" s="21">
        <v>8963623.5399999991</v>
      </c>
      <c r="L9" s="21">
        <v>424894.04</v>
      </c>
      <c r="M9" s="20">
        <f t="shared" si="5"/>
        <v>9388517.5799999982</v>
      </c>
      <c r="N9" s="25">
        <v>0</v>
      </c>
      <c r="O9" s="22">
        <f t="shared" si="6"/>
        <v>9388517.5799999982</v>
      </c>
      <c r="P9" s="35"/>
      <c r="Q9" s="35"/>
      <c r="R9" s="35"/>
      <c r="S9" s="36"/>
      <c r="T9" s="35"/>
      <c r="U9" s="35"/>
      <c r="V9" s="35"/>
      <c r="W9" s="36"/>
      <c r="X9" s="37"/>
      <c r="Y9" s="38"/>
      <c r="Z9" s="32"/>
      <c r="AA9" s="35"/>
      <c r="AB9" s="35"/>
      <c r="AC9" s="35"/>
      <c r="AD9" s="36"/>
      <c r="AE9" s="35"/>
      <c r="AF9" s="35"/>
      <c r="AG9" s="35"/>
      <c r="AH9" s="36"/>
      <c r="AI9" s="37"/>
      <c r="AJ9" s="39"/>
    </row>
    <row r="10" spans="2:36" ht="15.75" x14ac:dyDescent="0.3">
      <c r="B10" s="12" t="s">
        <v>36</v>
      </c>
      <c r="C10" s="43" t="s">
        <v>31</v>
      </c>
      <c r="D10" s="29" t="s">
        <v>31</v>
      </c>
      <c r="E10" s="29" t="s">
        <v>31</v>
      </c>
      <c r="F10" s="43">
        <v>12160366.779999999</v>
      </c>
      <c r="G10" s="17">
        <f t="shared" si="2"/>
        <v>5.0357207503047001E-2</v>
      </c>
      <c r="H10" s="17">
        <f t="shared" si="3"/>
        <v>3.5239926848348375E-2</v>
      </c>
      <c r="I10" s="47" t="s">
        <v>31</v>
      </c>
      <c r="J10" s="4"/>
      <c r="K10" s="21"/>
      <c r="L10" s="21"/>
      <c r="M10" s="20"/>
      <c r="N10" s="25"/>
      <c r="O10" s="22"/>
      <c r="P10" s="35"/>
      <c r="Q10" s="35"/>
      <c r="R10" s="35"/>
      <c r="S10" s="36"/>
      <c r="T10" s="35"/>
      <c r="U10" s="35"/>
      <c r="V10" s="35"/>
      <c r="W10" s="36"/>
      <c r="X10" s="37"/>
      <c r="Y10" s="38"/>
      <c r="Z10" s="32"/>
      <c r="AA10" s="35"/>
      <c r="AB10" s="35"/>
      <c r="AC10" s="35"/>
      <c r="AD10" s="36"/>
      <c r="AE10" s="35"/>
      <c r="AF10" s="35"/>
      <c r="AG10" s="35"/>
      <c r="AH10" s="36"/>
      <c r="AI10" s="37"/>
      <c r="AJ10" s="39"/>
    </row>
    <row r="11" spans="2:36" ht="15.75" x14ac:dyDescent="0.3">
      <c r="B11" s="12" t="s">
        <v>11</v>
      </c>
      <c r="C11" s="43">
        <v>24380151.68</v>
      </c>
      <c r="D11" s="17">
        <f t="shared" si="0"/>
        <v>0.10835016811819018</v>
      </c>
      <c r="E11" s="17">
        <f t="shared" si="1"/>
        <v>7.6932663133489704E-2</v>
      </c>
      <c r="F11" s="43">
        <v>25077867.079999998</v>
      </c>
      <c r="G11" s="17">
        <f t="shared" si="2"/>
        <v>0.10384977518592506</v>
      </c>
      <c r="H11" s="17">
        <f t="shared" si="3"/>
        <v>7.2673975826558407E-2</v>
      </c>
      <c r="I11" s="47">
        <f t="shared" si="4"/>
        <v>2.8618173059700935E-2</v>
      </c>
      <c r="J11" s="4"/>
      <c r="K11" s="21">
        <v>21290323.390000004</v>
      </c>
      <c r="L11" s="21">
        <v>536518.86</v>
      </c>
      <c r="M11" s="20">
        <f t="shared" si="5"/>
        <v>21826842.250000004</v>
      </c>
      <c r="N11" s="25">
        <v>5558884.0000000009</v>
      </c>
      <c r="O11" s="22">
        <f t="shared" si="6"/>
        <v>27385726.250000004</v>
      </c>
      <c r="P11" s="35"/>
      <c r="Q11" s="35"/>
      <c r="R11" s="35"/>
      <c r="S11" s="36"/>
      <c r="T11" s="35"/>
      <c r="U11" s="35"/>
      <c r="V11" s="35"/>
      <c r="W11" s="36"/>
      <c r="X11" s="37"/>
      <c r="Y11" s="38"/>
      <c r="Z11" s="32"/>
      <c r="AA11" s="35"/>
      <c r="AB11" s="35"/>
      <c r="AC11" s="35"/>
      <c r="AD11" s="36"/>
      <c r="AE11" s="35"/>
      <c r="AF11" s="35"/>
      <c r="AG11" s="35"/>
      <c r="AH11" s="36"/>
      <c r="AI11" s="37"/>
      <c r="AJ11" s="39"/>
    </row>
    <row r="12" spans="2:36" ht="15.75" x14ac:dyDescent="0.3">
      <c r="B12" s="12" t="s">
        <v>12</v>
      </c>
      <c r="C12" s="43">
        <v>27017487.190000005</v>
      </c>
      <c r="D12" s="17">
        <f t="shared" si="0"/>
        <v>0.12007100356020221</v>
      </c>
      <c r="E12" s="17">
        <f t="shared" si="1"/>
        <v>8.5254893734182199E-2</v>
      </c>
      <c r="F12" s="43">
        <v>27863648.330000002</v>
      </c>
      <c r="G12" s="17">
        <f t="shared" si="2"/>
        <v>0.11538595390506298</v>
      </c>
      <c r="H12" s="17">
        <f t="shared" si="3"/>
        <v>8.0746982935765085E-2</v>
      </c>
      <c r="I12" s="47">
        <f t="shared" si="4"/>
        <v>3.1319016977759018E-2</v>
      </c>
      <c r="J12" s="4"/>
      <c r="K12" s="21">
        <v>35106452.510600008</v>
      </c>
      <c r="L12" s="21">
        <v>5619541.3246999998</v>
      </c>
      <c r="M12" s="20">
        <f t="shared" si="5"/>
        <v>40725993.835300006</v>
      </c>
      <c r="N12" s="25">
        <v>0</v>
      </c>
      <c r="O12" s="22">
        <f t="shared" si="6"/>
        <v>40725993.835300006</v>
      </c>
      <c r="P12" s="35"/>
      <c r="Q12" s="35"/>
      <c r="R12" s="35"/>
      <c r="S12" s="36"/>
      <c r="T12" s="35"/>
      <c r="U12" s="35"/>
      <c r="V12" s="35"/>
      <c r="W12" s="36"/>
      <c r="X12" s="37"/>
      <c r="Y12" s="38"/>
      <c r="Z12" s="32"/>
      <c r="AA12" s="35"/>
      <c r="AB12" s="35"/>
      <c r="AC12" s="35"/>
      <c r="AD12" s="36"/>
      <c r="AE12" s="35"/>
      <c r="AF12" s="35"/>
      <c r="AG12" s="35"/>
      <c r="AH12" s="36"/>
      <c r="AI12" s="37"/>
      <c r="AJ12" s="39"/>
    </row>
    <row r="13" spans="2:36" ht="15.75" x14ac:dyDescent="0.3">
      <c r="B13" s="12" t="s">
        <v>13</v>
      </c>
      <c r="C13" s="43">
        <v>15786047.280000016</v>
      </c>
      <c r="D13" s="17">
        <f t="shared" si="0"/>
        <v>7.0156285291400639E-2</v>
      </c>
      <c r="E13" s="17">
        <f t="shared" si="1"/>
        <v>4.9813580880953015E-2</v>
      </c>
      <c r="F13" s="43">
        <v>19080051.429999992</v>
      </c>
      <c r="G13" s="17">
        <f t="shared" si="2"/>
        <v>7.9012263890721093E-2</v>
      </c>
      <c r="H13" s="17">
        <f t="shared" si="3"/>
        <v>5.5292708585219549E-2</v>
      </c>
      <c r="I13" s="47">
        <f t="shared" si="4"/>
        <v>0.20866554442499888</v>
      </c>
      <c r="J13" s="4"/>
      <c r="K13" s="21">
        <v>5980076.7599999756</v>
      </c>
      <c r="L13" s="21">
        <v>0</v>
      </c>
      <c r="M13" s="20">
        <f t="shared" si="5"/>
        <v>5980076.7599999756</v>
      </c>
      <c r="N13" s="25">
        <v>15938143.420000056</v>
      </c>
      <c r="O13" s="22">
        <f t="shared" si="6"/>
        <v>21918220.18000003</v>
      </c>
      <c r="P13" s="35"/>
      <c r="Q13" s="35"/>
      <c r="R13" s="35"/>
      <c r="S13" s="36"/>
      <c r="T13" s="35"/>
      <c r="U13" s="35"/>
      <c r="V13" s="35"/>
      <c r="W13" s="36"/>
      <c r="X13" s="37"/>
      <c r="Y13" s="38"/>
      <c r="Z13" s="32"/>
      <c r="AA13" s="35"/>
      <c r="AB13" s="35"/>
      <c r="AC13" s="35"/>
      <c r="AD13" s="36"/>
      <c r="AE13" s="35"/>
      <c r="AF13" s="35"/>
      <c r="AG13" s="35"/>
      <c r="AH13" s="36"/>
      <c r="AI13" s="37"/>
      <c r="AJ13" s="39"/>
    </row>
    <row r="14" spans="2:36" ht="15.75" x14ac:dyDescent="0.3">
      <c r="B14" s="12" t="s">
        <v>14</v>
      </c>
      <c r="C14" s="43">
        <v>13802807.610000275</v>
      </c>
      <c r="D14" s="17">
        <f t="shared" si="0"/>
        <v>6.1342379845545102E-2</v>
      </c>
      <c r="E14" s="17">
        <f t="shared" si="1"/>
        <v>4.3555379067950047E-2</v>
      </c>
      <c r="F14" s="43">
        <v>14885058.490000229</v>
      </c>
      <c r="G14" s="17">
        <f t="shared" si="2"/>
        <v>6.1640408767007028E-2</v>
      </c>
      <c r="H14" s="17">
        <f t="shared" si="3"/>
        <v>4.3135900570344068E-2</v>
      </c>
      <c r="I14" s="47">
        <f t="shared" si="4"/>
        <v>7.8408024698964324E-2</v>
      </c>
      <c r="J14" s="4"/>
      <c r="K14" s="21">
        <v>361536.90000000031</v>
      </c>
      <c r="L14" s="21">
        <v>164513.07</v>
      </c>
      <c r="M14" s="20">
        <f t="shared" si="5"/>
        <v>526049.97000000032</v>
      </c>
      <c r="N14" s="25">
        <v>20979988.849999912</v>
      </c>
      <c r="O14" s="22">
        <f t="shared" si="6"/>
        <v>21506038.819999911</v>
      </c>
      <c r="P14" s="35"/>
      <c r="Q14" s="35"/>
      <c r="R14" s="35"/>
      <c r="S14" s="36"/>
      <c r="T14" s="35"/>
      <c r="U14" s="35"/>
      <c r="V14" s="35"/>
      <c r="W14" s="36"/>
      <c r="X14" s="37"/>
      <c r="Y14" s="38"/>
      <c r="Z14" s="32"/>
      <c r="AA14" s="35"/>
      <c r="AB14" s="35"/>
      <c r="AC14" s="35"/>
      <c r="AD14" s="36"/>
      <c r="AE14" s="35"/>
      <c r="AF14" s="35"/>
      <c r="AG14" s="35"/>
      <c r="AH14" s="36"/>
      <c r="AI14" s="37"/>
      <c r="AJ14" s="39"/>
    </row>
    <row r="15" spans="2:36" ht="15.75" x14ac:dyDescent="0.3">
      <c r="B15" s="12" t="s">
        <v>29</v>
      </c>
      <c r="C15" s="43">
        <v>29378588.569999997</v>
      </c>
      <c r="D15" s="17">
        <f t="shared" si="0"/>
        <v>0.13056420043710901</v>
      </c>
      <c r="E15" s="17">
        <f t="shared" si="1"/>
        <v>9.2705455136577741E-2</v>
      </c>
      <c r="F15" s="43">
        <v>29220501.134000003</v>
      </c>
      <c r="G15" s="17">
        <f t="shared" si="2"/>
        <v>0.12100480730301282</v>
      </c>
      <c r="H15" s="17">
        <f t="shared" si="3"/>
        <v>8.4679051303602287E-2</v>
      </c>
      <c r="I15" s="47">
        <f t="shared" si="4"/>
        <v>-5.3810425787923838E-3</v>
      </c>
      <c r="J15" s="4"/>
      <c r="K15" s="21">
        <v>40513088.600000001</v>
      </c>
      <c r="L15" s="21">
        <v>2678868.0100000002</v>
      </c>
      <c r="M15" s="20">
        <f t="shared" si="5"/>
        <v>43191956.609999999</v>
      </c>
      <c r="N15" s="25">
        <v>2718283.23</v>
      </c>
      <c r="O15" s="22">
        <f t="shared" si="6"/>
        <v>45910239.839999996</v>
      </c>
      <c r="P15" s="35"/>
      <c r="Q15" s="35"/>
      <c r="R15" s="35"/>
      <c r="S15" s="36"/>
      <c r="T15" s="35"/>
      <c r="U15" s="35"/>
      <c r="V15" s="35"/>
      <c r="W15" s="36"/>
      <c r="X15" s="37"/>
      <c r="Y15" s="38"/>
      <c r="Z15" s="32"/>
      <c r="AA15" s="35"/>
      <c r="AB15" s="35"/>
      <c r="AC15" s="35"/>
      <c r="AD15" s="36"/>
      <c r="AE15" s="35"/>
      <c r="AF15" s="35"/>
      <c r="AG15" s="35"/>
      <c r="AH15" s="36"/>
      <c r="AI15" s="37"/>
      <c r="AJ15" s="39"/>
    </row>
    <row r="16" spans="2:36" ht="15.75" x14ac:dyDescent="0.3">
      <c r="B16" s="12" t="s">
        <v>25</v>
      </c>
      <c r="C16" s="43">
        <v>21504228.119999982</v>
      </c>
      <c r="D16" s="17">
        <f t="shared" si="0"/>
        <v>9.5569000662341683E-2</v>
      </c>
      <c r="E16" s="17">
        <f t="shared" si="1"/>
        <v>6.7857557229999768E-2</v>
      </c>
      <c r="F16" s="43">
        <v>22622500.574999973</v>
      </c>
      <c r="G16" s="17">
        <f t="shared" si="2"/>
        <v>9.3681874593347897E-2</v>
      </c>
      <c r="H16" s="17">
        <f t="shared" si="3"/>
        <v>6.5558488474285831E-2</v>
      </c>
      <c r="I16" s="47">
        <f t="shared" si="4"/>
        <v>5.200244569392113E-2</v>
      </c>
      <c r="J16" s="4"/>
      <c r="K16" s="21">
        <v>22331730.319999997</v>
      </c>
      <c r="L16" s="21">
        <v>0</v>
      </c>
      <c r="M16" s="20">
        <f t="shared" si="5"/>
        <v>22331730.319999997</v>
      </c>
      <c r="N16" s="25">
        <v>5831647.9199999934</v>
      </c>
      <c r="O16" s="22">
        <f t="shared" si="6"/>
        <v>28163378.239999991</v>
      </c>
      <c r="P16" s="35"/>
      <c r="Q16" s="35"/>
      <c r="R16" s="35"/>
      <c r="S16" s="36"/>
      <c r="T16" s="35"/>
      <c r="U16" s="35"/>
      <c r="V16" s="35"/>
      <c r="W16" s="36"/>
      <c r="X16" s="37"/>
      <c r="Y16" s="38"/>
      <c r="Z16" s="32"/>
      <c r="AA16" s="35"/>
      <c r="AB16" s="35"/>
      <c r="AC16" s="35"/>
      <c r="AD16" s="36"/>
      <c r="AE16" s="35"/>
      <c r="AF16" s="35"/>
      <c r="AG16" s="35"/>
      <c r="AH16" s="36"/>
      <c r="AI16" s="37"/>
      <c r="AJ16" s="39"/>
    </row>
    <row r="17" spans="2:36" ht="15.75" x14ac:dyDescent="0.3">
      <c r="B17" s="12" t="s">
        <v>15</v>
      </c>
      <c r="C17" s="43">
        <v>29510308.350000001</v>
      </c>
      <c r="D17" s="17">
        <f t="shared" si="0"/>
        <v>0.1311495889324234</v>
      </c>
      <c r="E17" s="17">
        <f t="shared" si="1"/>
        <v>9.3121102815713008E-2</v>
      </c>
      <c r="F17" s="43">
        <v>29162928.129999999</v>
      </c>
      <c r="G17" s="17">
        <f t="shared" si="2"/>
        <v>0.12076639214979801</v>
      </c>
      <c r="H17" s="17">
        <f t="shared" si="3"/>
        <v>8.4512208601724523E-2</v>
      </c>
      <c r="I17" s="47">
        <f t="shared" si="4"/>
        <v>-1.1771487301317966E-2</v>
      </c>
      <c r="J17" s="4"/>
      <c r="K17" s="21">
        <v>13486590.51</v>
      </c>
      <c r="L17" s="21">
        <v>3401538.35</v>
      </c>
      <c r="M17" s="20">
        <f t="shared" si="5"/>
        <v>16888128.859999999</v>
      </c>
      <c r="N17" s="25">
        <v>21582107.830000002</v>
      </c>
      <c r="O17" s="22">
        <f t="shared" si="6"/>
        <v>38470236.689999998</v>
      </c>
      <c r="P17" s="35"/>
      <c r="Q17" s="35"/>
      <c r="R17" s="35"/>
      <c r="S17" s="36"/>
      <c r="T17" s="35"/>
      <c r="U17" s="35"/>
      <c r="V17" s="35"/>
      <c r="W17" s="36"/>
      <c r="X17" s="37"/>
      <c r="Y17" s="38"/>
      <c r="Z17" s="32"/>
      <c r="AA17" s="35"/>
      <c r="AB17" s="35"/>
      <c r="AC17" s="35"/>
      <c r="AD17" s="36"/>
      <c r="AE17" s="35"/>
      <c r="AF17" s="35"/>
      <c r="AG17" s="35"/>
      <c r="AH17" s="36"/>
      <c r="AI17" s="37"/>
      <c r="AJ17" s="39"/>
    </row>
    <row r="18" spans="2:36" ht="15.75" x14ac:dyDescent="0.3">
      <c r="B18" s="12" t="s">
        <v>16</v>
      </c>
      <c r="C18" s="43">
        <v>12233650.989999998</v>
      </c>
      <c r="D18" s="17">
        <f t="shared" si="0"/>
        <v>5.4368740558457571E-2</v>
      </c>
      <c r="E18" s="17">
        <f t="shared" si="1"/>
        <v>3.8603834908805319E-2</v>
      </c>
      <c r="F18" s="43">
        <v>9427768.7399999984</v>
      </c>
      <c r="G18" s="17">
        <f t="shared" si="2"/>
        <v>3.9041265392730194E-2</v>
      </c>
      <c r="H18" s="17">
        <f t="shared" si="3"/>
        <v>2.7321041112605776E-2</v>
      </c>
      <c r="I18" s="47">
        <f t="shared" si="4"/>
        <v>-0.22935771604842883</v>
      </c>
      <c r="J18" s="4"/>
      <c r="K18" s="21">
        <v>17172754.32</v>
      </c>
      <c r="L18" s="21">
        <v>487866.89</v>
      </c>
      <c r="M18" s="20">
        <f t="shared" si="5"/>
        <v>17660621.210000001</v>
      </c>
      <c r="N18" s="25">
        <v>0</v>
      </c>
      <c r="O18" s="22">
        <f t="shared" si="6"/>
        <v>17660621.210000001</v>
      </c>
      <c r="P18" s="35"/>
      <c r="Q18" s="35"/>
      <c r="R18" s="35"/>
      <c r="S18" s="36"/>
      <c r="T18" s="35"/>
      <c r="U18" s="35"/>
      <c r="V18" s="35"/>
      <c r="W18" s="36"/>
      <c r="X18" s="37"/>
      <c r="Y18" s="38"/>
      <c r="Z18" s="32"/>
      <c r="AA18" s="35"/>
      <c r="AB18" s="35"/>
      <c r="AC18" s="35"/>
      <c r="AD18" s="36"/>
      <c r="AE18" s="35"/>
      <c r="AF18" s="35"/>
      <c r="AG18" s="35"/>
      <c r="AH18" s="36"/>
      <c r="AI18" s="37"/>
      <c r="AJ18" s="39"/>
    </row>
    <row r="19" spans="2:36" ht="15.75" x14ac:dyDescent="0.3">
      <c r="B19" s="12" t="s">
        <v>17</v>
      </c>
      <c r="C19" s="43">
        <v>9871380.6400000006</v>
      </c>
      <c r="D19" s="17">
        <f t="shared" si="0"/>
        <v>4.3870348549966354E-2</v>
      </c>
      <c r="E19" s="17">
        <f t="shared" si="1"/>
        <v>3.1149584769095743E-2</v>
      </c>
      <c r="F19" s="43">
        <v>9418943.0500000007</v>
      </c>
      <c r="G19" s="17">
        <f t="shared" si="2"/>
        <v>3.9004717391281883E-2</v>
      </c>
      <c r="H19" s="17">
        <f t="shared" si="3"/>
        <v>2.72954648552763E-2</v>
      </c>
      <c r="I19" s="47">
        <f t="shared" si="4"/>
        <v>-4.5833263501831679E-2</v>
      </c>
      <c r="J19" s="4"/>
      <c r="K19" s="21">
        <v>10719378.42</v>
      </c>
      <c r="L19" s="21">
        <v>3790937.2199999997</v>
      </c>
      <c r="M19" s="20">
        <f t="shared" si="5"/>
        <v>14510315.640000001</v>
      </c>
      <c r="N19" s="26">
        <v>0</v>
      </c>
      <c r="O19" s="22">
        <f t="shared" si="6"/>
        <v>14510315.640000001</v>
      </c>
      <c r="P19" s="35"/>
      <c r="Q19" s="35"/>
      <c r="R19" s="35"/>
      <c r="S19" s="36"/>
      <c r="T19" s="35"/>
      <c r="U19" s="35"/>
      <c r="V19" s="35"/>
      <c r="W19" s="36"/>
      <c r="X19" s="37"/>
      <c r="Y19" s="38"/>
      <c r="Z19" s="34"/>
      <c r="AA19" s="35"/>
      <c r="AB19" s="35"/>
      <c r="AC19" s="35"/>
      <c r="AD19" s="36"/>
      <c r="AE19" s="35"/>
      <c r="AF19" s="35"/>
      <c r="AG19" s="35"/>
      <c r="AH19" s="36"/>
      <c r="AI19" s="37"/>
      <c r="AJ19" s="39"/>
    </row>
    <row r="20" spans="2:36" s="5" customFormat="1" ht="30" customHeight="1" x14ac:dyDescent="0.25">
      <c r="B20" s="48" t="s">
        <v>5</v>
      </c>
      <c r="C20" s="49">
        <f>SUM(C7:C19)</f>
        <v>225012587.46000028</v>
      </c>
      <c r="D20" s="44">
        <f>SUM(D7:D19)</f>
        <v>1</v>
      </c>
      <c r="E20" s="45">
        <f t="shared" si="1"/>
        <v>0.71003732130410968</v>
      </c>
      <c r="F20" s="49">
        <f>SUM(F7:F19)</f>
        <v>241482150.87709546</v>
      </c>
      <c r="G20" s="44">
        <f>SUM(G7:G19)</f>
        <v>0.99999999999999989</v>
      </c>
      <c r="H20" s="45">
        <f t="shared" si="3"/>
        <v>0.69979906741683584</v>
      </c>
      <c r="I20" s="50">
        <f t="shared" ref="I20" si="7">(F20-C20)/C20</f>
        <v>7.3193964848846174E-2</v>
      </c>
      <c r="J20" s="6"/>
      <c r="K20" s="19">
        <f>SUM(K7:K19)</f>
        <v>217671669.83059996</v>
      </c>
      <c r="L20" s="21">
        <f>SUM(L7:L19)</f>
        <v>19963392.464700002</v>
      </c>
      <c r="M20" s="20">
        <f>SUM(K20:L20)</f>
        <v>237635062.29529998</v>
      </c>
      <c r="N20" s="23">
        <f>SUM(N7:N19)</f>
        <v>76380413.269999966</v>
      </c>
      <c r="O20" s="23">
        <f>SUM(M20:N20)</f>
        <v>314015475.56529993</v>
      </c>
      <c r="P20" s="36"/>
      <c r="Q20" s="36"/>
      <c r="R20" s="36"/>
      <c r="S20" s="36"/>
      <c r="T20" s="36"/>
      <c r="U20" s="36"/>
      <c r="V20" s="36"/>
      <c r="W20" s="36"/>
      <c r="X20" s="40"/>
      <c r="Y20" s="38"/>
      <c r="Z20" s="41"/>
      <c r="AA20" s="36"/>
      <c r="AB20" s="36"/>
      <c r="AC20" s="36"/>
      <c r="AD20" s="36"/>
      <c r="AE20" s="36"/>
      <c r="AF20" s="36"/>
      <c r="AG20" s="36"/>
      <c r="AH20" s="36"/>
      <c r="AI20" s="40"/>
      <c r="AJ20" s="42"/>
    </row>
    <row r="21" spans="2:36" x14ac:dyDescent="0.25">
      <c r="B21" s="57" t="s">
        <v>7</v>
      </c>
      <c r="C21" s="58"/>
      <c r="D21" s="58"/>
      <c r="E21" s="58"/>
      <c r="F21" s="58"/>
      <c r="G21" s="58"/>
      <c r="H21" s="58"/>
      <c r="I21" s="59"/>
      <c r="J21" s="7"/>
      <c r="K21" s="7"/>
      <c r="M21" s="20"/>
    </row>
    <row r="22" spans="2:36" x14ac:dyDescent="0.25">
      <c r="B22" s="51" t="s">
        <v>37</v>
      </c>
      <c r="C22" s="43">
        <v>5185677.4300000006</v>
      </c>
      <c r="D22" s="17">
        <f t="shared" ref="D22:D27" si="8">C22/C$36</f>
        <v>5.6433600374065793E-2</v>
      </c>
      <c r="E22" s="17">
        <f t="shared" ref="E22:E27" si="9">C22/C$37</f>
        <v>1.6363637932917514E-2</v>
      </c>
      <c r="F22" s="43">
        <v>9204154.0500000007</v>
      </c>
      <c r="G22" s="17">
        <f t="shared" ref="G22:G35" si="10">F22/F$36</f>
        <v>8.8850559251142242E-2</v>
      </c>
      <c r="H22" s="17">
        <f t="shared" ref="H22:H35" si="11">F22/F$37</f>
        <v>2.667302074772859E-2</v>
      </c>
      <c r="I22" s="47">
        <f>(F22-C22)/C22</f>
        <v>0.77491835430265077</v>
      </c>
      <c r="K22" s="15"/>
      <c r="L22" s="15"/>
    </row>
    <row r="23" spans="2:36" x14ac:dyDescent="0.25">
      <c r="B23" s="51" t="s">
        <v>26</v>
      </c>
      <c r="C23" s="43">
        <v>5930786.5899999999</v>
      </c>
      <c r="D23" s="17">
        <f t="shared" si="8"/>
        <v>6.4542317728376014E-2</v>
      </c>
      <c r="E23" s="17">
        <f t="shared" si="9"/>
        <v>1.8714863337761158E-2</v>
      </c>
      <c r="F23" s="43">
        <v>7002834.4100000001</v>
      </c>
      <c r="G23" s="17">
        <f t="shared" si="10"/>
        <v>6.7600536702408051E-2</v>
      </c>
      <c r="H23" s="17">
        <f t="shared" si="11"/>
        <v>2.0293744161185318E-2</v>
      </c>
      <c r="I23" s="47">
        <f>(F23-C23)/C23</f>
        <v>0.18075980373456674</v>
      </c>
      <c r="J23" s="8" t="s">
        <v>0</v>
      </c>
      <c r="K23" s="15"/>
      <c r="L23" s="15"/>
    </row>
    <row r="24" spans="2:36" x14ac:dyDescent="0.25">
      <c r="B24" s="51" t="s">
        <v>27</v>
      </c>
      <c r="C24" s="43">
        <v>7625078.2700000005</v>
      </c>
      <c r="D24" s="17">
        <f t="shared" si="8"/>
        <v>8.298059910567035E-2</v>
      </c>
      <c r="E24" s="17">
        <f t="shared" si="9"/>
        <v>2.4061276796469973E-2</v>
      </c>
      <c r="F24" s="43">
        <v>8169245.8399999999</v>
      </c>
      <c r="G24" s="17">
        <f t="shared" si="10"/>
        <v>7.8860268700529534E-2</v>
      </c>
      <c r="H24" s="17">
        <f t="shared" si="11"/>
        <v>2.3673926207657885E-2</v>
      </c>
      <c r="I24" s="47">
        <f t="shared" ref="I24:I32" si="12">(F24-C24)/C24</f>
        <v>7.1365506127453737E-2</v>
      </c>
      <c r="K24" s="15"/>
      <c r="L24" s="15"/>
    </row>
    <row r="25" spans="2:36" x14ac:dyDescent="0.25">
      <c r="B25" s="51" t="s">
        <v>18</v>
      </c>
      <c r="C25" s="43">
        <v>12951071.630000001</v>
      </c>
      <c r="D25" s="17">
        <f t="shared" si="8"/>
        <v>0.14094120019017858</v>
      </c>
      <c r="E25" s="17">
        <f t="shared" si="9"/>
        <v>4.0867687945757909E-2</v>
      </c>
      <c r="F25" s="43">
        <v>13145539.040000001</v>
      </c>
      <c r="G25" s="17">
        <f t="shared" si="10"/>
        <v>0.12689797335168718</v>
      </c>
      <c r="H25" s="17">
        <f t="shared" si="11"/>
        <v>3.8094889943090009E-2</v>
      </c>
      <c r="I25" s="47">
        <f t="shared" si="12"/>
        <v>1.5015545860277212E-2</v>
      </c>
      <c r="K25" s="15"/>
      <c r="L25" s="15"/>
    </row>
    <row r="26" spans="2:36" x14ac:dyDescent="0.25">
      <c r="B26" s="51" t="s">
        <v>19</v>
      </c>
      <c r="C26" s="43">
        <v>10634115.92</v>
      </c>
      <c r="D26" s="17">
        <f t="shared" si="8"/>
        <v>0.1157267215829834</v>
      </c>
      <c r="E26" s="17">
        <f t="shared" si="9"/>
        <v>3.3556430186895372E-2</v>
      </c>
      <c r="F26" s="43">
        <v>11823631.51</v>
      </c>
      <c r="G26" s="17">
        <f t="shared" si="10"/>
        <v>0.11413718917958868</v>
      </c>
      <c r="H26" s="17">
        <f t="shared" si="11"/>
        <v>3.4264090634133562E-2</v>
      </c>
      <c r="I26" s="47">
        <f t="shared" si="12"/>
        <v>0.11185843740548579</v>
      </c>
      <c r="K26" s="15"/>
      <c r="L26" s="15"/>
    </row>
    <row r="27" spans="2:36" x14ac:dyDescent="0.25">
      <c r="B27" s="51" t="s">
        <v>38</v>
      </c>
      <c r="C27" s="43">
        <v>2106015.6800000002</v>
      </c>
      <c r="D27" s="17">
        <f t="shared" si="8"/>
        <v>2.2918904785528941E-2</v>
      </c>
      <c r="E27" s="17">
        <f t="shared" si="9"/>
        <v>6.645627024388031E-3</v>
      </c>
      <c r="F27" s="43">
        <v>3916396.15</v>
      </c>
      <c r="G27" s="17">
        <f t="shared" si="10"/>
        <v>3.7806189062700481E-2</v>
      </c>
      <c r="H27" s="17">
        <f t="shared" si="11"/>
        <v>1.1349453214038107E-2</v>
      </c>
      <c r="I27" s="47">
        <f t="shared" si="12"/>
        <v>0.85962345256612693</v>
      </c>
      <c r="K27" s="15"/>
      <c r="L27" s="15"/>
    </row>
    <row r="28" spans="2:36" x14ac:dyDescent="0.25">
      <c r="B28" s="51" t="s">
        <v>30</v>
      </c>
      <c r="C28" s="43">
        <v>3818887.6</v>
      </c>
      <c r="D28" s="17">
        <f t="shared" ref="D28:D35" si="13">C28/C$36</f>
        <v>4.1559387293373391E-2</v>
      </c>
      <c r="E28" s="17">
        <f t="shared" ref="E28:E35" si="14">C28/C$37</f>
        <v>1.2050671264546495E-2</v>
      </c>
      <c r="F28" s="43">
        <v>3892689.92</v>
      </c>
      <c r="G28" s="17">
        <f t="shared" si="10"/>
        <v>3.7577345457759273E-2</v>
      </c>
      <c r="H28" s="17">
        <f t="shared" si="11"/>
        <v>1.1280754150419063E-2</v>
      </c>
      <c r="I28" s="47">
        <f>(F28-C28)/C28</f>
        <v>1.932560675522365E-2</v>
      </c>
      <c r="K28" s="15"/>
      <c r="L28" s="15"/>
    </row>
    <row r="29" spans="2:36" x14ac:dyDescent="0.25">
      <c r="B29" s="51" t="s">
        <v>20</v>
      </c>
      <c r="C29" s="43">
        <v>7070532.25</v>
      </c>
      <c r="D29" s="17">
        <f t="shared" si="13"/>
        <v>7.6945702237488423E-2</v>
      </c>
      <c r="E29" s="17">
        <f t="shared" si="14"/>
        <v>2.2311381934918502E-2</v>
      </c>
      <c r="F29" s="43">
        <v>7710514.79</v>
      </c>
      <c r="G29" s="17">
        <f t="shared" si="10"/>
        <v>7.4431995323427202E-2</v>
      </c>
      <c r="H29" s="17">
        <f t="shared" si="11"/>
        <v>2.2344554410118563E-2</v>
      </c>
      <c r="I29" s="47">
        <f t="shared" si="12"/>
        <v>9.0514054299094676E-2</v>
      </c>
      <c r="K29" s="15"/>
      <c r="L29" s="15"/>
    </row>
    <row r="30" spans="2:36" x14ac:dyDescent="0.25">
      <c r="B30" s="51" t="s">
        <v>21</v>
      </c>
      <c r="C30" s="43">
        <v>3569744.05</v>
      </c>
      <c r="D30" s="17">
        <f t="shared" si="13"/>
        <v>3.8848060234128193E-2</v>
      </c>
      <c r="E30" s="17">
        <f t="shared" si="14"/>
        <v>1.1264487607627107E-2</v>
      </c>
      <c r="F30" s="43">
        <v>649064.28</v>
      </c>
      <c r="G30" s="17">
        <f t="shared" si="10"/>
        <v>6.2656191926665954E-3</v>
      </c>
      <c r="H30" s="17">
        <f t="shared" si="11"/>
        <v>1.8809447248494845E-3</v>
      </c>
      <c r="I30" s="47">
        <f t="shared" si="12"/>
        <v>-0.81817624151513035</v>
      </c>
      <c r="K30" s="15"/>
      <c r="L30" s="15"/>
    </row>
    <row r="31" spans="2:36" x14ac:dyDescent="0.25">
      <c r="B31" s="51" t="s">
        <v>22</v>
      </c>
      <c r="C31" s="43">
        <v>4294680.2299999995</v>
      </c>
      <c r="D31" s="17">
        <f t="shared" si="13"/>
        <v>4.673724332178928E-2</v>
      </c>
      <c r="E31" s="17">
        <f t="shared" si="14"/>
        <v>1.355205626844763E-2</v>
      </c>
      <c r="F31" s="43">
        <v>4361938.6500000004</v>
      </c>
      <c r="G31" s="17">
        <f t="shared" si="10"/>
        <v>4.2107149268288527E-2</v>
      </c>
      <c r="H31" s="17">
        <f t="shared" si="11"/>
        <v>1.2640605478758718E-2</v>
      </c>
      <c r="I31" s="47">
        <f t="shared" si="12"/>
        <v>1.5660867957100699E-2</v>
      </c>
      <c r="K31" s="15"/>
      <c r="L31" s="15"/>
    </row>
    <row r="32" spans="2:36" x14ac:dyDescent="0.25">
      <c r="B32" s="51" t="s">
        <v>23</v>
      </c>
      <c r="C32" s="43">
        <v>7748848.71</v>
      </c>
      <c r="D32" s="17">
        <f t="shared" si="13"/>
        <v>8.4327542035185013E-2</v>
      </c>
      <c r="E32" s="17">
        <f t="shared" si="14"/>
        <v>2.4451839976362535E-2</v>
      </c>
      <c r="F32" s="43">
        <v>8402020.4700000007</v>
      </c>
      <c r="G32" s="17">
        <f t="shared" si="10"/>
        <v>8.1107314539030889E-2</v>
      </c>
      <c r="H32" s="17">
        <f t="shared" si="11"/>
        <v>2.4348491463933104E-2</v>
      </c>
      <c r="I32" s="47">
        <f t="shared" si="12"/>
        <v>8.4292749083753976E-2</v>
      </c>
      <c r="K32" s="15"/>
      <c r="L32" s="15"/>
    </row>
    <row r="33" spans="2:12" ht="15" customHeight="1" x14ac:dyDescent="0.25">
      <c r="B33" s="51" t="s">
        <v>39</v>
      </c>
      <c r="C33" s="43" t="s">
        <v>31</v>
      </c>
      <c r="D33" s="29" t="s">
        <v>31</v>
      </c>
      <c r="E33" s="29" t="s">
        <v>31</v>
      </c>
      <c r="F33" s="43">
        <v>1502596.058</v>
      </c>
      <c r="G33" s="17">
        <f t="shared" si="10"/>
        <v>1.4505026682149215E-2</v>
      </c>
      <c r="H33" s="17">
        <f t="shared" ref="H33" si="15">F33/F$37</f>
        <v>4.3544225371248742E-3</v>
      </c>
      <c r="I33" s="47" t="s">
        <v>31</v>
      </c>
      <c r="K33" s="15"/>
      <c r="L33" s="15"/>
    </row>
    <row r="34" spans="2:12" ht="15" customHeight="1" x14ac:dyDescent="0.25">
      <c r="B34" s="51" t="s">
        <v>24</v>
      </c>
      <c r="C34" s="43">
        <v>5231224.58</v>
      </c>
      <c r="D34" s="17">
        <f t="shared" si="13"/>
        <v>5.6929271324674381E-2</v>
      </c>
      <c r="E34" s="17">
        <f t="shared" si="14"/>
        <v>1.6507364009507718E-2</v>
      </c>
      <c r="F34" s="43">
        <v>5419843.6600000001</v>
      </c>
      <c r="G34" s="17">
        <f t="shared" si="10"/>
        <v>5.2319435075595853E-2</v>
      </c>
      <c r="H34" s="17">
        <f t="shared" si="11"/>
        <v>1.5706343201918188E-2</v>
      </c>
      <c r="I34" s="47">
        <f>(F34-C34)/C34</f>
        <v>3.6056391216910837E-2</v>
      </c>
      <c r="K34" s="15"/>
      <c r="L34" s="15"/>
    </row>
    <row r="35" spans="2:12" x14ac:dyDescent="0.25">
      <c r="B35" s="51" t="s">
        <v>35</v>
      </c>
      <c r="C35" s="43">
        <v>15723228.82</v>
      </c>
      <c r="D35" s="17">
        <f t="shared" si="13"/>
        <v>0.17110944978655834</v>
      </c>
      <c r="E35" s="17">
        <f t="shared" si="14"/>
        <v>4.9615354410290392E-2</v>
      </c>
      <c r="F35" s="43">
        <v>18390933.719999999</v>
      </c>
      <c r="G35" s="17">
        <f t="shared" si="10"/>
        <v>0.17753339821302638</v>
      </c>
      <c r="H35" s="17">
        <f t="shared" si="11"/>
        <v>5.3295691708208782E-2</v>
      </c>
      <c r="I35" s="47">
        <f>(F35-C35)/C35</f>
        <v>0.16966648075531846</v>
      </c>
      <c r="K35" s="15"/>
      <c r="L35" s="15"/>
    </row>
    <row r="36" spans="2:12" s="5" customFormat="1" ht="30" x14ac:dyDescent="0.25">
      <c r="B36" s="48" t="s">
        <v>6</v>
      </c>
      <c r="C36" s="49">
        <f>SUM(C22:C35)</f>
        <v>91889891.75999999</v>
      </c>
      <c r="D36" s="44">
        <f>SUM(D22:D35)</f>
        <v>1.0000000000000002</v>
      </c>
      <c r="E36" s="45">
        <f t="shared" ref="E36" si="16">C36/C$37</f>
        <v>0.28996267869589032</v>
      </c>
      <c r="F36" s="49">
        <f>SUM(F22:F35)</f>
        <v>103591402.54799999</v>
      </c>
      <c r="G36" s="44">
        <f>SUM(G22:G35)</f>
        <v>1</v>
      </c>
      <c r="H36" s="45">
        <f>F36/F$37</f>
        <v>0.30020093258316422</v>
      </c>
      <c r="I36" s="50">
        <f t="shared" ref="I36" si="17">(F36-C36)/C36</f>
        <v>0.12734274210010238</v>
      </c>
      <c r="K36" s="18"/>
    </row>
    <row r="37" spans="2:12" s="9" customFormat="1" ht="16.5" thickBot="1" x14ac:dyDescent="0.3">
      <c r="B37" s="52" t="s">
        <v>8</v>
      </c>
      <c r="C37" s="27">
        <f>C20+C36</f>
        <v>316902479.22000027</v>
      </c>
      <c r="D37" s="27"/>
      <c r="E37" s="28">
        <f>E20+E36</f>
        <v>1</v>
      </c>
      <c r="F37" s="27">
        <f>F20+F36</f>
        <v>345073553.42509544</v>
      </c>
      <c r="G37" s="27"/>
      <c r="H37" s="28">
        <f>H20+H36</f>
        <v>1</v>
      </c>
      <c r="I37" s="53">
        <f>(F37-C37)/C37</f>
        <v>8.889508934872746E-2</v>
      </c>
    </row>
    <row r="39" spans="2:12" x14ac:dyDescent="0.25">
      <c r="B39" s="14" t="s">
        <v>42</v>
      </c>
      <c r="C39" s="11"/>
      <c r="D39" s="11"/>
      <c r="E39" s="11"/>
      <c r="F39" s="11"/>
      <c r="G39" s="11"/>
      <c r="H39" s="11"/>
      <c r="I39" s="11"/>
      <c r="K39" s="11"/>
      <c r="L39" s="11"/>
    </row>
    <row r="40" spans="2:12" ht="15" customHeight="1" x14ac:dyDescent="0.25"/>
    <row r="41" spans="2:12" x14ac:dyDescent="0.25">
      <c r="B41" s="14" t="s">
        <v>43</v>
      </c>
      <c r="F41" s="13"/>
      <c r="G41" s="4"/>
    </row>
    <row r="43" spans="2:12" x14ac:dyDescent="0.25">
      <c r="B43" s="14" t="s">
        <v>44</v>
      </c>
    </row>
    <row r="44" spans="2:12" x14ac:dyDescent="0.25">
      <c r="B44" s="14"/>
    </row>
    <row r="45" spans="2:12" x14ac:dyDescent="0.25">
      <c r="B45" s="14" t="s">
        <v>47</v>
      </c>
    </row>
    <row r="46" spans="2:12" x14ac:dyDescent="0.25">
      <c r="B46" s="14"/>
    </row>
    <row r="47" spans="2:12" x14ac:dyDescent="0.25">
      <c r="B47" s="14" t="s">
        <v>45</v>
      </c>
    </row>
    <row r="48" spans="2:12" x14ac:dyDescent="0.25">
      <c r="B48" s="14"/>
    </row>
    <row r="49" spans="2:2" x14ac:dyDescent="0.25">
      <c r="B49" s="14" t="s">
        <v>46</v>
      </c>
    </row>
  </sheetData>
  <sortState ref="B23:M33">
    <sortCondition ref="B23"/>
  </sortState>
  <mergeCells count="7">
    <mergeCell ref="B2:I2"/>
    <mergeCell ref="B21:I21"/>
    <mergeCell ref="B6:I6"/>
    <mergeCell ref="C4:E4"/>
    <mergeCell ref="F4:H4"/>
    <mergeCell ref="B4:B5"/>
    <mergeCell ref="I4:I5"/>
  </mergeCells>
  <pageMargins left="0.39370078740157483" right="0.39370078740157483" top="0.39370078740157483" bottom="0.39370078740157483" header="0.19685039370078741" footer="0.19685039370078741"/>
  <pageSetup paperSize="9" scale="65" orientation="landscape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2020-02-14T12:32:42Z</dcterms:modified>
</cp:coreProperties>
</file>