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9" i="6" l="1"/>
  <c r="H21" i="6"/>
  <c r="F27" i="4" l="1"/>
  <c r="F28" i="6"/>
  <c r="D28" i="6"/>
  <c r="D28" i="5" l="1"/>
  <c r="H25" i="6" l="1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E27" i="6" s="1"/>
  <c r="F6" i="4"/>
  <c r="H6" i="4" s="1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H18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G29" i="5" l="1"/>
  <c r="I19" i="6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<sst xmlns="http://schemas.openxmlformats.org/spreadsheetml/2006/main" count="208" uniqueCount="55">
  <si>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</si>
  <si>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</si>
  <si>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</si>
  <si>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</si>
  <si>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</si>
  <si>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</si>
  <si>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</si>
  <si>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</si>
  <si>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</si>
  <si>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</si>
  <si>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</si>
  <si>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</si>
  <si>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</si>
  <si>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</si>
  <si>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</si>
  <si>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</si>
  <si>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</si>
  <si>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</si>
  <si>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</si>
  <si>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</si>
  <si>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</si>
  <si>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</si>
  <si>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</si>
  <si>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</si>
  <si>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</si>
  <si>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</si>
  <si>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</si>
  <si>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K 2017.**</t>
  </si>
  <si>
    <t>II K 2016.*</t>
  </si>
  <si>
    <t>Promjena iznosa isplaćenih šteta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</si>
  <si>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</si>
  <si>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</si>
  <si>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</si>
  <si>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</si>
  <si>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</si>
  <si>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drugi kvartal 2016. i 2017. godine</t>
  </si>
  <si>
    <t>Isplaćene štete po skupinama/vrstama osiguranja u FBiH (u KM) za drugi kvartal 2016. i 2017. godine</t>
  </si>
  <si>
    <t>Isplaćene štete po skupinama/vrstama osiguranja u RS (u KM) za drugi kvartal 2016. i 2017. godine</t>
  </si>
  <si>
    <t>Promjena u udjelu</t>
  </si>
  <si>
    <t>*Podatci se odnose na razdoblje od 01.01. do 30.06.2016. godine.</t>
  </si>
  <si>
    <t>**Podatci se odnose na razdoblje od 01.01. do 30.06.2017.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</si>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</sst>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165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18" fillId="0" borderId="0"/>
    <xf numFmtId="0" fontId="26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27" fillId="0" borderId="0"/>
    <xf numFmtId="0" fontId="16" fillId="23" borderId="7" applyNumberFormat="0" applyFont="0" applyAlignment="0" applyProtection="0"/>
    <xf numFmtId="0" fontId="28" fillId="20" borderId="8" applyNumberFormat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9" fillId="0" borderId="0"/>
    <xf numFmtId="0" fontId="49" fillId="0" borderId="0"/>
    <xf numFmtId="0" fontId="49" fillId="0" borderId="0"/>
    <xf numFmtId="0" fontId="9" fillId="0" borderId="0"/>
    <xf numFmtId="0" fontId="4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9" fillId="0" borderId="0"/>
    <xf numFmtId="0" fontId="49" fillId="0" borderId="0"/>
    <xf numFmtId="0" fontId="14" fillId="20" borderId="29" applyNumberFormat="0" applyAlignment="0" applyProtection="0"/>
    <xf numFmtId="0" fontId="24" fillId="7" borderId="29" applyNumberFormat="0" applyAlignment="0" applyProtection="0"/>
    <xf numFmtId="0" fontId="14" fillId="20" borderId="26" applyNumberFormat="0" applyAlignment="0" applyProtection="0"/>
    <xf numFmtId="0" fontId="24" fillId="7" borderId="26" applyNumberFormat="0" applyAlignment="0" applyProtection="0"/>
    <xf numFmtId="0" fontId="28" fillId="20" borderId="30" applyNumberFormat="0" applyAlignment="0" applyProtection="0"/>
    <xf numFmtId="0" fontId="30" fillId="0" borderId="31" applyNumberFormat="0" applyFill="0" applyAlignment="0" applyProtection="0"/>
    <xf numFmtId="0" fontId="28" fillId="20" borderId="27" applyNumberFormat="0" applyAlignment="0" applyProtection="0"/>
    <xf numFmtId="0" fontId="30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0" fillId="0" borderId="36" applyNumberFormat="0" applyFill="0" applyAlignment="0" applyProtection="0"/>
    <xf numFmtId="0" fontId="28" fillId="20" borderId="35" applyNumberFormat="0" applyAlignment="0" applyProtection="0"/>
    <xf numFmtId="0" fontId="16" fillId="23" borderId="34" applyNumberFormat="0" applyFont="0" applyAlignment="0" applyProtection="0"/>
    <xf numFmtId="0" fontId="14" fillId="20" borderId="37" applyNumberFormat="0" applyAlignment="0" applyProtection="0"/>
    <xf numFmtId="0" fontId="24" fillId="7" borderId="37" applyNumberFormat="0" applyAlignment="0" applyProtection="0"/>
    <xf numFmtId="0" fontId="24" fillId="7" borderId="33" applyNumberFormat="0" applyAlignment="0" applyProtection="0"/>
    <xf numFmtId="0" fontId="14" fillId="20" borderId="33" applyNumberFormat="0" applyAlignment="0" applyProtection="0"/>
    <xf numFmtId="0" fontId="16" fillId="23" borderId="38" applyNumberFormat="0" applyFont="0" applyAlignment="0" applyProtection="0"/>
    <xf numFmtId="0" fontId="28" fillId="20" borderId="39" applyNumberFormat="0" applyAlignment="0" applyProtection="0"/>
    <xf numFmtId="0" fontId="30" fillId="0" borderId="40" applyNumberFormat="0" applyFill="0" applyAlignment="0" applyProtection="0"/>
    <xf numFmtId="0" fontId="16" fillId="23" borderId="3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3" fillId="0" borderId="0" xfId="197" applyFont="1"/>
    <xf numFmtId="0" fontId="35" fillId="0" borderId="0" xfId="197" applyFont="1"/>
    <xf numFmtId="0" fontId="34" fillId="0" borderId="0" xfId="197" applyFont="1"/>
    <xf numFmtId="0" fontId="33" fillId="0" borderId="0" xfId="197" applyFont="1" applyBorder="1"/>
    <xf numFmtId="0" fontId="36" fillId="0" borderId="0" xfId="197" applyFont="1" applyFill="1" applyBorder="1"/>
    <xf numFmtId="3" fontId="34" fillId="0" borderId="0" xfId="197" applyNumberFormat="1" applyFont="1" applyBorder="1" applyAlignment="1">
      <alignment horizontal="right"/>
    </xf>
    <xf numFmtId="3" fontId="33" fillId="0" borderId="0" xfId="197" applyNumberFormat="1" applyFont="1" applyBorder="1"/>
    <xf numFmtId="3" fontId="37" fillId="0" borderId="0" xfId="197" applyNumberFormat="1" applyFont="1" applyBorder="1" applyAlignment="1">
      <alignment horizontal="right"/>
    </xf>
    <xf numFmtId="3" fontId="33" fillId="0" borderId="0" xfId="197" applyNumberFormat="1" applyFont="1"/>
    <xf numFmtId="0" fontId="33" fillId="0" borderId="0" xfId="197" applyFont="1" applyBorder="1" applyAlignment="1">
      <alignment horizontal="justify"/>
    </xf>
    <xf numFmtId="0" fontId="34" fillId="0" borderId="0" xfId="197" applyFont="1" applyBorder="1" applyAlignment="1">
      <alignment horizontal="left" wrapText="1"/>
    </xf>
    <xf numFmtId="0" fontId="34" fillId="0" borderId="0" xfId="197" applyFont="1" applyBorder="1" applyAlignment="1">
      <alignment horizontal="right" wrapText="1"/>
    </xf>
    <xf numFmtId="0" fontId="33" fillId="0" borderId="0" xfId="197" applyFont="1" applyAlignment="1">
      <alignment wrapText="1"/>
    </xf>
    <xf numFmtId="0" fontId="33" fillId="0" borderId="0" xfId="197" applyFont="1" applyBorder="1" applyAlignment="1"/>
    <xf numFmtId="0" fontId="34" fillId="0" borderId="0" xfId="197" applyFont="1" applyBorder="1" applyAlignment="1">
      <alignment wrapText="1"/>
    </xf>
    <xf numFmtId="0" fontId="34" fillId="0" borderId="0" xfId="197" applyFont="1" applyBorder="1" applyAlignment="1"/>
    <xf numFmtId="0" fontId="38" fillId="0" borderId="0" xfId="197" applyFont="1"/>
    <xf numFmtId="0" fontId="42" fillId="0" borderId="11" xfId="197" applyFont="1" applyBorder="1" applyAlignment="1">
      <alignment horizontal="right" vertical="center"/>
    </xf>
    <xf numFmtId="10" fontId="42" fillId="0" borderId="10" xfId="197" applyNumberFormat="1" applyFont="1" applyBorder="1" applyAlignment="1">
      <alignment horizontal="right" vertical="center" wrapText="1"/>
    </xf>
    <xf numFmtId="10" fontId="43" fillId="0" borderId="10" xfId="197" applyNumberFormat="1" applyFont="1" applyBorder="1" applyAlignment="1">
      <alignment vertical="center" wrapText="1"/>
    </xf>
    <xf numFmtId="10" fontId="43" fillId="0" borderId="13" xfId="197" applyNumberFormat="1" applyFont="1" applyBorder="1" applyAlignment="1">
      <alignment vertical="center" wrapText="1"/>
    </xf>
    <xf numFmtId="10" fontId="43" fillId="0" borderId="10" xfId="197" applyNumberFormat="1" applyFont="1" applyBorder="1" applyAlignment="1">
      <alignment horizontal="right" vertical="center" wrapText="1"/>
    </xf>
    <xf numFmtId="10" fontId="43" fillId="0" borderId="13" xfId="197" applyNumberFormat="1" applyFont="1" applyBorder="1" applyAlignment="1">
      <alignment horizontal="right" vertical="center" wrapText="1"/>
    </xf>
    <xf numFmtId="0" fontId="39" fillId="24" borderId="11" xfId="197" applyFont="1" applyFill="1" applyBorder="1" applyAlignment="1">
      <alignment horizontal="right" vertical="center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41" fillId="24" borderId="10" xfId="197" applyNumberFormat="1" applyFont="1" applyFill="1" applyBorder="1" applyAlignment="1">
      <alignment horizontal="right" vertical="center" wrapText="1"/>
    </xf>
    <xf numFmtId="10" fontId="41" fillId="24" borderId="13" xfId="197" applyNumberFormat="1" applyFont="1" applyFill="1" applyBorder="1" applyAlignment="1">
      <alignment horizontal="right" vertical="center" wrapText="1"/>
    </xf>
    <xf numFmtId="10" fontId="41" fillId="24" borderId="10" xfId="197" applyNumberFormat="1" applyFont="1" applyFill="1" applyBorder="1" applyAlignment="1">
      <alignment vertical="center" wrapText="1"/>
    </xf>
    <xf numFmtId="10" fontId="41" fillId="24" borderId="13" xfId="197" applyNumberFormat="1" applyFont="1" applyFill="1" applyBorder="1" applyAlignment="1">
      <alignment vertical="center" wrapText="1"/>
    </xf>
    <xf numFmtId="10" fontId="41" fillId="25" borderId="12" xfId="197" applyNumberFormat="1" applyFont="1" applyFill="1" applyBorder="1" applyAlignment="1">
      <alignment vertical="center" wrapText="1"/>
    </xf>
    <xf numFmtId="10" fontId="41" fillId="25" borderId="14" xfId="197" applyNumberFormat="1" applyFont="1" applyFill="1" applyBorder="1" applyAlignment="1">
      <alignment vertical="center" wrapText="1"/>
    </xf>
    <xf numFmtId="0" fontId="39" fillId="25" borderId="15" xfId="197" applyFont="1" applyFill="1" applyBorder="1" applyAlignment="1">
      <alignment horizontal="right" vertical="center"/>
    </xf>
    <xf numFmtId="10" fontId="42" fillId="0" borderId="10" xfId="197" applyNumberFormat="1" applyFont="1" applyFill="1" applyBorder="1" applyAlignment="1">
      <alignment horizontal="right" vertical="center"/>
    </xf>
    <xf numFmtId="10" fontId="39" fillId="24" borderId="10" xfId="197" applyNumberFormat="1" applyFont="1" applyFill="1" applyBorder="1" applyAlignment="1">
      <alignment horizontal="right" vertical="center"/>
    </xf>
    <xf numFmtId="4" fontId="33" fillId="0" borderId="0" xfId="197" applyNumberFormat="1" applyFont="1"/>
    <xf numFmtId="4" fontId="0" fillId="0" borderId="0" xfId="0" applyNumberFormat="1" applyBorder="1"/>
    <xf numFmtId="0" fontId="44" fillId="0" borderId="0" xfId="197" applyFont="1" applyBorder="1" applyAlignment="1">
      <alignment wrapText="1"/>
    </xf>
    <xf numFmtId="4" fontId="45" fillId="0" borderId="0" xfId="0" applyNumberFormat="1" applyFont="1"/>
    <xf numFmtId="3" fontId="46" fillId="0" borderId="0" xfId="0" applyNumberFormat="1" applyFont="1"/>
    <xf numFmtId="3" fontId="47" fillId="0" borderId="0" xfId="197" applyNumberFormat="1" applyFont="1"/>
    <xf numFmtId="0" fontId="48" fillId="0" borderId="0" xfId="197" applyFont="1"/>
    <xf numFmtId="9" fontId="39" fillId="25" borderId="12" xfId="197" applyNumberFormat="1" applyFont="1" applyFill="1" applyBorder="1" applyAlignment="1">
      <alignment horizontal="right" vertical="center"/>
    </xf>
    <xf numFmtId="10" fontId="42" fillId="0" borderId="24" xfId="197" applyNumberFormat="1" applyFont="1" applyBorder="1" applyAlignment="1">
      <alignment horizontal="right" vertical="center" wrapText="1"/>
    </xf>
    <xf numFmtId="4" fontId="50" fillId="0" borderId="0" xfId="205" applyNumberFormat="1" applyFont="1" applyBorder="1" applyAlignment="1"/>
    <xf numFmtId="0" fontId="48" fillId="0" borderId="0" xfId="197" applyFont="1" applyBorder="1"/>
    <xf numFmtId="9" fontId="39" fillId="25" borderId="12" xfId="197" applyNumberFormat="1" applyFont="1" applyFill="1" applyBorder="1" applyAlignment="1">
      <alignment horizontal="right" vertical="center" wrapText="1"/>
    </xf>
    <xf numFmtId="3" fontId="51" fillId="0" borderId="0" xfId="0" applyNumberFormat="1" applyFont="1" applyBorder="1"/>
    <xf numFmtId="3" fontId="0" fillId="0" borderId="0" xfId="0" applyNumberFormat="1" applyBorder="1"/>
    <xf numFmtId="10" fontId="43" fillId="0" borderId="25" xfId="197" applyNumberFormat="1" applyFont="1" applyBorder="1" applyAlignment="1">
      <alignment horizontal="right" vertical="center" wrapText="1"/>
    </xf>
    <xf numFmtId="3" fontId="52" fillId="24" borderId="10" xfId="197" applyNumberFormat="1" applyFont="1" applyFill="1" applyBorder="1" applyAlignment="1">
      <alignment horizontal="right" vertical="center"/>
    </xf>
    <xf numFmtId="10" fontId="51" fillId="0" borderId="10" xfId="197" applyNumberFormat="1" applyFont="1" applyBorder="1" applyAlignment="1">
      <alignment horizontal="right" vertical="center" wrapText="1"/>
    </xf>
    <xf numFmtId="10" fontId="52" fillId="24" borderId="10" xfId="197" applyNumberFormat="1" applyFont="1" applyFill="1" applyBorder="1" applyAlignment="1">
      <alignment horizontal="right" vertical="center" wrapText="1"/>
    </xf>
    <xf numFmtId="4" fontId="53" fillId="0" borderId="0" xfId="205" applyNumberFormat="1" applyFont="1" applyBorder="1" applyAlignment="1"/>
    <xf numFmtId="4" fontId="42" fillId="0" borderId="0" xfId="197" applyNumberFormat="1" applyFont="1"/>
    <xf numFmtId="4" fontId="48" fillId="0" borderId="0" xfId="197" applyNumberFormat="1" applyFont="1"/>
    <xf numFmtId="3" fontId="54" fillId="0" borderId="0" xfId="197" applyNumberFormat="1" applyFont="1"/>
    <xf numFmtId="4" fontId="50" fillId="0" borderId="0" xfId="211" applyNumberFormat="1" applyFont="1" applyFill="1" applyBorder="1" applyAlignment="1" applyProtection="1">
      <alignment horizontal="right"/>
    </xf>
    <xf numFmtId="3" fontId="51" fillId="0" borderId="10" xfId="197" applyNumberFormat="1" applyFont="1" applyFill="1" applyBorder="1" applyAlignment="1">
      <alignment horizontal="right" vertical="center"/>
    </xf>
    <xf numFmtId="3" fontId="55" fillId="0" borderId="10" xfId="0" applyNumberFormat="1" applyFont="1" applyBorder="1" applyAlignment="1">
      <alignment vertical="center"/>
    </xf>
    <xf numFmtId="0" fontId="56" fillId="0" borderId="0" xfId="197" applyFont="1"/>
    <xf numFmtId="0" fontId="57" fillId="0" borderId="0" xfId="197" applyFont="1" applyFill="1" applyBorder="1"/>
    <xf numFmtId="0" fontId="58" fillId="0" borderId="0" xfId="197" applyFont="1" applyFill="1" applyBorder="1"/>
    <xf numFmtId="4" fontId="51" fillId="0" borderId="0" xfId="197" applyNumberFormat="1" applyFont="1" applyFill="1" applyBorder="1"/>
    <xf numFmtId="3" fontId="59" fillId="0" borderId="10" xfId="205" applyNumberFormat="1" applyFont="1" applyBorder="1"/>
    <xf numFmtId="10" fontId="59" fillId="0" borderId="10" xfId="197" applyNumberFormat="1" applyFont="1" applyBorder="1" applyAlignment="1">
      <alignment horizontal="right" vertical="center" wrapText="1"/>
    </xf>
    <xf numFmtId="10" fontId="59" fillId="0" borderId="24" xfId="197" applyNumberFormat="1" applyFont="1" applyBorder="1" applyAlignment="1">
      <alignment horizontal="right" vertical="center" wrapText="1"/>
    </xf>
    <xf numFmtId="3" fontId="60" fillId="0" borderId="10" xfId="0" applyNumberFormat="1" applyFont="1" applyBorder="1" applyAlignment="1">
      <alignment vertical="center"/>
    </xf>
    <xf numFmtId="3" fontId="51" fillId="0" borderId="10" xfId="0" applyNumberFormat="1" applyFont="1" applyBorder="1"/>
    <xf numFmtId="3" fontId="52" fillId="24" borderId="10" xfId="197" applyNumberFormat="1" applyFont="1" applyFill="1" applyBorder="1" applyAlignment="1">
      <alignment horizontal="right" vertical="center" wrapText="1"/>
    </xf>
    <xf numFmtId="3" fontId="52" fillId="25" borderId="12" xfId="197" applyNumberFormat="1" applyFont="1" applyFill="1" applyBorder="1" applyAlignment="1">
      <alignment horizontal="right" vertical="center"/>
    </xf>
    <xf numFmtId="49" fontId="42" fillId="0" borderId="11" xfId="197" applyNumberFormat="1" applyFont="1" applyBorder="1" applyAlignment="1">
      <alignment horizontal="center" vertical="center"/>
    </xf>
    <xf numFmtId="0" fontId="39" fillId="24" borderId="11" xfId="197" applyFont="1" applyFill="1" applyBorder="1" applyAlignment="1">
      <alignment horizontal="center" vertical="center"/>
    </xf>
    <xf numFmtId="0" fontId="42" fillId="0" borderId="11" xfId="197" applyFont="1" applyBorder="1" applyAlignment="1">
      <alignment horizontal="center" vertical="center"/>
    </xf>
    <xf numFmtId="0" fontId="39" fillId="25" borderId="15" xfId="197" applyFont="1" applyFill="1" applyBorder="1" applyAlignment="1">
      <alignment horizontal="center" vertical="center"/>
    </xf>
    <xf numFmtId="3" fontId="61" fillId="24" borderId="10" xfId="197" applyNumberFormat="1" applyFont="1" applyFill="1" applyBorder="1" applyAlignment="1">
      <alignment horizontal="right" vertical="center"/>
    </xf>
    <xf numFmtId="10" fontId="61" fillId="24" borderId="10" xfId="197" applyNumberFormat="1" applyFont="1" applyFill="1" applyBorder="1" applyAlignment="1">
      <alignment horizontal="right" vertical="center" wrapText="1"/>
    </xf>
    <xf numFmtId="3" fontId="61" fillId="24" borderId="10" xfId="197" applyNumberFormat="1" applyFont="1" applyFill="1" applyBorder="1" applyAlignment="1">
      <alignment vertical="center" wrapText="1"/>
    </xf>
    <xf numFmtId="3" fontId="61" fillId="25" borderId="12" xfId="197" applyNumberFormat="1" applyFont="1" applyFill="1" applyBorder="1" applyAlignment="1">
      <alignment horizontal="right" vertical="center"/>
    </xf>
    <xf numFmtId="9" fontId="61" fillId="25" borderId="12" xfId="197" applyNumberFormat="1" applyFont="1" applyFill="1" applyBorder="1" applyAlignment="1">
      <alignment horizontal="right" vertical="center" wrapText="1"/>
    </xf>
    <xf numFmtId="9" fontId="52" fillId="25" borderId="12" xfId="197" applyNumberFormat="1" applyFont="1" applyFill="1" applyBorder="1" applyAlignment="1">
      <alignment horizontal="right" vertical="center"/>
    </xf>
    <xf numFmtId="3" fontId="52" fillId="25" borderId="12" xfId="197" applyNumberFormat="1" applyFont="1" applyFill="1" applyBorder="1" applyAlignment="1">
      <alignment horizontal="right"/>
    </xf>
    <xf numFmtId="0" fontId="42" fillId="0" borderId="10" xfId="197" applyFont="1" applyBorder="1" applyAlignment="1">
      <alignment horizontal="left" vertical="center" wrapText="1"/>
    </xf>
    <xf numFmtId="0" fontId="39" fillId="24" borderId="10" xfId="197" applyFont="1" applyFill="1" applyBorder="1" applyAlignment="1">
      <alignment horizontal="right" vertical="center" wrapText="1"/>
    </xf>
    <xf numFmtId="0" fontId="39" fillId="25" borderId="12" xfId="197" applyFont="1" applyFill="1" applyBorder="1" applyAlignment="1">
      <alignment horizontal="right" vertical="center" wrapText="1"/>
    </xf>
    <xf numFmtId="0" fontId="42" fillId="0" borderId="10" xfId="197" applyFont="1" applyBorder="1" applyAlignment="1">
      <alignment horizontal="left" vertical="center" wrapText="1"/>
    </xf>
    <xf numFmtId="0" fontId="39" fillId="24" borderId="10" xfId="197" applyFont="1" applyFill="1" applyBorder="1" applyAlignment="1">
      <alignment horizontal="right" vertical="center" wrapText="1"/>
    </xf>
    <xf numFmtId="0" fontId="39" fillId="25" borderId="12" xfId="197" applyFont="1" applyFill="1" applyBorder="1" applyAlignment="1">
      <alignment horizontal="right" vertical="center" wrapText="1"/>
    </xf>
    <xf numFmtId="0" fontId="62" fillId="0" borderId="10" xfId="197" applyFont="1" applyBorder="1" applyAlignment="1">
      <alignment horizontal="left" vertical="center" wrapText="1"/>
    </xf>
    <xf numFmtId="0" fontId="42" fillId="0" borderId="10" xfId="197" applyFont="1" applyBorder="1" applyAlignment="1">
      <alignment horizontal="left" vertical="center" wrapText="1"/>
    </xf>
    <xf numFmtId="0" fontId="42" fillId="0" borderId="10" xfId="197" applyFont="1" applyFill="1" applyBorder="1" applyAlignment="1">
      <alignment horizontal="left" vertical="center" wrapText="1"/>
    </xf>
    <xf numFmtId="0" fontId="39" fillId="24" borderId="10" xfId="197" applyFont="1" applyFill="1" applyBorder="1" applyAlignment="1">
      <alignment horizontal="right" vertical="center" wrapText="1"/>
    </xf>
    <xf numFmtId="0" fontId="39" fillId="25" borderId="12" xfId="197" applyFont="1" applyFill="1" applyBorder="1" applyAlignment="1">
      <alignment horizontal="right" vertical="center" wrapText="1"/>
    </xf>
    <xf numFmtId="0" fontId="34" fillId="0" borderId="19" xfId="197" applyFont="1" applyBorder="1" applyAlignment="1">
      <alignment horizontal="center"/>
    </xf>
    <xf numFmtId="0" fontId="34" fillId="0" borderId="20" xfId="197" applyFont="1" applyBorder="1" applyAlignment="1">
      <alignment horizontal="center"/>
    </xf>
    <xf numFmtId="0" fontId="34" fillId="0" borderId="21" xfId="197" applyFont="1" applyBorder="1" applyAlignment="1">
      <alignment horizontal="center"/>
    </xf>
    <xf numFmtId="0" fontId="39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1" fillId="25" borderId="17" xfId="197" applyFont="1" applyFill="1" applyBorder="1" applyAlignment="1">
      <alignment horizontal="center" vertical="center" wrapText="1"/>
    </xf>
    <xf numFmtId="0" fontId="43" fillId="25" borderId="10" xfId="197" applyFont="1" applyFill="1" applyBorder="1" applyAlignment="1">
      <alignment horizontal="center" vertical="center" wrapText="1"/>
    </xf>
    <xf numFmtId="0" fontId="41" fillId="25" borderId="18" xfId="197" applyFont="1" applyFill="1" applyBorder="1" applyAlignment="1">
      <alignment horizontal="center" vertical="center" wrapText="1"/>
    </xf>
    <xf numFmtId="0" fontId="43" fillId="25" borderId="13" xfId="197" applyFont="1" applyFill="1" applyBorder="1" applyAlignment="1">
      <alignment horizontal="center" vertical="center" wrapText="1"/>
    </xf>
    <xf numFmtId="0" fontId="39" fillId="25" borderId="16" xfId="197" applyFont="1" applyFill="1" applyBorder="1" applyAlignment="1">
      <alignment horizontal="center" vertical="center" wrapText="1"/>
    </xf>
    <xf numFmtId="0" fontId="39" fillId="25" borderId="11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52" fillId="25" borderId="17" xfId="197" applyFont="1" applyFill="1" applyBorder="1" applyAlignment="1">
      <alignment horizontal="center" vertical="center"/>
    </xf>
    <xf numFmtId="0" fontId="52" fillId="25" borderId="10" xfId="197" applyFont="1" applyFill="1" applyBorder="1" applyAlignment="1">
      <alignment horizontal="center" vertical="center"/>
    </xf>
    <xf numFmtId="0" fontId="40" fillId="25" borderId="17" xfId="197" applyFont="1" applyFill="1" applyBorder="1" applyAlignment="1">
      <alignment horizontal="center" vertical="center"/>
    </xf>
    <xf numFmtId="0" fontId="40" fillId="25" borderId="10" xfId="197" applyFont="1" applyFill="1" applyBorder="1" applyAlignment="1">
      <alignment horizontal="center" vertical="center"/>
    </xf>
    <xf numFmtId="0" fontId="39" fillId="25" borderId="23" xfId="197" applyFont="1" applyFill="1" applyBorder="1" applyAlignment="1">
      <alignment horizontal="center" vertical="center" wrapText="1"/>
    </xf>
    <xf numFmtId="0" fontId="39" fillId="25" borderId="22" xfId="197" applyFont="1" applyFill="1" applyBorder="1" applyAlignment="1">
      <alignment horizontal="center" vertical="center" wrapText="1"/>
    </xf>
    <xf numFmtId="9" fontId="43" fillId="0" borderId="10" xfId="197" applyNumberFormat="1" applyFont="1" applyBorder="1" applyAlignment="1">
      <alignment vertical="center" wrapText="1"/>
    </xf>
    <xf numFmtId="9" fontId="43" fillId="0" borderId="13" xfId="197" applyNumberFormat="1" applyFont="1" applyBorder="1" applyAlignment="1">
      <alignment vertical="center" wrapText="1"/>
    </xf>
  </cellXfs>
  <cellStyles count="27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32"/>
    <cellStyle name="Calculation 3" xfId="230"/>
    <cellStyle name="Calculation 4" xfId="259"/>
    <cellStyle name="Calculation 5" xfId="256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3"/>
    <cellStyle name="Input 3" xfId="231"/>
    <cellStyle name="Input 4" xfId="258"/>
    <cellStyle name="Input 5" xfId="257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8"/>
    <cellStyle name="Normal 152 3" xfId="264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40"/>
    <cellStyle name="Normal 160 3" xfId="266"/>
    <cellStyle name="Normal 161" xfId="215"/>
    <cellStyle name="Normal 161 2" xfId="242"/>
    <cellStyle name="Normal 161 3" xfId="268"/>
    <cellStyle name="Normal 162" xfId="217"/>
    <cellStyle name="Normal 162 2" xfId="244"/>
    <cellStyle name="Normal 162 3" xfId="270"/>
    <cellStyle name="Normal 163" xfId="219"/>
    <cellStyle name="Normal 163 2" xfId="246"/>
    <cellStyle name="Normal 163 3" xfId="272"/>
    <cellStyle name="Normal 164" xfId="221"/>
    <cellStyle name="Normal 164 2" xfId="248"/>
    <cellStyle name="Normal 164 3" xfId="274"/>
    <cellStyle name="Normal 165" xfId="223"/>
    <cellStyle name="Normal 165 2" xfId="250"/>
    <cellStyle name="Normal 165 3" xfId="276"/>
    <cellStyle name="Normal 166" xfId="22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8"/>
    <cellStyle name="Normalno 3" xfId="212"/>
    <cellStyle name="Note" xfId="199" builtinId="10" customBuiltin="1"/>
    <cellStyle name="Note 2" xfId="263"/>
    <cellStyle name="Note 3" xfId="255"/>
    <cellStyle name="Note 4" xfId="260"/>
    <cellStyle name="Obično 2" xfId="205"/>
    <cellStyle name="Obično 2 2" xfId="207"/>
    <cellStyle name="Obično 3" xfId="208"/>
    <cellStyle name="Obično 3 10" xfId="265"/>
    <cellStyle name="Obično 3 2" xfId="213"/>
    <cellStyle name="Obično 3 2 2" xfId="241"/>
    <cellStyle name="Obično 3 2 3" xfId="267"/>
    <cellStyle name="Obično 3 3" xfId="216"/>
    <cellStyle name="Obično 3 3 2" xfId="243"/>
    <cellStyle name="Obično 3 3 3" xfId="269"/>
    <cellStyle name="Obično 3 4" xfId="218"/>
    <cellStyle name="Obično 3 4 2" xfId="245"/>
    <cellStyle name="Obično 3 4 3" xfId="271"/>
    <cellStyle name="Obično 3 5" xfId="220"/>
    <cellStyle name="Obično 3 5 2" xfId="247"/>
    <cellStyle name="Obično 3 5 3" xfId="273"/>
    <cellStyle name="Obično 3 6" xfId="222"/>
    <cellStyle name="Obično 3 6 2" xfId="249"/>
    <cellStyle name="Obično 3 6 3" xfId="275"/>
    <cellStyle name="Obično 3 7" xfId="224"/>
    <cellStyle name="Obično 3 7 2" xfId="251"/>
    <cellStyle name="Obično 3 7 3" xfId="277"/>
    <cellStyle name="Obično 3 8" xfId="226"/>
    <cellStyle name="Obično 3 9" xfId="239"/>
    <cellStyle name="Obično 4" xfId="209"/>
    <cellStyle name="Obično 4 2" xfId="229"/>
    <cellStyle name="Obično_12a Izvjestaji drustava za osiguranje" xfId="214"/>
    <cellStyle name="Output" xfId="200" builtinId="21" customBuiltin="1"/>
    <cellStyle name="Output 2" xfId="236"/>
    <cellStyle name="Output 3" xfId="234"/>
    <cellStyle name="Output 4" xfId="254"/>
    <cellStyle name="Output 5" xfId="261"/>
    <cellStyle name="Percent 2" xfId="227"/>
    <cellStyle name="Percent 2 2" xfId="252"/>
    <cellStyle name="Percent 2 3" xfId="278"/>
    <cellStyle name="Standard_0103_s Versicherung" xfId="201"/>
    <cellStyle name="Title" xfId="202" builtinId="15" customBuiltin="1"/>
    <cellStyle name="Total" xfId="203" builtinId="25" customBuiltin="1"/>
    <cellStyle name="Total 2" xfId="237"/>
    <cellStyle name="Total 3" xfId="235"/>
    <cellStyle name="Total 4" xfId="253"/>
    <cellStyle name="Total 5" xfId="262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3" t="s">
        <v>35</v>
      </c>
      <c r="C2" s="94"/>
      <c r="D2" s="94"/>
      <c r="E2" s="94"/>
      <c r="F2" s="94"/>
      <c r="G2" s="94"/>
      <c r="H2" s="94"/>
      <c r="I2" s="95"/>
    </row>
    <row r="3" spans="2:9" ht="16.5" thickBot="1" x14ac:dyDescent="0.3">
      <c r="B3" s="2"/>
      <c r="C3" s="3"/>
    </row>
    <row r="4" spans="2:9" x14ac:dyDescent="0.25">
      <c r="B4" s="102"/>
      <c r="C4" s="96" t="s">
        <v>2</v>
      </c>
      <c r="D4" s="105" t="s">
        <v>28</v>
      </c>
      <c r="E4" s="96" t="s">
        <v>3</v>
      </c>
      <c r="F4" s="107" t="s">
        <v>27</v>
      </c>
      <c r="G4" s="96" t="s">
        <v>3</v>
      </c>
      <c r="H4" s="98" t="s">
        <v>29</v>
      </c>
      <c r="I4" s="100" t="s">
        <v>38</v>
      </c>
    </row>
    <row r="5" spans="2:9" x14ac:dyDescent="0.25">
      <c r="B5" s="103"/>
      <c r="C5" s="104"/>
      <c r="D5" s="106"/>
      <c r="E5" s="97" t="s">
        <v>0</v>
      </c>
      <c r="F5" s="108"/>
      <c r="G5" s="97" t="s">
        <v>0</v>
      </c>
      <c r="H5" s="99"/>
      <c r="I5" s="101"/>
    </row>
    <row r="6" spans="2:9" x14ac:dyDescent="0.25">
      <c r="B6" s="71" t="s">
        <v>8</v>
      </c>
      <c r="C6" s="88" t="s">
        <v>41</v>
      </c>
      <c r="D6" s="58">
        <f>'FBiH '!D6+RS!D6</f>
        <v>10769931.680399999</v>
      </c>
      <c r="E6" s="33">
        <f>D6/$D$29</f>
        <v>8.9308434443350126E-2</v>
      </c>
      <c r="F6" s="58">
        <f>'FBiH '!F6+RS!F6</f>
        <v>10050555.780199997</v>
      </c>
      <c r="G6" s="33">
        <f t="shared" ref="G6:G23" si="0">F6/$F$29</f>
        <v>8.1940862939610115E-2</v>
      </c>
      <c r="H6" s="20">
        <f>(F6-D6)/D6</f>
        <v>-6.6794843416618968E-2</v>
      </c>
      <c r="I6" s="21">
        <f>(G6-E6)/E6</f>
        <v>-8.2495808482830238E-2</v>
      </c>
    </row>
    <row r="7" spans="2:9" x14ac:dyDescent="0.25">
      <c r="B7" s="71" t="s">
        <v>9</v>
      </c>
      <c r="C7" s="89" t="s">
        <v>4</v>
      </c>
      <c r="D7" s="58">
        <f>'FBiH '!D7+RS!D7</f>
        <v>1514242.8359999999</v>
      </c>
      <c r="E7" s="33">
        <f t="shared" ref="E7:E27" si="1">D7/$D$29</f>
        <v>1.2556686621915126E-2</v>
      </c>
      <c r="F7" s="58">
        <f>'FBiH '!F7+RS!F7</f>
        <v>1523362.453900001</v>
      </c>
      <c r="G7" s="33">
        <f t="shared" si="0"/>
        <v>1.2419774266442028E-2</v>
      </c>
      <c r="H7" s="20">
        <f t="shared" ref="H7:H26" si="2">(F7-D7)/D7</f>
        <v>6.022559713137793E-3</v>
      </c>
      <c r="I7" s="21">
        <f t="shared" ref="I7:I23" si="3">(G7-E7)/E7</f>
        <v>-1.0903541642438208E-2</v>
      </c>
    </row>
    <row r="8" spans="2:9" x14ac:dyDescent="0.25">
      <c r="B8" s="71" t="s">
        <v>10</v>
      </c>
      <c r="C8" s="90" t="s">
        <v>42</v>
      </c>
      <c r="D8" s="58">
        <f>'FBiH '!D8+RS!D8</f>
        <v>20203697.123999998</v>
      </c>
      <c r="E8" s="33">
        <f t="shared" si="1"/>
        <v>0.16753686222502023</v>
      </c>
      <c r="F8" s="58">
        <f>'FBiH '!F8+RS!F8</f>
        <v>21473708.996299993</v>
      </c>
      <c r="G8" s="33">
        <f t="shared" si="0"/>
        <v>0.17507233272983003</v>
      </c>
      <c r="H8" s="20">
        <f t="shared" si="2"/>
        <v>6.2860369788029863E-2</v>
      </c>
      <c r="I8" s="21">
        <f t="shared" si="3"/>
        <v>4.4977985171340003E-2</v>
      </c>
    </row>
    <row r="9" spans="2:9" x14ac:dyDescent="0.25">
      <c r="B9" s="71" t="s">
        <v>11</v>
      </c>
      <c r="C9" s="90" t="s">
        <v>43</v>
      </c>
      <c r="D9" s="58">
        <f>'FBiH '!D9+RS!D9</f>
        <v>0</v>
      </c>
      <c r="E9" s="33">
        <f t="shared" si="1"/>
        <v>0</v>
      </c>
      <c r="F9" s="58">
        <f>'FBiH '!F9+RS!F9</f>
        <v>0</v>
      </c>
      <c r="G9" s="33">
        <f t="shared" si="0"/>
        <v>0</v>
      </c>
      <c r="H9" s="22" t="s">
        <v>1</v>
      </c>
      <c r="I9" s="23" t="s">
        <v>1</v>
      </c>
    </row>
    <row r="10" spans="2:9" x14ac:dyDescent="0.25">
      <c r="B10" s="71" t="s">
        <v>12</v>
      </c>
      <c r="C10" s="90" t="s">
        <v>44</v>
      </c>
      <c r="D10" s="58">
        <f>'FBiH '!D10+RS!D10</f>
        <v>0</v>
      </c>
      <c r="E10" s="33">
        <f t="shared" si="1"/>
        <v>0</v>
      </c>
      <c r="F10" s="58">
        <f>'FBiH '!F10+RS!F10</f>
        <v>0</v>
      </c>
      <c r="G10" s="33">
        <f t="shared" si="0"/>
        <v>0</v>
      </c>
      <c r="H10" s="22" t="s">
        <v>1</v>
      </c>
      <c r="I10" s="23" t="s">
        <v>1</v>
      </c>
    </row>
    <row r="11" spans="2:9" x14ac:dyDescent="0.25">
      <c r="B11" s="71" t="s">
        <v>13</v>
      </c>
      <c r="C11" s="90" t="s">
        <v>45</v>
      </c>
      <c r="D11" s="58">
        <f>'FBiH '!D11+RS!D11</f>
        <v>0</v>
      </c>
      <c r="E11" s="33">
        <f t="shared" si="1"/>
        <v>0</v>
      </c>
      <c r="F11" s="58">
        <f>'FBiH '!F11+RS!F11</f>
        <v>200</v>
      </c>
      <c r="G11" s="33">
        <f t="shared" si="0"/>
        <v>1.6305737659013234E-6</v>
      </c>
      <c r="H11" s="22" t="s">
        <v>1</v>
      </c>
      <c r="I11" s="23" t="s">
        <v>1</v>
      </c>
    </row>
    <row r="12" spans="2:9" x14ac:dyDescent="0.25">
      <c r="B12" s="71" t="s">
        <v>14</v>
      </c>
      <c r="C12" s="90" t="s">
        <v>30</v>
      </c>
      <c r="D12" s="58">
        <f>'FBiH '!D12+RS!D12</f>
        <v>67895.760000000009</v>
      </c>
      <c r="E12" s="33">
        <f t="shared" si="1"/>
        <v>5.6301787336094115E-4</v>
      </c>
      <c r="F12" s="58">
        <f>'FBiH '!F12+RS!F12</f>
        <v>77774.970200000011</v>
      </c>
      <c r="G12" s="33">
        <f t="shared" si="0"/>
        <v>6.3408913025938608E-4</v>
      </c>
      <c r="H12" s="20">
        <f t="shared" si="2"/>
        <v>0.14550555439691668</v>
      </c>
      <c r="I12" s="21">
        <f t="shared" si="3"/>
        <v>0.12623268329686285</v>
      </c>
    </row>
    <row r="13" spans="2:9" x14ac:dyDescent="0.25">
      <c r="B13" s="71" t="s">
        <v>15</v>
      </c>
      <c r="C13" s="90" t="s">
        <v>26</v>
      </c>
      <c r="D13" s="58">
        <f>'FBiH '!D13+RS!D13</f>
        <v>2445853.6797999996</v>
      </c>
      <c r="E13" s="33">
        <f t="shared" si="1"/>
        <v>2.0281963665375095E-2</v>
      </c>
      <c r="F13" s="58">
        <f>'FBiH '!F13+RS!F13</f>
        <v>4641823.4986000005</v>
      </c>
      <c r="G13" s="33">
        <f t="shared" si="0"/>
        <v>3.7844178113807296E-2</v>
      </c>
      <c r="H13" s="20">
        <f t="shared" si="2"/>
        <v>0.89783368356669968</v>
      </c>
      <c r="I13" s="21">
        <f t="shared" si="3"/>
        <v>0.86590306235554559</v>
      </c>
    </row>
    <row r="14" spans="2:9" x14ac:dyDescent="0.25">
      <c r="B14" s="71" t="s">
        <v>16</v>
      </c>
      <c r="C14" s="90" t="s">
        <v>46</v>
      </c>
      <c r="D14" s="58">
        <f>'FBiH '!D14+RS!D14</f>
        <v>6449493.8595000003</v>
      </c>
      <c r="E14" s="33">
        <f t="shared" si="1"/>
        <v>5.3481694836763564E-2</v>
      </c>
      <c r="F14" s="58">
        <f>'FBiH '!F14+RS!F14</f>
        <v>2456684.9794000001</v>
      </c>
      <c r="G14" s="33">
        <f t="shared" si="0"/>
        <v>2.0029030392467364E-2</v>
      </c>
      <c r="H14" s="20">
        <f t="shared" si="2"/>
        <v>-0.61908871720509617</v>
      </c>
      <c r="I14" s="21">
        <f t="shared" si="3"/>
        <v>-0.62549746313014543</v>
      </c>
    </row>
    <row r="15" spans="2:9" x14ac:dyDescent="0.25">
      <c r="B15" s="71" t="s">
        <v>17</v>
      </c>
      <c r="C15" s="90" t="s">
        <v>47</v>
      </c>
      <c r="D15" s="58">
        <f>'FBiH '!D15+RS!D15</f>
        <v>54445053.762900002</v>
      </c>
      <c r="E15" s="33">
        <f t="shared" si="1"/>
        <v>0.45147942057957763</v>
      </c>
      <c r="F15" s="58">
        <f>'FBiH '!F15+RS!F15</f>
        <v>52573590.977699995</v>
      </c>
      <c r="G15" s="33">
        <f t="shared" si="0"/>
        <v>0.42862559113732057</v>
      </c>
      <c r="H15" s="20">
        <f t="shared" si="2"/>
        <v>-3.4373421566446523E-2</v>
      </c>
      <c r="I15" s="21">
        <f t="shared" si="3"/>
        <v>-5.0619869700636436E-2</v>
      </c>
    </row>
    <row r="16" spans="2:9" x14ac:dyDescent="0.25">
      <c r="B16" s="71" t="s">
        <v>18</v>
      </c>
      <c r="C16" s="90" t="s">
        <v>48</v>
      </c>
      <c r="D16" s="58">
        <f>'FBiH '!D16+RS!D16</f>
        <v>0</v>
      </c>
      <c r="E16" s="33">
        <f t="shared" si="1"/>
        <v>0</v>
      </c>
      <c r="F16" s="58">
        <f>'FBiH '!F16+RS!F16</f>
        <v>0</v>
      </c>
      <c r="G16" s="33">
        <f t="shared" si="0"/>
        <v>0</v>
      </c>
      <c r="H16" s="22" t="s">
        <v>1</v>
      </c>
      <c r="I16" s="23" t="s">
        <v>1</v>
      </c>
    </row>
    <row r="17" spans="2:9" x14ac:dyDescent="0.25">
      <c r="B17" s="71" t="s">
        <v>19</v>
      </c>
      <c r="C17" s="90" t="s">
        <v>49</v>
      </c>
      <c r="D17" s="58">
        <f>'FBiH '!D17+RS!D17</f>
        <v>0</v>
      </c>
      <c r="E17" s="33">
        <f t="shared" si="1"/>
        <v>0</v>
      </c>
      <c r="F17" s="58">
        <f>'FBiH '!F17+RS!F17</f>
        <v>0</v>
      </c>
      <c r="G17" s="33">
        <f t="shared" si="0"/>
        <v>0</v>
      </c>
      <c r="H17" s="22" t="s">
        <v>1</v>
      </c>
      <c r="I17" s="23" t="s">
        <v>1</v>
      </c>
    </row>
    <row r="18" spans="2:9" x14ac:dyDescent="0.25">
      <c r="B18" s="71" t="s">
        <v>20</v>
      </c>
      <c r="C18" s="90" t="s">
        <v>50</v>
      </c>
      <c r="D18" s="58">
        <f>'FBiH '!D18+RS!D18</f>
        <v>864727.24999999988</v>
      </c>
      <c r="E18" s="33">
        <f t="shared" si="1"/>
        <v>7.170652443278561E-3</v>
      </c>
      <c r="F18" s="58">
        <f>'FBiH '!F18+RS!F18</f>
        <v>695719.10999999987</v>
      </c>
      <c r="G18" s="33">
        <f t="shared" si="0"/>
        <v>5.6721066460110837E-3</v>
      </c>
      <c r="H18" s="20">
        <f t="shared" si="2"/>
        <v>-0.19544676081388673</v>
      </c>
      <c r="I18" s="21">
        <f t="shared" si="3"/>
        <v>-0.20898318655398576</v>
      </c>
    </row>
    <row r="19" spans="2:9" x14ac:dyDescent="0.25">
      <c r="B19" s="71" t="s">
        <v>21</v>
      </c>
      <c r="C19" s="90" t="s">
        <v>5</v>
      </c>
      <c r="D19" s="58">
        <f>'FBiH '!D19+RS!D19</f>
        <v>180793.37020000021</v>
      </c>
      <c r="E19" s="33">
        <f t="shared" si="1"/>
        <v>1.4992084749881503E-3</v>
      </c>
      <c r="F19" s="58">
        <f>'FBiH '!F19+RS!F19</f>
        <v>303152.07999999996</v>
      </c>
      <c r="G19" s="33">
        <f t="shared" si="0"/>
        <v>2.4715591436320957E-3</v>
      </c>
      <c r="H19" s="20">
        <f t="shared" si="2"/>
        <v>0.67678759273441325</v>
      </c>
      <c r="I19" s="21">
        <f t="shared" si="3"/>
        <v>0.6485760218582215</v>
      </c>
    </row>
    <row r="20" spans="2:9" x14ac:dyDescent="0.25">
      <c r="B20" s="71" t="s">
        <v>22</v>
      </c>
      <c r="C20" s="90" t="s">
        <v>51</v>
      </c>
      <c r="D20" s="58">
        <f>'FBiH '!D20+RS!D20</f>
        <v>14218.762600000002</v>
      </c>
      <c r="E20" s="33">
        <f t="shared" si="1"/>
        <v>1.17907472880134E-4</v>
      </c>
      <c r="F20" s="58">
        <f>'FBiH '!F20+RS!F20</f>
        <v>96431.406400000007</v>
      </c>
      <c r="G20" s="33">
        <f t="shared" si="0"/>
        <v>7.8619260742404488E-4</v>
      </c>
      <c r="H20" s="20">
        <f t="shared" si="2"/>
        <v>5.7819830116581308</v>
      </c>
      <c r="I20" s="21">
        <f t="shared" si="3"/>
        <v>5.6678776859486817</v>
      </c>
    </row>
    <row r="21" spans="2:9" x14ac:dyDescent="0.25">
      <c r="B21" s="71" t="s">
        <v>23</v>
      </c>
      <c r="C21" s="90" t="s">
        <v>31</v>
      </c>
      <c r="D21" s="58">
        <f>'FBiH '!D21+RS!D21</f>
        <v>165968.86000000002</v>
      </c>
      <c r="E21" s="33">
        <f t="shared" si="1"/>
        <v>1.3762779089789962E-3</v>
      </c>
      <c r="F21" s="58">
        <f>'FBiH '!F21+RS!F21</f>
        <v>65823.360000000001</v>
      </c>
      <c r="G21" s="33">
        <f t="shared" si="0"/>
        <v>5.3664921999739264E-4</v>
      </c>
      <c r="H21" s="20">
        <f t="shared" si="2"/>
        <v>-0.60339933647793931</v>
      </c>
      <c r="I21" s="21">
        <f t="shared" si="3"/>
        <v>-0.61007205267465892</v>
      </c>
    </row>
    <row r="22" spans="2:9" x14ac:dyDescent="0.25">
      <c r="B22" s="71" t="s">
        <v>24</v>
      </c>
      <c r="C22" s="90" t="s">
        <v>52</v>
      </c>
      <c r="D22" s="58">
        <f>'FBiH '!D22+RS!D22</f>
        <v>0</v>
      </c>
      <c r="E22" s="33">
        <f t="shared" si="1"/>
        <v>0</v>
      </c>
      <c r="F22" s="58">
        <f>'FBiH '!F22+RS!F22</f>
        <v>0</v>
      </c>
      <c r="G22" s="33">
        <f t="shared" si="0"/>
        <v>0</v>
      </c>
      <c r="H22" s="22" t="s">
        <v>1</v>
      </c>
      <c r="I22" s="23" t="s">
        <v>1</v>
      </c>
    </row>
    <row r="23" spans="2:9" x14ac:dyDescent="0.25">
      <c r="B23" s="71" t="s">
        <v>25</v>
      </c>
      <c r="C23" s="90" t="s">
        <v>53</v>
      </c>
      <c r="D23" s="58">
        <f>'FBiH '!D23+RS!D23</f>
        <v>5276.88</v>
      </c>
      <c r="E23" s="33">
        <f t="shared" si="1"/>
        <v>4.3757927675909114E-5</v>
      </c>
      <c r="F23" s="58">
        <f>'FBiH '!F23+RS!F23</f>
        <v>4638.93</v>
      </c>
      <c r="G23" s="33">
        <f t="shared" si="0"/>
        <v>3.7820587799263135E-5</v>
      </c>
      <c r="H23" s="20">
        <f t="shared" si="2"/>
        <v>-0.12089530176922723</v>
      </c>
      <c r="I23" s="21">
        <f t="shared" si="3"/>
        <v>-0.13568603889609646</v>
      </c>
    </row>
    <row r="24" spans="2:9" s="3" customFormat="1" x14ac:dyDescent="0.25">
      <c r="B24" s="72"/>
      <c r="C24" s="91" t="s">
        <v>32</v>
      </c>
      <c r="D24" s="50">
        <f>SUM(D6:D23)</f>
        <v>97127153.825399995</v>
      </c>
      <c r="E24" s="34">
        <f>SUM(E6:E23)</f>
        <v>0.80541588447316437</v>
      </c>
      <c r="F24" s="50">
        <f>SUM(F6:F23)</f>
        <v>93963466.542699978</v>
      </c>
      <c r="G24" s="34">
        <f>SUM(G6:G23)</f>
        <v>0.76607181748836639</v>
      </c>
      <c r="H24" s="28">
        <f t="shared" ref="H24:I29" si="4">(F24-D24)/D24</f>
        <v>-3.2572634511531133E-2</v>
      </c>
      <c r="I24" s="29">
        <f t="shared" si="4"/>
        <v>-4.8849380479419738E-2</v>
      </c>
    </row>
    <row r="25" spans="2:9" ht="15.75" customHeight="1" x14ac:dyDescent="0.25">
      <c r="B25" s="73">
        <v>19</v>
      </c>
      <c r="C25" s="89" t="s">
        <v>6</v>
      </c>
      <c r="D25" s="58">
        <f>'FBiH '!D25+RS!D25</f>
        <v>21865756.609999996</v>
      </c>
      <c r="E25" s="33">
        <f t="shared" si="1"/>
        <v>0.18131930161751098</v>
      </c>
      <c r="F25" s="58">
        <f>'FBiH '!F25+RS!F25</f>
        <v>27497842.460000005</v>
      </c>
      <c r="G25" s="33">
        <f>F25/$F$29</f>
        <v>0.22418630267081757</v>
      </c>
      <c r="H25" s="20">
        <f t="shared" si="2"/>
        <v>0.25757562157370095</v>
      </c>
      <c r="I25" s="21">
        <f t="shared" si="4"/>
        <v>0.23641719701597783</v>
      </c>
    </row>
    <row r="26" spans="2:9" x14ac:dyDescent="0.25">
      <c r="B26" s="18"/>
      <c r="C26" s="89" t="s">
        <v>54</v>
      </c>
      <c r="D26" s="58">
        <f>'FBiH '!D26+RS!D26</f>
        <v>1599637.7099999995</v>
      </c>
      <c r="E26" s="33">
        <f t="shared" si="1"/>
        <v>1.3264813909324611E-2</v>
      </c>
      <c r="F26" s="58">
        <f>'FBiH '!F26+RS!F26</f>
        <v>1194122.07</v>
      </c>
      <c r="G26" s="33">
        <f>F26/$F$29</f>
        <v>9.7355206031289193E-3</v>
      </c>
      <c r="H26" s="20">
        <f t="shared" si="2"/>
        <v>-0.25350467638075347</v>
      </c>
      <c r="I26" s="21">
        <f>(G26-E26)/E26</f>
        <v>-0.26606429086161137</v>
      </c>
    </row>
    <row r="27" spans="2:9" x14ac:dyDescent="0.25">
      <c r="B27" s="18"/>
      <c r="C27" s="82" t="s">
        <v>7</v>
      </c>
      <c r="D27" s="59">
        <f>'FBiH '!D27</f>
        <v>0</v>
      </c>
      <c r="E27" s="33">
        <f t="shared" si="1"/>
        <v>0</v>
      </c>
      <c r="F27" s="58">
        <f>'FBiH '!F27+RS!F27</f>
        <v>780</v>
      </c>
      <c r="G27" s="33">
        <f>F27/$F$29</f>
        <v>6.3592376870151611E-6</v>
      </c>
      <c r="H27" s="22" t="s">
        <v>1</v>
      </c>
      <c r="I27" s="49" t="s">
        <v>1</v>
      </c>
    </row>
    <row r="28" spans="2:9" s="3" customFormat="1" x14ac:dyDescent="0.25">
      <c r="B28" s="24"/>
      <c r="C28" s="83" t="s">
        <v>33</v>
      </c>
      <c r="D28" s="50">
        <f>SUM(D25:D27)</f>
        <v>23465394.319999997</v>
      </c>
      <c r="E28" s="34">
        <f>SUM(E25:E26)</f>
        <v>0.19458411552683558</v>
      </c>
      <c r="F28" s="50">
        <f>SUM(F25:F27)</f>
        <v>28692744.530000005</v>
      </c>
      <c r="G28" s="34">
        <f>SUM(G25:G26)</f>
        <v>0.23392182327394651</v>
      </c>
      <c r="H28" s="28">
        <f t="shared" si="4"/>
        <v>0.22276847934938129</v>
      </c>
      <c r="I28" s="29">
        <f t="shared" si="4"/>
        <v>0.20216299588794423</v>
      </c>
    </row>
    <row r="29" spans="2:9" s="3" customFormat="1" ht="16.5" thickBot="1" x14ac:dyDescent="0.3">
      <c r="B29" s="32"/>
      <c r="C29" s="84" t="s">
        <v>34</v>
      </c>
      <c r="D29" s="70">
        <f>D24+D28</f>
        <v>120592548.14539999</v>
      </c>
      <c r="E29" s="42">
        <f>E24+E28</f>
        <v>1</v>
      </c>
      <c r="F29" s="70">
        <f>SUM(F24:F27)</f>
        <v>122656211.07269998</v>
      </c>
      <c r="G29" s="42">
        <f>G24+G28</f>
        <v>0.9999936407623129</v>
      </c>
      <c r="H29" s="30">
        <f>(F29-D29)/D29</f>
        <v>1.7112690286731534E-2</v>
      </c>
      <c r="I29" s="31">
        <f t="shared" si="4"/>
        <v>-6.3592376871035583E-6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5" t="s">
        <v>39</v>
      </c>
      <c r="C31" s="37"/>
      <c r="D31" s="7"/>
      <c r="E31" s="7"/>
      <c r="F31" s="7"/>
      <c r="G31" s="4"/>
    </row>
    <row r="32" spans="2:9" x14ac:dyDescent="0.25">
      <c r="F32" s="7"/>
    </row>
    <row r="33" spans="2:6" x14ac:dyDescent="0.25">
      <c r="B33" s="45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7" width="10.28515625" style="1"/>
    <col min="18" max="18" width="11.7109375" style="1" bestFit="1" customWidth="1"/>
    <col min="19" max="19" width="13.140625" style="1" bestFit="1" customWidth="1"/>
    <col min="20" max="16384" width="10.28515625" style="1"/>
  </cols>
  <sheetData>
    <row r="2" spans="2:11" x14ac:dyDescent="0.25">
      <c r="B2" s="93" t="s">
        <v>36</v>
      </c>
      <c r="C2" s="94"/>
      <c r="D2" s="94"/>
      <c r="E2" s="94"/>
      <c r="F2" s="94"/>
      <c r="G2" s="94"/>
      <c r="H2" s="94"/>
      <c r="I2" s="95"/>
    </row>
    <row r="3" spans="2:11" ht="16.5" thickBot="1" x14ac:dyDescent="0.3">
      <c r="C3" s="3"/>
    </row>
    <row r="4" spans="2:11" ht="15.75" customHeight="1" x14ac:dyDescent="0.25">
      <c r="B4" s="109"/>
      <c r="C4" s="96" t="s">
        <v>2</v>
      </c>
      <c r="D4" s="107" t="s">
        <v>28</v>
      </c>
      <c r="E4" s="96" t="s">
        <v>3</v>
      </c>
      <c r="F4" s="107" t="s">
        <v>27</v>
      </c>
      <c r="G4" s="96" t="s">
        <v>3</v>
      </c>
      <c r="H4" s="98" t="s">
        <v>29</v>
      </c>
      <c r="I4" s="100" t="s">
        <v>38</v>
      </c>
    </row>
    <row r="5" spans="2:11" x14ac:dyDescent="0.25">
      <c r="B5" s="110"/>
      <c r="C5" s="104"/>
      <c r="D5" s="108"/>
      <c r="E5" s="97" t="s">
        <v>0</v>
      </c>
      <c r="F5" s="108"/>
      <c r="G5" s="97" t="s">
        <v>0</v>
      </c>
      <c r="H5" s="99"/>
      <c r="I5" s="101"/>
    </row>
    <row r="6" spans="2:11" x14ac:dyDescent="0.25">
      <c r="B6" s="73" t="s">
        <v>8</v>
      </c>
      <c r="C6" s="88" t="s">
        <v>41</v>
      </c>
      <c r="D6" s="64">
        <v>8571586.1103999987</v>
      </c>
      <c r="E6" s="65">
        <f>D6/$D$29</f>
        <v>9.4338289641232212E-2</v>
      </c>
      <c r="F6" s="64">
        <v>7963175.0601999983</v>
      </c>
      <c r="G6" s="66">
        <f>F6/$F$29</f>
        <v>8.4744268624251454E-2</v>
      </c>
      <c r="H6" s="20">
        <f>(F6-D6)/D6</f>
        <v>-7.0979984610060512E-2</v>
      </c>
      <c r="I6" s="21">
        <f>(G6-E6)/E6</f>
        <v>-0.10169805975353959</v>
      </c>
      <c r="J6" s="57"/>
      <c r="K6" s="63"/>
    </row>
    <row r="7" spans="2:11" x14ac:dyDescent="0.25">
      <c r="B7" s="73" t="s">
        <v>9</v>
      </c>
      <c r="C7" s="89" t="s">
        <v>4</v>
      </c>
      <c r="D7" s="64">
        <v>1277835.3659999999</v>
      </c>
      <c r="E7" s="65">
        <f t="shared" ref="E7:E23" si="0">D7/$D$29</f>
        <v>1.4063768515987349E-2</v>
      </c>
      <c r="F7" s="64">
        <v>1349776.5639000009</v>
      </c>
      <c r="G7" s="66">
        <f t="shared" ref="G7:G23" si="1">F7/$F$29</f>
        <v>1.4364349251288209E-2</v>
      </c>
      <c r="H7" s="20">
        <f t="shared" ref="H7:H23" si="2">(F7-D7)/D7</f>
        <v>5.6299269697940857E-2</v>
      </c>
      <c r="I7" s="21">
        <f t="shared" ref="I7:I23" si="3">(G7-E7)/E7</f>
        <v>2.1372702128818973E-2</v>
      </c>
      <c r="J7" s="57"/>
      <c r="K7" s="63"/>
    </row>
    <row r="8" spans="2:11" x14ac:dyDescent="0.25">
      <c r="B8" s="73" t="s">
        <v>10</v>
      </c>
      <c r="C8" s="90" t="s">
        <v>42</v>
      </c>
      <c r="D8" s="64">
        <v>16977499.453999996</v>
      </c>
      <c r="E8" s="65">
        <f t="shared" si="0"/>
        <v>0.18685319615841464</v>
      </c>
      <c r="F8" s="64">
        <v>16979106.876299992</v>
      </c>
      <c r="G8" s="66">
        <f t="shared" si="1"/>
        <v>0.18069199574885442</v>
      </c>
      <c r="H8" s="20">
        <f t="shared" si="2"/>
        <v>9.4679567173674718E-5</v>
      </c>
      <c r="I8" s="21">
        <f t="shared" si="3"/>
        <v>-3.2973481515064601E-2</v>
      </c>
      <c r="J8" s="57"/>
      <c r="K8" s="63"/>
    </row>
    <row r="9" spans="2:11" x14ac:dyDescent="0.25">
      <c r="B9" s="73" t="s">
        <v>11</v>
      </c>
      <c r="C9" s="90" t="s">
        <v>43</v>
      </c>
      <c r="D9" s="64">
        <v>0</v>
      </c>
      <c r="E9" s="65">
        <f t="shared" si="0"/>
        <v>0</v>
      </c>
      <c r="F9" s="64">
        <v>0</v>
      </c>
      <c r="G9" s="66">
        <f t="shared" si="1"/>
        <v>0</v>
      </c>
      <c r="H9" s="22" t="s">
        <v>1</v>
      </c>
      <c r="I9" s="23" t="s">
        <v>1</v>
      </c>
      <c r="J9" s="57"/>
      <c r="K9" s="63"/>
    </row>
    <row r="10" spans="2:11" x14ac:dyDescent="0.25">
      <c r="B10" s="73" t="s">
        <v>12</v>
      </c>
      <c r="C10" s="90" t="s">
        <v>44</v>
      </c>
      <c r="D10" s="64">
        <v>0</v>
      </c>
      <c r="E10" s="65">
        <f t="shared" si="0"/>
        <v>0</v>
      </c>
      <c r="F10" s="64">
        <v>0</v>
      </c>
      <c r="G10" s="66">
        <f t="shared" si="1"/>
        <v>0</v>
      </c>
      <c r="H10" s="22" t="s">
        <v>1</v>
      </c>
      <c r="I10" s="23" t="s">
        <v>1</v>
      </c>
      <c r="J10" s="57"/>
      <c r="K10" s="63"/>
    </row>
    <row r="11" spans="2:11" x14ac:dyDescent="0.25">
      <c r="B11" s="73" t="s">
        <v>13</v>
      </c>
      <c r="C11" s="90" t="s">
        <v>45</v>
      </c>
      <c r="D11" s="64">
        <v>0</v>
      </c>
      <c r="E11" s="65">
        <f t="shared" si="0"/>
        <v>0</v>
      </c>
      <c r="F11" s="64">
        <v>200</v>
      </c>
      <c r="G11" s="66">
        <f t="shared" si="1"/>
        <v>2.1284040092953344E-6</v>
      </c>
      <c r="H11" s="22" t="s">
        <v>1</v>
      </c>
      <c r="I11" s="23" t="s">
        <v>1</v>
      </c>
      <c r="J11" s="57"/>
      <c r="K11" s="63"/>
    </row>
    <row r="12" spans="2:11" x14ac:dyDescent="0.25">
      <c r="B12" s="73" t="s">
        <v>14</v>
      </c>
      <c r="C12" s="90" t="s">
        <v>30</v>
      </c>
      <c r="D12" s="64">
        <v>60572.94</v>
      </c>
      <c r="E12" s="65">
        <f t="shared" si="0"/>
        <v>6.6666162884459633E-4</v>
      </c>
      <c r="F12" s="64">
        <v>71673.920200000008</v>
      </c>
      <c r="G12" s="66">
        <f t="shared" si="1"/>
        <v>7.6275529557796938E-4</v>
      </c>
      <c r="H12" s="20">
        <f t="shared" si="2"/>
        <v>0.18326632651477714</v>
      </c>
      <c r="I12" s="21">
        <f t="shared" si="3"/>
        <v>0.14414158933957963</v>
      </c>
      <c r="J12" s="57"/>
      <c r="K12" s="63"/>
    </row>
    <row r="13" spans="2:11" x14ac:dyDescent="0.25">
      <c r="B13" s="73" t="s">
        <v>15</v>
      </c>
      <c r="C13" s="90" t="s">
        <v>26</v>
      </c>
      <c r="D13" s="64">
        <v>1774258.4597999996</v>
      </c>
      <c r="E13" s="65">
        <f t="shared" si="0"/>
        <v>1.9527367085064262E-2</v>
      </c>
      <c r="F13" s="64">
        <v>4040850.9086000002</v>
      </c>
      <c r="G13" s="66">
        <f t="shared" si="1"/>
        <v>4.3002816374144673E-2</v>
      </c>
      <c r="H13" s="20">
        <f t="shared" si="2"/>
        <v>1.2774871869882465</v>
      </c>
      <c r="I13" s="21">
        <f t="shared" si="3"/>
        <v>1.2021820036883462</v>
      </c>
      <c r="J13" s="57"/>
      <c r="K13" s="63"/>
    </row>
    <row r="14" spans="2:11" x14ac:dyDescent="0.25">
      <c r="B14" s="73" t="s">
        <v>16</v>
      </c>
      <c r="C14" s="90" t="s">
        <v>46</v>
      </c>
      <c r="D14" s="64">
        <v>2925346.6394999996</v>
      </c>
      <c r="E14" s="65">
        <f t="shared" si="0"/>
        <v>3.2196164749872393E-2</v>
      </c>
      <c r="F14" s="64">
        <v>2067733.0794000002</v>
      </c>
      <c r="G14" s="66">
        <f t="shared" si="1"/>
        <v>2.2004856881737742E-2</v>
      </c>
      <c r="H14" s="20">
        <f t="shared" si="2"/>
        <v>-0.2931664741948608</v>
      </c>
      <c r="I14" s="21">
        <f t="shared" si="3"/>
        <v>-0.31653794628364995</v>
      </c>
      <c r="J14" s="57"/>
      <c r="K14" s="63"/>
    </row>
    <row r="15" spans="2:11" x14ac:dyDescent="0.25">
      <c r="B15" s="73" t="s">
        <v>17</v>
      </c>
      <c r="C15" s="90" t="s">
        <v>47</v>
      </c>
      <c r="D15" s="64">
        <v>38274907.453000002</v>
      </c>
      <c r="E15" s="65">
        <f t="shared" si="0"/>
        <v>0.42125100988152725</v>
      </c>
      <c r="F15" s="64">
        <v>35668804.1677</v>
      </c>
      <c r="G15" s="66">
        <f t="shared" si="1"/>
        <v>0.37958812898651406</v>
      </c>
      <c r="H15" s="20">
        <f t="shared" si="2"/>
        <v>-6.8089081299548229E-2</v>
      </c>
      <c r="I15" s="21">
        <f t="shared" si="3"/>
        <v>-9.8902744249160304E-2</v>
      </c>
      <c r="J15" s="57"/>
      <c r="K15" s="63"/>
    </row>
    <row r="16" spans="2:11" x14ac:dyDescent="0.25">
      <c r="B16" s="73" t="s">
        <v>18</v>
      </c>
      <c r="C16" s="90" t="s">
        <v>48</v>
      </c>
      <c r="D16" s="64">
        <v>0</v>
      </c>
      <c r="E16" s="65">
        <f t="shared" si="0"/>
        <v>0</v>
      </c>
      <c r="F16" s="64">
        <v>0</v>
      </c>
      <c r="G16" s="66">
        <f>F16/$F$29</f>
        <v>0</v>
      </c>
      <c r="H16" s="22" t="s">
        <v>1</v>
      </c>
      <c r="I16" s="23" t="s">
        <v>1</v>
      </c>
      <c r="J16" s="57"/>
      <c r="K16" s="63"/>
    </row>
    <row r="17" spans="2:11" x14ac:dyDescent="0.25">
      <c r="B17" s="73" t="s">
        <v>19</v>
      </c>
      <c r="C17" s="90" t="s">
        <v>49</v>
      </c>
      <c r="D17" s="64">
        <v>0</v>
      </c>
      <c r="E17" s="65">
        <f t="shared" si="0"/>
        <v>0</v>
      </c>
      <c r="F17" s="64">
        <v>0</v>
      </c>
      <c r="G17" s="66">
        <f t="shared" si="1"/>
        <v>0</v>
      </c>
      <c r="H17" s="22" t="s">
        <v>1</v>
      </c>
      <c r="I17" s="23" t="s">
        <v>1</v>
      </c>
      <c r="J17" s="57"/>
      <c r="K17" s="63"/>
    </row>
    <row r="18" spans="2:11" x14ac:dyDescent="0.25">
      <c r="B18" s="73" t="s">
        <v>20</v>
      </c>
      <c r="C18" s="90" t="s">
        <v>50</v>
      </c>
      <c r="D18" s="64">
        <v>782122.1399999999</v>
      </c>
      <c r="E18" s="65">
        <f t="shared" si="0"/>
        <v>8.6079827032965756E-3</v>
      </c>
      <c r="F18" s="64">
        <v>505403.08999999991</v>
      </c>
      <c r="G18" s="66">
        <f t="shared" si="1"/>
        <v>5.3785098153312522E-3</v>
      </c>
      <c r="H18" s="20">
        <f t="shared" si="2"/>
        <v>-0.3538054171436702</v>
      </c>
      <c r="I18" s="21">
        <f t="shared" si="3"/>
        <v>-0.3751718607344019</v>
      </c>
      <c r="J18" s="57"/>
      <c r="K18" s="63"/>
    </row>
    <row r="19" spans="2:11" x14ac:dyDescent="0.25">
      <c r="B19" s="73" t="s">
        <v>21</v>
      </c>
      <c r="C19" s="90" t="s">
        <v>5</v>
      </c>
      <c r="D19" s="64">
        <v>180558.03020000021</v>
      </c>
      <c r="E19" s="65">
        <f t="shared" si="0"/>
        <v>1.9872093135004498E-3</v>
      </c>
      <c r="F19" s="64">
        <v>303152.07999999996</v>
      </c>
      <c r="G19" s="66">
        <f t="shared" si="1"/>
        <v>3.2261505124910991E-3</v>
      </c>
      <c r="H19" s="20">
        <f t="shared" si="2"/>
        <v>0.67897312384392416</v>
      </c>
      <c r="I19" s="21">
        <f t="shared" si="3"/>
        <v>0.62345782629624791</v>
      </c>
      <c r="J19" s="57"/>
      <c r="K19" s="63"/>
    </row>
    <row r="20" spans="2:11" x14ac:dyDescent="0.25">
      <c r="B20" s="73" t="s">
        <v>22</v>
      </c>
      <c r="C20" s="90" t="s">
        <v>51</v>
      </c>
      <c r="D20" s="64">
        <v>14218.762600000002</v>
      </c>
      <c r="E20" s="65">
        <f t="shared" si="0"/>
        <v>1.5649072729622548E-4</v>
      </c>
      <c r="F20" s="64">
        <v>96431.406400000007</v>
      </c>
      <c r="G20" s="66">
        <f t="shared" si="1"/>
        <v>1.0262249600187388E-3</v>
      </c>
      <c r="H20" s="20">
        <f t="shared" si="2"/>
        <v>5.7819830116581308</v>
      </c>
      <c r="I20" s="21">
        <f t="shared" si="3"/>
        <v>5.5577365365308209</v>
      </c>
      <c r="J20" s="57"/>
      <c r="K20" s="63"/>
    </row>
    <row r="21" spans="2:11" x14ac:dyDescent="0.25">
      <c r="B21" s="73" t="s">
        <v>23</v>
      </c>
      <c r="C21" s="90" t="s">
        <v>31</v>
      </c>
      <c r="D21" s="64">
        <v>148773.30000000002</v>
      </c>
      <c r="E21" s="65">
        <f t="shared" si="0"/>
        <v>1.6373887499366183E-3</v>
      </c>
      <c r="F21" s="64">
        <v>48983.5</v>
      </c>
      <c r="G21" s="66">
        <f t="shared" si="1"/>
        <v>5.2128338894659009E-4</v>
      </c>
      <c r="H21" s="20">
        <f t="shared" si="2"/>
        <v>-0.67075073282638753</v>
      </c>
      <c r="I21" s="21">
        <f t="shared" si="3"/>
        <v>-0.68163736988740864</v>
      </c>
      <c r="J21" s="57"/>
      <c r="K21" s="63"/>
    </row>
    <row r="22" spans="2:11" x14ac:dyDescent="0.25">
      <c r="B22" s="73" t="s">
        <v>24</v>
      </c>
      <c r="C22" s="90" t="s">
        <v>52</v>
      </c>
      <c r="D22" s="64">
        <v>0</v>
      </c>
      <c r="E22" s="65">
        <f t="shared" si="0"/>
        <v>0</v>
      </c>
      <c r="F22" s="64">
        <v>0</v>
      </c>
      <c r="G22" s="66">
        <f t="shared" si="1"/>
        <v>0</v>
      </c>
      <c r="H22" s="22" t="s">
        <v>1</v>
      </c>
      <c r="I22" s="23" t="s">
        <v>1</v>
      </c>
      <c r="J22" s="57"/>
      <c r="K22" s="63"/>
    </row>
    <row r="23" spans="2:11" x14ac:dyDescent="0.25">
      <c r="B23" s="73" t="s">
        <v>25</v>
      </c>
      <c r="C23" s="90" t="s">
        <v>53</v>
      </c>
      <c r="D23" s="64">
        <v>5276.88</v>
      </c>
      <c r="E23" s="65">
        <f t="shared" si="0"/>
        <v>5.8076979853008178E-5</v>
      </c>
      <c r="F23" s="64">
        <v>3702.1400000000003</v>
      </c>
      <c r="G23" s="66">
        <f t="shared" si="1"/>
        <v>3.9398248094863146E-5</v>
      </c>
      <c r="H23" s="20">
        <f t="shared" si="2"/>
        <v>-0.29842255272054696</v>
      </c>
      <c r="I23" s="21">
        <f t="shared" si="3"/>
        <v>-0.32162023241257681</v>
      </c>
      <c r="J23" s="57"/>
      <c r="K23" s="63"/>
    </row>
    <row r="24" spans="2:11" s="3" customFormat="1" x14ac:dyDescent="0.25">
      <c r="B24" s="72"/>
      <c r="C24" s="91" t="s">
        <v>32</v>
      </c>
      <c r="D24" s="75">
        <f>SUM(D6:D23)</f>
        <v>70992955.535500005</v>
      </c>
      <c r="E24" s="76">
        <f>SUM(E6:E23)</f>
        <v>0.78134360613482556</v>
      </c>
      <c r="F24" s="75">
        <f>SUM(F6:F23)</f>
        <v>69098992.792699993</v>
      </c>
      <c r="G24" s="25">
        <f>SUM(G6:G23)</f>
        <v>0.73535286649126042</v>
      </c>
      <c r="H24" s="26">
        <f>(F24-D24)/D24</f>
        <v>-2.6678178539178254E-2</v>
      </c>
      <c r="I24" s="27">
        <f>(G24-E24)/E24</f>
        <v>-5.8861094251572037E-2</v>
      </c>
      <c r="J24" s="57"/>
      <c r="K24" s="63"/>
    </row>
    <row r="25" spans="2:11" s="3" customFormat="1" ht="15.75" customHeight="1" x14ac:dyDescent="0.25">
      <c r="B25" s="73">
        <v>19</v>
      </c>
      <c r="C25" s="89" t="s">
        <v>6</v>
      </c>
      <c r="D25" s="67">
        <v>18784951.409999996</v>
      </c>
      <c r="E25" s="65">
        <f>D25/$D$29</f>
        <v>0.20674588858914877</v>
      </c>
      <c r="F25" s="64">
        <v>24063534.430000003</v>
      </c>
      <c r="G25" s="43">
        <f>F25/$F$29</f>
        <v>0.25608461579314162</v>
      </c>
      <c r="H25" s="20">
        <f>(F25-D25)/D25</f>
        <v>0.28100062144371596</v>
      </c>
      <c r="I25" s="21">
        <f>(G25-E25)/E25</f>
        <v>0.23864429682584959</v>
      </c>
      <c r="J25" s="61"/>
      <c r="K25" s="61"/>
    </row>
    <row r="26" spans="2:11" s="3" customFormat="1" x14ac:dyDescent="0.25">
      <c r="B26" s="73"/>
      <c r="C26" s="89" t="s">
        <v>54</v>
      </c>
      <c r="D26" s="67">
        <v>1082189.6599999997</v>
      </c>
      <c r="E26" s="65">
        <f t="shared" ref="E26:E27" si="4">D26/$D$29</f>
        <v>1.1910505276025558E-2</v>
      </c>
      <c r="F26" s="64">
        <v>804595.15</v>
      </c>
      <c r="G26" s="43">
        <f t="shared" ref="G26:G27" si="5">F26/$F$29</f>
        <v>8.5625177155979042E-3</v>
      </c>
      <c r="H26" s="20">
        <f>(F26-D26)/D26</f>
        <v>-0.2565118853565832</v>
      </c>
      <c r="I26" s="21">
        <f t="shared" ref="I26" si="6">(G26-E26)/E26</f>
        <v>-0.2810953425432553</v>
      </c>
      <c r="J26" s="61"/>
      <c r="K26" s="61"/>
    </row>
    <row r="27" spans="2:11" s="3" customFormat="1" x14ac:dyDescent="0.25">
      <c r="B27" s="73"/>
      <c r="C27" s="85" t="s">
        <v>7</v>
      </c>
      <c r="D27" s="67">
        <v>0</v>
      </c>
      <c r="E27" s="65">
        <f t="shared" si="4"/>
        <v>0</v>
      </c>
      <c r="F27" s="64">
        <v>0</v>
      </c>
      <c r="G27" s="43">
        <f t="shared" si="5"/>
        <v>0</v>
      </c>
      <c r="H27" s="22" t="s">
        <v>1</v>
      </c>
      <c r="I27" s="23" t="s">
        <v>1</v>
      </c>
      <c r="J27" s="61"/>
      <c r="K27" s="61"/>
    </row>
    <row r="28" spans="2:11" s="17" customFormat="1" x14ac:dyDescent="0.25">
      <c r="B28" s="72"/>
      <c r="C28" s="86" t="s">
        <v>33</v>
      </c>
      <c r="D28" s="77">
        <f>SUM(D25:D27)</f>
        <v>19867141.069999997</v>
      </c>
      <c r="E28" s="76">
        <f>E25+E26+E27</f>
        <v>0.21865639386517433</v>
      </c>
      <c r="F28" s="77">
        <f>SUM(F25:F27)</f>
        <v>24868129.580000002</v>
      </c>
      <c r="G28" s="25">
        <f>SUM(G25:G27)</f>
        <v>0.26464713350873953</v>
      </c>
      <c r="H28" s="28">
        <f t="shared" ref="H28" si="7">(F28-D28)/D28</f>
        <v>0.25172159861247745</v>
      </c>
      <c r="I28" s="29">
        <f t="shared" ref="I28" si="8">(G28-E28)/E28</f>
        <v>0.21033338577752062</v>
      </c>
      <c r="J28" s="62"/>
      <c r="K28" s="62"/>
    </row>
    <row r="29" spans="2:11" s="3" customFormat="1" ht="16.5" thickBot="1" x14ac:dyDescent="0.3">
      <c r="B29" s="74"/>
      <c r="C29" s="87" t="s">
        <v>34</v>
      </c>
      <c r="D29" s="78">
        <f>SUM(D24:D27)</f>
        <v>90860096.605499998</v>
      </c>
      <c r="E29" s="79">
        <f>E24+E28</f>
        <v>0.99999999999999989</v>
      </c>
      <c r="F29" s="78">
        <f>SUM(F24:F27)</f>
        <v>93967122.372700006</v>
      </c>
      <c r="G29" s="46">
        <f>G24+G28</f>
        <v>1</v>
      </c>
      <c r="H29" s="30">
        <f t="shared" ref="H29" si="9">(F29-D29)/D29</f>
        <v>3.4195712785671108E-2</v>
      </c>
      <c r="I29" s="31">
        <f t="shared" ref="I29" si="10">(G29-E29)/E29</f>
        <v>1.1102230246251565E-16</v>
      </c>
      <c r="J29" s="61"/>
      <c r="K29" s="61"/>
    </row>
    <row r="30" spans="2:11" x14ac:dyDescent="0.25">
      <c r="B30" s="10"/>
      <c r="C30" s="11"/>
      <c r="D30" s="6"/>
      <c r="E30" s="12"/>
      <c r="F30" s="6"/>
      <c r="G30" s="12"/>
      <c r="H30" s="13"/>
    </row>
    <row r="31" spans="2:11" x14ac:dyDescent="0.25">
      <c r="B31" s="45" t="s">
        <v>39</v>
      </c>
      <c r="C31" s="37"/>
      <c r="D31" s="6"/>
      <c r="E31" s="12"/>
      <c r="F31" s="38"/>
      <c r="G31" s="12"/>
      <c r="H31" s="13"/>
    </row>
    <row r="32" spans="2:11" x14ac:dyDescent="0.25">
      <c r="D32" s="54"/>
      <c r="F32" s="38"/>
    </row>
    <row r="33" spans="2:6" x14ac:dyDescent="0.25">
      <c r="B33" s="41" t="s">
        <v>40</v>
      </c>
      <c r="D33" s="54"/>
      <c r="E33" s="55"/>
      <c r="F33" s="39"/>
    </row>
    <row r="34" spans="2:6" x14ac:dyDescent="0.25">
      <c r="B34" s="41"/>
      <c r="C34" s="44"/>
      <c r="D34" s="54"/>
      <c r="E34" s="55"/>
      <c r="F34" s="40"/>
    </row>
    <row r="35" spans="2:6" x14ac:dyDescent="0.25">
      <c r="B35" s="41"/>
      <c r="C35" s="44"/>
      <c r="D35" s="53"/>
      <c r="E35" s="44"/>
      <c r="F35" s="40"/>
    </row>
    <row r="36" spans="2:6" x14ac:dyDescent="0.25">
      <c r="C36" s="44"/>
      <c r="D36" s="44"/>
      <c r="E36" s="4"/>
    </row>
    <row r="37" spans="2:6" x14ac:dyDescent="0.25">
      <c r="C37" s="44"/>
      <c r="D37" s="44"/>
      <c r="E37" s="4"/>
      <c r="F37" s="9"/>
    </row>
    <row r="38" spans="2:6" x14ac:dyDescent="0.25">
      <c r="C38" s="44"/>
      <c r="D38" s="44"/>
      <c r="E38" s="4"/>
    </row>
    <row r="39" spans="2:6" x14ac:dyDescent="0.25">
      <c r="C39" s="4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93" t="s">
        <v>37</v>
      </c>
      <c r="C2" s="94"/>
      <c r="D2" s="94"/>
      <c r="E2" s="94"/>
      <c r="F2" s="94"/>
      <c r="G2" s="94"/>
      <c r="H2" s="94"/>
      <c r="I2" s="95"/>
    </row>
    <row r="3" spans="2:9" ht="16.5" thickBot="1" x14ac:dyDescent="0.3">
      <c r="B3" s="2"/>
      <c r="C3" s="3"/>
    </row>
    <row r="4" spans="2:9" ht="15.75" customHeight="1" x14ac:dyDescent="0.25">
      <c r="B4" s="102"/>
      <c r="C4" s="96" t="s">
        <v>2</v>
      </c>
      <c r="D4" s="107" t="s">
        <v>28</v>
      </c>
      <c r="E4" s="96" t="s">
        <v>3</v>
      </c>
      <c r="F4" s="107" t="s">
        <v>27</v>
      </c>
      <c r="G4" s="96" t="s">
        <v>3</v>
      </c>
      <c r="H4" s="98" t="s">
        <v>29</v>
      </c>
      <c r="I4" s="100" t="s">
        <v>38</v>
      </c>
    </row>
    <row r="5" spans="2:9" x14ac:dyDescent="0.25">
      <c r="B5" s="103"/>
      <c r="C5" s="104"/>
      <c r="D5" s="108"/>
      <c r="E5" s="97" t="s">
        <v>0</v>
      </c>
      <c r="F5" s="108"/>
      <c r="G5" s="97" t="s">
        <v>0</v>
      </c>
      <c r="H5" s="99"/>
      <c r="I5" s="101"/>
    </row>
    <row r="6" spans="2:9" x14ac:dyDescent="0.25">
      <c r="B6" s="73" t="s">
        <v>8</v>
      </c>
      <c r="C6" s="88" t="s">
        <v>41</v>
      </c>
      <c r="D6" s="68">
        <v>2198345.5699999994</v>
      </c>
      <c r="E6" s="51">
        <f t="shared" ref="E6:E23" si="0">D6/$D$29</f>
        <v>7.3937581872449712E-2</v>
      </c>
      <c r="F6" s="68">
        <v>2087380.7199999997</v>
      </c>
      <c r="G6" s="19">
        <f t="shared" ref="G6:G27" si="1">F6/$F$29</f>
        <v>7.2758697281311679E-2</v>
      </c>
      <c r="H6" s="20">
        <f>(F6-D6)/D6</f>
        <v>-5.0476527218602699E-2</v>
      </c>
      <c r="I6" s="21">
        <f>(G6-E6)/E6</f>
        <v>-1.5944321700589768E-2</v>
      </c>
    </row>
    <row r="7" spans="2:9" x14ac:dyDescent="0.25">
      <c r="B7" s="73" t="s">
        <v>9</v>
      </c>
      <c r="C7" s="89" t="s">
        <v>4</v>
      </c>
      <c r="D7" s="68">
        <v>236407.47</v>
      </c>
      <c r="E7" s="51">
        <f t="shared" si="0"/>
        <v>7.9511596843182854E-3</v>
      </c>
      <c r="F7" s="68">
        <v>173585.89</v>
      </c>
      <c r="G7" s="19">
        <f t="shared" si="1"/>
        <v>6.0505891914231493E-3</v>
      </c>
      <c r="H7" s="20">
        <f t="shared" ref="H7:H19" si="2">(F7-D7)/D7</f>
        <v>-0.26573432726131702</v>
      </c>
      <c r="I7" s="21">
        <f t="shared" ref="I7:I21" si="3">(G7-E7)/E7</f>
        <v>-0.23903060287464051</v>
      </c>
    </row>
    <row r="8" spans="2:9" x14ac:dyDescent="0.25">
      <c r="B8" s="73" t="s">
        <v>10</v>
      </c>
      <c r="C8" s="90" t="s">
        <v>42</v>
      </c>
      <c r="D8" s="68">
        <v>3226197.67</v>
      </c>
      <c r="E8" s="51">
        <f t="shared" si="0"/>
        <v>0.10850762392299021</v>
      </c>
      <c r="F8" s="68">
        <v>4494602.12</v>
      </c>
      <c r="G8" s="19">
        <f t="shared" si="1"/>
        <v>0.15666590762083007</v>
      </c>
      <c r="H8" s="20">
        <f t="shared" si="2"/>
        <v>0.3931576982386204</v>
      </c>
      <c r="I8" s="21">
        <f t="shared" si="3"/>
        <v>0.44382396330066776</v>
      </c>
    </row>
    <row r="9" spans="2:9" x14ac:dyDescent="0.25">
      <c r="B9" s="73" t="s">
        <v>11</v>
      </c>
      <c r="C9" s="90" t="s">
        <v>43</v>
      </c>
      <c r="D9" s="68">
        <v>0</v>
      </c>
      <c r="E9" s="51">
        <f t="shared" si="0"/>
        <v>0</v>
      </c>
      <c r="F9" s="68">
        <v>0</v>
      </c>
      <c r="G9" s="19">
        <f t="shared" si="1"/>
        <v>0</v>
      </c>
      <c r="H9" s="22" t="s">
        <v>1</v>
      </c>
      <c r="I9" s="23" t="s">
        <v>1</v>
      </c>
    </row>
    <row r="10" spans="2:9" x14ac:dyDescent="0.25">
      <c r="B10" s="73" t="s">
        <v>12</v>
      </c>
      <c r="C10" s="90" t="s">
        <v>44</v>
      </c>
      <c r="D10" s="68">
        <v>0</v>
      </c>
      <c r="E10" s="51">
        <f t="shared" si="0"/>
        <v>0</v>
      </c>
      <c r="F10" s="68">
        <v>0</v>
      </c>
      <c r="G10" s="19">
        <f t="shared" si="1"/>
        <v>0</v>
      </c>
      <c r="H10" s="22" t="s">
        <v>1</v>
      </c>
      <c r="I10" s="23" t="s">
        <v>1</v>
      </c>
    </row>
    <row r="11" spans="2:9" x14ac:dyDescent="0.25">
      <c r="B11" s="73" t="s">
        <v>13</v>
      </c>
      <c r="C11" s="90" t="s">
        <v>45</v>
      </c>
      <c r="D11" s="68">
        <v>0</v>
      </c>
      <c r="E11" s="51">
        <f t="shared" si="0"/>
        <v>0</v>
      </c>
      <c r="F11" s="68">
        <v>0</v>
      </c>
      <c r="G11" s="19">
        <f t="shared" si="1"/>
        <v>0</v>
      </c>
      <c r="H11" s="22" t="s">
        <v>1</v>
      </c>
      <c r="I11" s="23" t="s">
        <v>1</v>
      </c>
    </row>
    <row r="12" spans="2:9" x14ac:dyDescent="0.25">
      <c r="B12" s="73" t="s">
        <v>14</v>
      </c>
      <c r="C12" s="90" t="s">
        <v>30</v>
      </c>
      <c r="D12" s="68">
        <v>7322.82</v>
      </c>
      <c r="E12" s="51">
        <f t="shared" si="0"/>
        <v>2.4629048802696305E-4</v>
      </c>
      <c r="F12" s="68">
        <v>6101.05</v>
      </c>
      <c r="G12" s="19">
        <f t="shared" si="1"/>
        <v>2.1266098982084433E-4</v>
      </c>
      <c r="H12" s="20">
        <f t="shared" si="2"/>
        <v>-0.16684419390344152</v>
      </c>
      <c r="I12" s="21">
        <f t="shared" si="3"/>
        <v>-0.13654403982681246</v>
      </c>
    </row>
    <row r="13" spans="2:9" x14ac:dyDescent="0.25">
      <c r="B13" s="73" t="s">
        <v>15</v>
      </c>
      <c r="C13" s="90" t="s">
        <v>26</v>
      </c>
      <c r="D13" s="68">
        <v>671595.22</v>
      </c>
      <c r="E13" s="51">
        <f t="shared" si="0"/>
        <v>2.2587953068677863E-2</v>
      </c>
      <c r="F13" s="68">
        <v>600972.59000000008</v>
      </c>
      <c r="G13" s="19">
        <f t="shared" si="1"/>
        <v>2.0947775521360498E-2</v>
      </c>
      <c r="H13" s="20">
        <f t="shared" si="2"/>
        <v>-0.10515654057216174</v>
      </c>
      <c r="I13" s="21">
        <f t="shared" si="3"/>
        <v>-7.2612934086168118E-2</v>
      </c>
    </row>
    <row r="14" spans="2:9" x14ac:dyDescent="0.25">
      <c r="B14" s="73" t="s">
        <v>16</v>
      </c>
      <c r="C14" s="90" t="s">
        <v>46</v>
      </c>
      <c r="D14" s="68">
        <v>3524147.22</v>
      </c>
      <c r="E14" s="51">
        <f t="shared" si="0"/>
        <v>0.11852864588951596</v>
      </c>
      <c r="F14" s="68">
        <v>388951.89999999991</v>
      </c>
      <c r="G14" s="19">
        <f t="shared" si="1"/>
        <v>1.3557485358536325E-2</v>
      </c>
      <c r="H14" s="20">
        <f t="shared" si="2"/>
        <v>-0.88963233493974181</v>
      </c>
      <c r="I14" s="21">
        <f t="shared" si="3"/>
        <v>-0.88561849115214186</v>
      </c>
    </row>
    <row r="15" spans="2:9" x14ac:dyDescent="0.25">
      <c r="B15" s="73" t="s">
        <v>17</v>
      </c>
      <c r="C15" s="90" t="s">
        <v>47</v>
      </c>
      <c r="D15" s="68">
        <v>16170146.309899999</v>
      </c>
      <c r="E15" s="51">
        <f t="shared" si="0"/>
        <v>0.54385513041870026</v>
      </c>
      <c r="F15" s="68">
        <v>16904786.809999999</v>
      </c>
      <c r="G15" s="19">
        <f t="shared" si="1"/>
        <v>0.589240982408758</v>
      </c>
      <c r="H15" s="20">
        <f t="shared" si="2"/>
        <v>4.5431901852998328E-2</v>
      </c>
      <c r="I15" s="21">
        <f t="shared" si="3"/>
        <v>8.345209864089416E-2</v>
      </c>
    </row>
    <row r="16" spans="2:9" x14ac:dyDescent="0.25">
      <c r="B16" s="73" t="s">
        <v>18</v>
      </c>
      <c r="C16" s="90" t="s">
        <v>48</v>
      </c>
      <c r="D16" s="68">
        <v>0</v>
      </c>
      <c r="E16" s="51">
        <f t="shared" si="0"/>
        <v>0</v>
      </c>
      <c r="F16" s="68">
        <v>0</v>
      </c>
      <c r="G16" s="19">
        <f t="shared" si="1"/>
        <v>0</v>
      </c>
      <c r="H16" s="22" t="s">
        <v>1</v>
      </c>
      <c r="I16" s="23" t="s">
        <v>1</v>
      </c>
    </row>
    <row r="17" spans="2:9" x14ac:dyDescent="0.25">
      <c r="B17" s="73" t="s">
        <v>19</v>
      </c>
      <c r="C17" s="90" t="s">
        <v>49</v>
      </c>
      <c r="D17" s="68">
        <v>0</v>
      </c>
      <c r="E17" s="51">
        <f t="shared" si="0"/>
        <v>0</v>
      </c>
      <c r="F17" s="68">
        <v>0</v>
      </c>
      <c r="G17" s="19">
        <f t="shared" si="1"/>
        <v>0</v>
      </c>
      <c r="H17" s="22" t="s">
        <v>1</v>
      </c>
      <c r="I17" s="23" t="s">
        <v>1</v>
      </c>
    </row>
    <row r="18" spans="2:9" x14ac:dyDescent="0.25">
      <c r="B18" s="73" t="s">
        <v>20</v>
      </c>
      <c r="C18" s="90" t="s">
        <v>50</v>
      </c>
      <c r="D18" s="68">
        <v>82605.11</v>
      </c>
      <c r="E18" s="51">
        <f t="shared" si="0"/>
        <v>2.7782811615499176E-3</v>
      </c>
      <c r="F18" s="68">
        <v>190316.02</v>
      </c>
      <c r="G18" s="19">
        <f t="shared" si="1"/>
        <v>6.6337422561630549E-3</v>
      </c>
      <c r="H18" s="20">
        <f t="shared" si="2"/>
        <v>1.303925507756118</v>
      </c>
      <c r="I18" s="21">
        <f t="shared" si="3"/>
        <v>1.3877145149925338</v>
      </c>
    </row>
    <row r="19" spans="2:9" x14ac:dyDescent="0.25">
      <c r="B19" s="73" t="s">
        <v>21</v>
      </c>
      <c r="C19" s="90" t="s">
        <v>5</v>
      </c>
      <c r="D19" s="68">
        <v>235.34</v>
      </c>
      <c r="E19" s="51">
        <f t="shared" si="0"/>
        <v>7.9152571621677842E-6</v>
      </c>
      <c r="F19" s="68">
        <v>0</v>
      </c>
      <c r="G19" s="19">
        <f t="shared" si="1"/>
        <v>0</v>
      </c>
      <c r="H19" s="111">
        <f t="shared" si="2"/>
        <v>-1</v>
      </c>
      <c r="I19" s="112">
        <f t="shared" si="3"/>
        <v>-1</v>
      </c>
    </row>
    <row r="20" spans="2:9" x14ac:dyDescent="0.25">
      <c r="B20" s="73" t="s">
        <v>22</v>
      </c>
      <c r="C20" s="90" t="s">
        <v>51</v>
      </c>
      <c r="D20" s="68">
        <v>0</v>
      </c>
      <c r="E20" s="51">
        <f t="shared" si="0"/>
        <v>0</v>
      </c>
      <c r="F20" s="68">
        <v>0</v>
      </c>
      <c r="G20" s="19">
        <f t="shared" si="1"/>
        <v>0</v>
      </c>
      <c r="H20" s="22" t="s">
        <v>1</v>
      </c>
      <c r="I20" s="23" t="s">
        <v>1</v>
      </c>
    </row>
    <row r="21" spans="2:9" x14ac:dyDescent="0.25">
      <c r="B21" s="73" t="s">
        <v>23</v>
      </c>
      <c r="C21" s="90" t="s">
        <v>31</v>
      </c>
      <c r="D21" s="68">
        <v>17195.560000000001</v>
      </c>
      <c r="E21" s="51">
        <f t="shared" si="0"/>
        <v>5.7834316073547153E-4</v>
      </c>
      <c r="F21" s="68">
        <v>16839.86</v>
      </c>
      <c r="G21" s="19">
        <f t="shared" si="1"/>
        <v>5.869778638176123E-4</v>
      </c>
      <c r="H21" s="20">
        <f t="shared" ref="H21" si="4">(F21-D21)/D21</f>
        <v>-2.0685572322157619E-2</v>
      </c>
      <c r="I21" s="21">
        <f t="shared" si="3"/>
        <v>1.4930068631156869E-2</v>
      </c>
    </row>
    <row r="22" spans="2:9" x14ac:dyDescent="0.25">
      <c r="B22" s="73" t="s">
        <v>24</v>
      </c>
      <c r="C22" s="90" t="s">
        <v>52</v>
      </c>
      <c r="D22" s="68">
        <v>0</v>
      </c>
      <c r="E22" s="51">
        <f t="shared" si="0"/>
        <v>0</v>
      </c>
      <c r="F22" s="68">
        <v>0</v>
      </c>
      <c r="G22" s="19">
        <f t="shared" si="1"/>
        <v>0</v>
      </c>
      <c r="H22" s="22" t="s">
        <v>1</v>
      </c>
      <c r="I22" s="23" t="s">
        <v>1</v>
      </c>
    </row>
    <row r="23" spans="2:9" x14ac:dyDescent="0.25">
      <c r="B23" s="73" t="s">
        <v>25</v>
      </c>
      <c r="C23" s="90" t="s">
        <v>53</v>
      </c>
      <c r="D23" s="68">
        <v>0</v>
      </c>
      <c r="E23" s="51">
        <f t="shared" si="0"/>
        <v>0</v>
      </c>
      <c r="F23" s="68">
        <v>936.79</v>
      </c>
      <c r="G23" s="19">
        <f t="shared" si="1"/>
        <v>3.2653180789252466E-5</v>
      </c>
      <c r="H23" s="22" t="s">
        <v>1</v>
      </c>
      <c r="I23" s="23" t="s">
        <v>1</v>
      </c>
    </row>
    <row r="24" spans="2:9" s="3" customFormat="1" x14ac:dyDescent="0.25">
      <c r="B24" s="72"/>
      <c r="C24" s="91" t="s">
        <v>32</v>
      </c>
      <c r="D24" s="69">
        <f>SUM(D6:D23)</f>
        <v>26134198.289899997</v>
      </c>
      <c r="E24" s="52">
        <f>SUM(E6:E23)</f>
        <v>0.87897892492412666</v>
      </c>
      <c r="F24" s="69">
        <f>SUM(F6:F23)</f>
        <v>24864473.749999996</v>
      </c>
      <c r="G24" s="25">
        <f>SUM(G6:G23)</f>
        <v>0.86668747167281046</v>
      </c>
      <c r="H24" s="28">
        <f t="shared" ref="H24:H29" si="5">(F24-D24)/D24</f>
        <v>-4.858479015944054E-2</v>
      </c>
      <c r="I24" s="29">
        <f t="shared" ref="I24:I29" si="6">(G24-E24)/E24</f>
        <v>-1.3983786075846124E-2</v>
      </c>
    </row>
    <row r="25" spans="2:9" ht="15.75" customHeight="1" x14ac:dyDescent="0.25">
      <c r="B25" s="73">
        <v>19</v>
      </c>
      <c r="C25" s="89" t="s">
        <v>6</v>
      </c>
      <c r="D25" s="68">
        <v>3080805.1999999997</v>
      </c>
      <c r="E25" s="51">
        <f>D25/$D$29</f>
        <v>0.10361759762277449</v>
      </c>
      <c r="F25" s="68">
        <v>3434308.03</v>
      </c>
      <c r="G25" s="19">
        <f t="shared" si="1"/>
        <v>0.11970781177165798</v>
      </c>
      <c r="H25" s="20">
        <f>(F25-D25)/D25</f>
        <v>0.11474364883570053</v>
      </c>
      <c r="I25" s="21">
        <f t="shared" si="6"/>
        <v>0.15528457055587019</v>
      </c>
    </row>
    <row r="26" spans="2:9" x14ac:dyDescent="0.25">
      <c r="B26" s="73"/>
      <c r="C26" s="89" t="s">
        <v>54</v>
      </c>
      <c r="D26" s="68">
        <v>517448.04999999993</v>
      </c>
      <c r="E26" s="51">
        <f>D26/$D$29</f>
        <v>1.7403477453098719E-2</v>
      </c>
      <c r="F26" s="68">
        <v>389526.92</v>
      </c>
      <c r="G26" s="19">
        <f t="shared" si="1"/>
        <v>1.3577528518708229E-2</v>
      </c>
      <c r="H26" s="20">
        <f>(F26-D26)/D26</f>
        <v>-0.24721540645481216</v>
      </c>
      <c r="I26" s="21">
        <f t="shared" si="6"/>
        <v>-0.21983818720719361</v>
      </c>
    </row>
    <row r="27" spans="2:9" x14ac:dyDescent="0.25">
      <c r="B27" s="73"/>
      <c r="C27" s="89" t="s">
        <v>7</v>
      </c>
      <c r="D27" s="68">
        <v>0</v>
      </c>
      <c r="E27" s="51">
        <f>D27/$D$29</f>
        <v>0</v>
      </c>
      <c r="F27" s="68">
        <v>780</v>
      </c>
      <c r="G27" s="19">
        <f t="shared" si="1"/>
        <v>2.7188036823212165E-5</v>
      </c>
      <c r="H27" s="22" t="s">
        <v>1</v>
      </c>
      <c r="I27" s="23" t="s">
        <v>1</v>
      </c>
    </row>
    <row r="28" spans="2:9" s="3" customFormat="1" x14ac:dyDescent="0.25">
      <c r="B28" s="72"/>
      <c r="C28" s="91" t="s">
        <v>33</v>
      </c>
      <c r="D28" s="50">
        <f>D25+D26+D27</f>
        <v>3598253.2499999995</v>
      </c>
      <c r="E28" s="52">
        <f>E25+E26</f>
        <v>0.1210210750758732</v>
      </c>
      <c r="F28" s="50">
        <f>F25+F26+F27</f>
        <v>3824614.9499999997</v>
      </c>
      <c r="G28" s="25">
        <f>G25+G26+G27</f>
        <v>0.13331252832718943</v>
      </c>
      <c r="H28" s="28">
        <f t="shared" si="5"/>
        <v>6.2908773861317352E-2</v>
      </c>
      <c r="I28" s="29">
        <f t="shared" si="6"/>
        <v>0.10156456834985308</v>
      </c>
    </row>
    <row r="29" spans="2:9" s="3" customFormat="1" ht="16.5" thickBot="1" x14ac:dyDescent="0.3">
      <c r="B29" s="74"/>
      <c r="C29" s="92" t="s">
        <v>34</v>
      </c>
      <c r="D29" s="70">
        <f>D24+D28</f>
        <v>29732451.539899997</v>
      </c>
      <c r="E29" s="80">
        <f>E24+E28</f>
        <v>0.99999999999999989</v>
      </c>
      <c r="F29" s="81">
        <f>SUM(F24:F27)</f>
        <v>28689088.699999999</v>
      </c>
      <c r="G29" s="42">
        <f>G24+G28</f>
        <v>0.99999999999999989</v>
      </c>
      <c r="H29" s="30">
        <f t="shared" si="5"/>
        <v>-3.509171917760763E-2</v>
      </c>
      <c r="I29" s="31">
        <f t="shared" si="6"/>
        <v>0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5" t="s">
        <v>39</v>
      </c>
      <c r="C31" s="37"/>
      <c r="D31" s="6"/>
      <c r="E31" s="16"/>
      <c r="F31" s="36"/>
      <c r="G31" s="16"/>
      <c r="H31" s="36"/>
    </row>
    <row r="32" spans="2:9" x14ac:dyDescent="0.25">
      <c r="D32" s="56"/>
      <c r="F32" s="60"/>
      <c r="G32" s="4"/>
      <c r="H32" s="36"/>
    </row>
    <row r="33" spans="2:8" x14ac:dyDescent="0.25">
      <c r="B33" s="45" t="s">
        <v>40</v>
      </c>
      <c r="F33" s="60"/>
      <c r="G33" s="47"/>
      <c r="H33" s="36"/>
    </row>
    <row r="34" spans="2:8" x14ac:dyDescent="0.25">
      <c r="F34" s="60"/>
      <c r="G34" s="48"/>
      <c r="H34" s="35"/>
    </row>
    <row r="35" spans="2:8" x14ac:dyDescent="0.25">
      <c r="F35" s="60"/>
      <c r="G35" s="47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2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G24 F28:F29 E24 E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2017-12-08T10:16:26Z</cp:lastPrinted>
  <dcterms:created xsi:type="dcterms:W3CDTF">2011-07-19T08:09:31Z</dcterms:created>
  <dcterms:modified xsi:type="dcterms:W3CDTF">2020-02-14T12:31:58Z</dcterms:modified>
</cp:coreProperties>
</file>