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9" i="5" l="1"/>
  <c r="I9" i="5"/>
  <c r="H9" i="4"/>
  <c r="I9" i="4"/>
  <c r="F28" i="5" l="1"/>
  <c r="F28" i="6"/>
  <c r="F24" i="6"/>
  <c r="D28" i="6"/>
  <c r="F29" i="6" l="1"/>
  <c r="H27" i="6" l="1"/>
  <c r="H19" i="6" l="1"/>
  <c r="H20" i="6"/>
  <c r="H21" i="6"/>
  <c r="H11" i="5"/>
  <c r="F27" i="4" l="1"/>
  <c r="D27" i="4" l="1"/>
  <c r="H27" i="4" s="1"/>
  <c r="H23" i="6" l="1"/>
  <c r="H25" i="6"/>
  <c r="H26" i="6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8" i="4" l="1"/>
  <c r="H26" i="5" l="1"/>
  <c r="H25" i="5"/>
  <c r="H7" i="5"/>
  <c r="H8" i="5"/>
  <c r="H12" i="5"/>
  <c r="H13" i="5"/>
  <c r="H14" i="5"/>
  <c r="H15" i="5"/>
  <c r="H16" i="5"/>
  <c r="H17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4" i="4"/>
  <c r="D29" i="4" s="1"/>
  <c r="F26" i="4" l="1"/>
  <c r="H26" i="4" s="1"/>
  <c r="F25" i="4"/>
  <c r="H25" i="4" s="1"/>
  <c r="F7" i="4" l="1"/>
  <c r="H7" i="4" s="1"/>
  <c r="F8" i="4"/>
  <c r="H8" i="4" s="1"/>
  <c r="F9" i="4"/>
  <c r="F10" i="4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D24" i="6"/>
  <c r="F6" i="4"/>
  <c r="H6" i="4" s="1"/>
  <c r="F24" i="5"/>
  <c r="D29" i="6" l="1"/>
  <c r="E27" i="6" s="1"/>
  <c r="F24" i="4"/>
  <c r="F29" i="4" s="1"/>
  <c r="H7" i="6"/>
  <c r="H8" i="6"/>
  <c r="H12" i="6"/>
  <c r="H13" i="6"/>
  <c r="H14" i="6"/>
  <c r="H15" i="6"/>
  <c r="H16" i="6"/>
  <c r="H18" i="6"/>
  <c r="E25" i="6" l="1"/>
  <c r="G27" i="6"/>
  <c r="I27" i="6" s="1"/>
  <c r="E26" i="6"/>
  <c r="E28" i="6" s="1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F28" i="4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I11" i="5" s="1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I27" i="4" s="1"/>
  <c r="G24" i="5"/>
  <c r="E24" i="5"/>
  <c r="G28" i="5"/>
  <c r="G29" i="5" s="1"/>
  <c r="E11" i="6"/>
  <c r="E19" i="6"/>
  <c r="E9" i="6"/>
  <c r="E6" i="6"/>
  <c r="E13" i="6"/>
  <c r="I8" i="5"/>
  <c r="I21" i="5"/>
  <c r="I17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6" i="5"/>
  <c r="H28" i="4"/>
  <c r="I14" i="5"/>
  <c r="I23" i="5"/>
  <c r="I18" i="5"/>
  <c r="I19" i="6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I11" i="4" s="1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<sst xmlns="http://schemas.openxmlformats.org/spreadsheetml/2006/main" count="178" uniqueCount="55">
  <si>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</si>
  <si>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</si>
  <si>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</si>
  <si>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</si>
  <si>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</si>
  <si>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</si>
  <si>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</si>
  <si>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</si>
  <si>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</si>
  <si>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</si>
  <si>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</si>
  <si>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</si>
  <si>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</si>
  <si>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</si>
  <si>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</si>
  <si>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</si>
  <si>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</si>
  <si>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</si>
  <si>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</si>
  <si>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</si>
  <si>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</si>
  <si>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</si>
  <si>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</si>
  <si>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</si>
  <si>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</si>
  <si>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</si>
  <si>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</si>
  <si>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</si>
  <si>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II K 2017.**</t>
  </si>
  <si>
    <t>II K 2016.*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</si>
  <si>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</si>
  <si>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</si>
  <si>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</si>
  <si>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</si>
  <si>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</si>
  <si>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Promjena u udjelu</t>
  </si>
  <si>
    <t>Premije po skupinama/vrstama osiguranja u BiH (u KM) za drugi kvartal 2016. i 2017. godine</t>
  </si>
  <si>
    <t>Premije po skupinama/vrstama osiguranja u FBiH (u KM) za drugi kvartal 2016. i 2017. godine</t>
  </si>
  <si>
    <t>Premije po skupinama/vrstama osiguranja u RS (u KM) za drugi kvartal 2016. i 2017. godine</t>
  </si>
  <si>
    <t>*Podatci se odnose na razdoblje od 01.01. do 30.06.2016. godine.</t>
  </si>
  <si>
    <t>**Podatci se odnose na razdoblje od 01.01. do 30.06.2017. godine.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</si>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</sst>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8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8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1"/>
      <color rgb="FF00B0F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b/>
      <sz val="9"/>
      <name val="Bookman Old Style"/>
      <family val="1"/>
      <charset val="238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5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5" fillId="0" borderId="0"/>
    <xf numFmtId="0" fontId="14" fillId="23" borderId="7" applyNumberFormat="0" applyFont="0" applyAlignment="0" applyProtection="0"/>
    <xf numFmtId="0" fontId="26" fillId="20" borderId="8" applyNumberFormat="0" applyAlignment="0" applyProtection="0"/>
    <xf numFmtId="0" fontId="16" fillId="0" borderId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43" fillId="0" borderId="0"/>
    <xf numFmtId="0" fontId="8" fillId="0" borderId="0"/>
    <xf numFmtId="0" fontId="43" fillId="0" borderId="0"/>
    <xf numFmtId="0" fontId="8" fillId="0" borderId="0"/>
    <xf numFmtId="0" fontId="43" fillId="0" borderId="0"/>
    <xf numFmtId="0" fontId="7" fillId="0" borderId="0"/>
    <xf numFmtId="0" fontId="43" fillId="0" borderId="0"/>
    <xf numFmtId="0" fontId="43" fillId="0" borderId="0"/>
    <xf numFmtId="0" fontId="7" fillId="0" borderId="0"/>
    <xf numFmtId="0" fontId="43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3" fillId="0" borderId="0"/>
    <xf numFmtId="0" fontId="12" fillId="20" borderId="29" applyNumberFormat="0" applyAlignment="0" applyProtection="0"/>
    <xf numFmtId="0" fontId="12" fillId="20" borderId="26" applyNumberFormat="0" applyAlignment="0" applyProtection="0"/>
    <xf numFmtId="0" fontId="22" fillId="7" borderId="29" applyNumberFormat="0" applyAlignment="0" applyProtection="0"/>
    <xf numFmtId="0" fontId="22" fillId="7" borderId="26" applyNumberFormat="0" applyAlignment="0" applyProtection="0"/>
    <xf numFmtId="0" fontId="43" fillId="0" borderId="0"/>
    <xf numFmtId="0" fontId="43" fillId="0" borderId="0"/>
    <xf numFmtId="9" fontId="2" fillId="0" borderId="0" applyFont="0" applyFill="0" applyBorder="0" applyAlignment="0" applyProtection="0"/>
    <xf numFmtId="0" fontId="26" fillId="20" borderId="30" applyNumberFormat="0" applyAlignment="0" applyProtection="0"/>
    <xf numFmtId="0" fontId="28" fillId="0" borderId="31" applyNumberFormat="0" applyFill="0" applyAlignment="0" applyProtection="0"/>
    <xf numFmtId="0" fontId="26" fillId="20" borderId="27" applyNumberFormat="0" applyAlignment="0" applyProtection="0"/>
    <xf numFmtId="0" fontId="2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36" applyNumberFormat="0" applyFill="0" applyAlignment="0" applyProtection="0"/>
    <xf numFmtId="0" fontId="26" fillId="20" borderId="35" applyNumberFormat="0" applyAlignment="0" applyProtection="0"/>
    <xf numFmtId="0" fontId="14" fillId="23" borderId="34" applyNumberFormat="0" applyFont="0" applyAlignment="0" applyProtection="0"/>
    <xf numFmtId="0" fontId="28" fillId="0" borderId="44" applyNumberFormat="0" applyFill="0" applyAlignment="0" applyProtection="0"/>
    <xf numFmtId="0" fontId="26" fillId="20" borderId="43" applyNumberFormat="0" applyAlignment="0" applyProtection="0"/>
    <xf numFmtId="0" fontId="14" fillId="23" borderId="42" applyNumberFormat="0" applyFont="0" applyAlignment="0" applyProtection="0"/>
    <xf numFmtId="0" fontId="12" fillId="20" borderId="37" applyNumberFormat="0" applyAlignment="0" applyProtection="0"/>
    <xf numFmtId="0" fontId="28" fillId="0" borderId="52" applyNumberFormat="0" applyFill="0" applyAlignment="0" applyProtection="0"/>
    <xf numFmtId="0" fontId="26" fillId="20" borderId="51" applyNumberFormat="0" applyAlignment="0" applyProtection="0"/>
    <xf numFmtId="0" fontId="14" fillId="23" borderId="50" applyNumberFormat="0" applyFont="0" applyAlignment="0" applyProtection="0"/>
    <xf numFmtId="0" fontId="22" fillId="7" borderId="37" applyNumberFormat="0" applyAlignment="0" applyProtection="0"/>
    <xf numFmtId="0" fontId="12" fillId="20" borderId="45" applyNumberFormat="0" applyAlignment="0" applyProtection="0"/>
    <xf numFmtId="0" fontId="22" fillId="7" borderId="45" applyNumberFormat="0" applyAlignment="0" applyProtection="0"/>
    <xf numFmtId="0" fontId="22" fillId="7" borderId="49" applyNumberFormat="0" applyAlignment="0" applyProtection="0"/>
    <xf numFmtId="0" fontId="22" fillId="7" borderId="41" applyNumberFormat="0" applyAlignment="0" applyProtection="0"/>
    <xf numFmtId="0" fontId="22" fillId="7" borderId="33" applyNumberFormat="0" applyAlignment="0" applyProtection="0"/>
    <xf numFmtId="0" fontId="12" fillId="20" borderId="49" applyNumberFormat="0" applyAlignment="0" applyProtection="0"/>
    <xf numFmtId="0" fontId="12" fillId="20" borderId="41" applyNumberFormat="0" applyAlignment="0" applyProtection="0"/>
    <xf numFmtId="0" fontId="12" fillId="20" borderId="33" applyNumberFormat="0" applyAlignment="0" applyProtection="0"/>
    <xf numFmtId="0" fontId="14" fillId="23" borderId="46" applyNumberFormat="0" applyFont="0" applyAlignment="0" applyProtection="0"/>
    <xf numFmtId="0" fontId="14" fillId="23" borderId="38" applyNumberFormat="0" applyFont="0" applyAlignment="0" applyProtection="0"/>
    <xf numFmtId="0" fontId="26" fillId="20" borderId="39" applyNumberFormat="0" applyAlignment="0" applyProtection="0"/>
    <xf numFmtId="0" fontId="28" fillId="0" borderId="40" applyNumberFormat="0" applyFill="0" applyAlignment="0" applyProtection="0"/>
    <xf numFmtId="0" fontId="28" fillId="0" borderId="48" applyNumberFormat="0" applyFill="0" applyAlignment="0" applyProtection="0"/>
    <xf numFmtId="0" fontId="14" fillId="23" borderId="3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6" fillId="20" borderId="4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1" fillId="0" borderId="0" xfId="197" applyFont="1"/>
    <xf numFmtId="0" fontId="33" fillId="0" borderId="0" xfId="197" applyFont="1"/>
    <xf numFmtId="0" fontId="32" fillId="0" borderId="0" xfId="197" applyFont="1"/>
    <xf numFmtId="0" fontId="31" fillId="0" borderId="0" xfId="197" applyFont="1" applyBorder="1"/>
    <xf numFmtId="0" fontId="34" fillId="0" borderId="0" xfId="197" applyFont="1" applyFill="1" applyBorder="1"/>
    <xf numFmtId="3" fontId="32" fillId="0" borderId="0" xfId="197" applyNumberFormat="1" applyFont="1" applyBorder="1" applyAlignment="1">
      <alignment horizontal="right"/>
    </xf>
    <xf numFmtId="3" fontId="31" fillId="0" borderId="0" xfId="197" applyNumberFormat="1" applyFont="1" applyBorder="1"/>
    <xf numFmtId="3" fontId="35" fillId="0" borderId="0" xfId="197" applyNumberFormat="1" applyFont="1" applyBorder="1" applyAlignment="1">
      <alignment horizontal="right"/>
    </xf>
    <xf numFmtId="3" fontId="31" fillId="0" borderId="0" xfId="197" applyNumberFormat="1" applyFont="1"/>
    <xf numFmtId="0" fontId="31" fillId="0" borderId="0" xfId="197" applyFont="1" applyBorder="1" applyAlignment="1">
      <alignment horizontal="justify"/>
    </xf>
    <xf numFmtId="0" fontId="32" fillId="0" borderId="0" xfId="197" applyFont="1" applyBorder="1" applyAlignment="1">
      <alignment horizontal="left" wrapText="1"/>
    </xf>
    <xf numFmtId="0" fontId="32" fillId="0" borderId="0" xfId="197" applyFont="1" applyBorder="1" applyAlignment="1">
      <alignment horizontal="right" wrapText="1"/>
    </xf>
    <xf numFmtId="0" fontId="31" fillId="0" borderId="0" xfId="197" applyFont="1" applyAlignment="1">
      <alignment wrapText="1"/>
    </xf>
    <xf numFmtId="0" fontId="31" fillId="0" borderId="0" xfId="197" applyFont="1" applyBorder="1" applyAlignment="1"/>
    <xf numFmtId="0" fontId="32" fillId="0" borderId="0" xfId="197" applyFont="1" applyBorder="1" applyAlignment="1">
      <alignment wrapText="1"/>
    </xf>
    <xf numFmtId="0" fontId="32" fillId="0" borderId="0" xfId="197" applyFont="1" applyBorder="1" applyAlignment="1"/>
    <xf numFmtId="0" fontId="36" fillId="0" borderId="0" xfId="197" applyFont="1"/>
    <xf numFmtId="4" fontId="31" fillId="0" borderId="0" xfId="197" applyNumberFormat="1" applyFont="1"/>
    <xf numFmtId="4" fontId="0" fillId="0" borderId="0" xfId="0" applyNumberFormat="1" applyBorder="1"/>
    <xf numFmtId="0" fontId="37" fillId="0" borderId="0" xfId="197" applyFont="1" applyBorder="1" applyAlignment="1">
      <alignment wrapText="1"/>
    </xf>
    <xf numFmtId="4" fontId="38" fillId="0" borderId="0" xfId="0" applyNumberFormat="1" applyFont="1"/>
    <xf numFmtId="3" fontId="40" fillId="0" borderId="0" xfId="0" applyNumberFormat="1" applyFont="1"/>
    <xf numFmtId="3" fontId="41" fillId="0" borderId="0" xfId="197" applyNumberFormat="1" applyFont="1"/>
    <xf numFmtId="0" fontId="42" fillId="0" borderId="0" xfId="197" applyFont="1"/>
    <xf numFmtId="3" fontId="39" fillId="0" borderId="0" xfId="0" applyNumberFormat="1" applyFont="1" applyFill="1" applyBorder="1"/>
    <xf numFmtId="0" fontId="32" fillId="0" borderId="0" xfId="197" applyFont="1" applyBorder="1"/>
    <xf numFmtId="4" fontId="44" fillId="0" borderId="0" xfId="205" applyNumberFormat="1" applyFont="1" applyBorder="1" applyAlignment="1"/>
    <xf numFmtId="0" fontId="42" fillId="0" borderId="0" xfId="197" applyFont="1" applyBorder="1"/>
    <xf numFmtId="3" fontId="45" fillId="0" borderId="0" xfId="0" applyNumberFormat="1" applyFont="1" applyBorder="1"/>
    <xf numFmtId="3" fontId="0" fillId="0" borderId="0" xfId="0" applyNumberFormat="1" applyBorder="1"/>
    <xf numFmtId="4" fontId="47" fillId="0" borderId="0" xfId="197" applyNumberFormat="1" applyFont="1" applyBorder="1"/>
    <xf numFmtId="10" fontId="45" fillId="0" borderId="10" xfId="197" applyNumberFormat="1" applyFont="1" applyBorder="1" applyAlignment="1">
      <alignment horizontal="right" vertical="center" wrapText="1"/>
    </xf>
    <xf numFmtId="10" fontId="46" fillId="24" borderId="10" xfId="197" applyNumberFormat="1" applyFont="1" applyFill="1" applyBorder="1" applyAlignment="1">
      <alignment horizontal="right" vertical="center" wrapText="1"/>
    </xf>
    <xf numFmtId="0" fontId="49" fillId="0" borderId="0" xfId="197" applyFont="1"/>
    <xf numFmtId="3" fontId="45" fillId="0" borderId="10" xfId="197" applyNumberFormat="1" applyFont="1" applyFill="1" applyBorder="1" applyAlignment="1">
      <alignment horizontal="right" vertical="center"/>
    </xf>
    <xf numFmtId="3" fontId="50" fillId="0" borderId="10" xfId="0" applyNumberFormat="1" applyFont="1" applyBorder="1"/>
    <xf numFmtId="3" fontId="54" fillId="0" borderId="0" xfId="0" applyNumberFormat="1" applyFont="1" applyFill="1" applyBorder="1"/>
    <xf numFmtId="3" fontId="53" fillId="0" borderId="0" xfId="197" applyNumberFormat="1" applyFont="1" applyFill="1" applyBorder="1" applyAlignment="1">
      <alignment horizontal="right" vertical="center" wrapText="1"/>
    </xf>
    <xf numFmtId="3" fontId="55" fillId="0" borderId="0" xfId="0" applyNumberFormat="1" applyFont="1" applyFill="1" applyBorder="1" applyAlignment="1">
      <alignment vertical="center"/>
    </xf>
    <xf numFmtId="3" fontId="53" fillId="0" borderId="0" xfId="197" applyNumberFormat="1" applyFont="1" applyFill="1" applyBorder="1" applyAlignment="1">
      <alignment horizontal="right" vertical="center"/>
    </xf>
    <xf numFmtId="3" fontId="56" fillId="0" borderId="0" xfId="197" applyNumberFormat="1" applyFont="1" applyBorder="1" applyAlignment="1">
      <alignment horizontal="right"/>
    </xf>
    <xf numFmtId="0" fontId="56" fillId="0" borderId="0" xfId="197" applyFont="1" applyBorder="1" applyAlignment="1"/>
    <xf numFmtId="4" fontId="57" fillId="0" borderId="0" xfId="0" applyNumberFormat="1" applyFont="1" applyBorder="1"/>
    <xf numFmtId="0" fontId="58" fillId="0" borderId="0" xfId="197" applyFont="1"/>
    <xf numFmtId="3" fontId="58" fillId="0" borderId="0" xfId="197" applyNumberFormat="1" applyFont="1"/>
    <xf numFmtId="4" fontId="58" fillId="0" borderId="0" xfId="197" applyNumberFormat="1" applyFont="1"/>
    <xf numFmtId="4" fontId="44" fillId="0" borderId="0" xfId="211" applyNumberFormat="1" applyFont="1" applyFill="1" applyBorder="1" applyAlignment="1" applyProtection="1">
      <alignment horizontal="right"/>
      <protection locked="0"/>
    </xf>
    <xf numFmtId="4" fontId="44" fillId="0" borderId="0" xfId="211" applyNumberFormat="1" applyFont="1" applyFill="1" applyBorder="1" applyAlignment="1" applyProtection="1">
      <alignment horizontal="right"/>
    </xf>
    <xf numFmtId="4" fontId="49" fillId="0" borderId="0" xfId="197" applyNumberFormat="1" applyFont="1" applyFill="1" applyBorder="1"/>
    <xf numFmtId="0" fontId="31" fillId="0" borderId="0" xfId="197" applyFont="1" applyFill="1" applyBorder="1"/>
    <xf numFmtId="4" fontId="48" fillId="0" borderId="0" xfId="211" applyNumberFormat="1" applyFont="1" applyFill="1" applyBorder="1" applyAlignment="1" applyProtection="1">
      <alignment horizontal="right"/>
      <protection locked="0"/>
    </xf>
    <xf numFmtId="4" fontId="48" fillId="0" borderId="0" xfId="211" applyNumberFormat="1" applyFont="1" applyFill="1" applyBorder="1" applyAlignment="1" applyProtection="1">
      <alignment horizontal="right"/>
    </xf>
    <xf numFmtId="4" fontId="51" fillId="0" borderId="0" xfId="197" applyNumberFormat="1" applyFont="1" applyFill="1" applyBorder="1"/>
    <xf numFmtId="4" fontId="52" fillId="0" borderId="0" xfId="197" applyNumberFormat="1" applyFont="1" applyFill="1" applyBorder="1"/>
    <xf numFmtId="0" fontId="32" fillId="0" borderId="0" xfId="197" applyFont="1" applyFill="1" applyBorder="1"/>
    <xf numFmtId="4" fontId="44" fillId="0" borderId="0" xfId="205" applyNumberFormat="1" applyFont="1" applyFill="1" applyBorder="1" applyAlignment="1"/>
    <xf numFmtId="4" fontId="32" fillId="0" borderId="0" xfId="197" applyNumberFormat="1" applyFont="1" applyFill="1" applyBorder="1"/>
    <xf numFmtId="4" fontId="36" fillId="0" borderId="0" xfId="197" applyNumberFormat="1" applyFont="1" applyFill="1" applyBorder="1"/>
    <xf numFmtId="0" fontId="36" fillId="0" borderId="0" xfId="197" applyFont="1" applyFill="1" applyBorder="1"/>
    <xf numFmtId="3" fontId="45" fillId="0" borderId="10" xfId="0" applyNumberFormat="1" applyFont="1" applyBorder="1"/>
    <xf numFmtId="3" fontId="45" fillId="0" borderId="10" xfId="205" applyNumberFormat="1" applyFont="1" applyBorder="1"/>
    <xf numFmtId="3" fontId="46" fillId="24" borderId="10" xfId="197" applyNumberFormat="1" applyFont="1" applyFill="1" applyBorder="1" applyAlignment="1">
      <alignment horizontal="right" vertical="center"/>
    </xf>
    <xf numFmtId="9" fontId="46" fillId="25" borderId="12" xfId="197" applyNumberFormat="1" applyFont="1" applyFill="1" applyBorder="1" applyAlignment="1">
      <alignment vertical="center"/>
    </xf>
    <xf numFmtId="4" fontId="60" fillId="0" borderId="0" xfId="211" applyNumberFormat="1" applyFont="1" applyFill="1" applyBorder="1" applyAlignment="1" applyProtection="1">
      <alignment horizontal="right"/>
      <protection locked="0"/>
    </xf>
    <xf numFmtId="4" fontId="32" fillId="0" borderId="0" xfId="197" applyNumberFormat="1" applyFont="1" applyFill="1" applyBorder="1"/>
    <xf numFmtId="4" fontId="44" fillId="0" borderId="0" xfId="211" applyNumberFormat="1" applyFont="1" applyFill="1" applyBorder="1" applyAlignment="1" applyProtection="1">
      <alignment horizontal="right"/>
      <protection locked="0"/>
    </xf>
    <xf numFmtId="4" fontId="44" fillId="0" borderId="0" xfId="211" applyNumberFormat="1" applyFont="1" applyFill="1" applyBorder="1" applyAlignment="1" applyProtection="1">
      <alignment horizontal="right"/>
    </xf>
    <xf numFmtId="3" fontId="36" fillId="0" borderId="0" xfId="197" applyNumberFormat="1" applyFont="1" applyFill="1" applyBorder="1"/>
    <xf numFmtId="3" fontId="32" fillId="0" borderId="0" xfId="197" applyNumberFormat="1" applyFont="1" applyFill="1" applyBorder="1"/>
    <xf numFmtId="3" fontId="59" fillId="0" borderId="0" xfId="211" applyNumberFormat="1" applyFont="1" applyFill="1" applyBorder="1" applyAlignment="1" applyProtection="1">
      <alignment horizontal="right" vertical="center"/>
    </xf>
    <xf numFmtId="49" fontId="45" fillId="0" borderId="11" xfId="197" applyNumberFormat="1" applyFont="1" applyBorder="1" applyAlignment="1">
      <alignment horizontal="center" vertical="center"/>
    </xf>
    <xf numFmtId="10" fontId="45" fillId="0" borderId="10" xfId="197" applyNumberFormat="1" applyFont="1" applyFill="1" applyBorder="1" applyAlignment="1">
      <alignment horizontal="right" vertical="center"/>
    </xf>
    <xf numFmtId="10" fontId="62" fillId="0" borderId="10" xfId="197" applyNumberFormat="1" applyFont="1" applyBorder="1" applyAlignment="1">
      <alignment vertical="center" wrapText="1"/>
    </xf>
    <xf numFmtId="10" fontId="62" fillId="0" borderId="13" xfId="197" applyNumberFormat="1" applyFont="1" applyBorder="1" applyAlignment="1">
      <alignment vertical="center" wrapText="1"/>
    </xf>
    <xf numFmtId="10" fontId="62" fillId="0" borderId="10" xfId="197" applyNumberFormat="1" applyFont="1" applyBorder="1" applyAlignment="1">
      <alignment horizontal="right" vertical="center" wrapText="1"/>
    </xf>
    <xf numFmtId="10" fontId="62" fillId="0" borderId="25" xfId="197" applyNumberFormat="1" applyFont="1" applyBorder="1" applyAlignment="1">
      <alignment horizontal="right" vertical="center" wrapText="1"/>
    </xf>
    <xf numFmtId="0" fontId="46" fillId="24" borderId="11" xfId="197" applyFont="1" applyFill="1" applyBorder="1" applyAlignment="1">
      <alignment horizontal="center" vertical="center"/>
    </xf>
    <xf numFmtId="10" fontId="46" fillId="24" borderId="10" xfId="197" applyNumberFormat="1" applyFont="1" applyFill="1" applyBorder="1" applyAlignment="1">
      <alignment horizontal="right" vertical="center"/>
    </xf>
    <xf numFmtId="10" fontId="61" fillId="24" borderId="10" xfId="197" applyNumberFormat="1" applyFont="1" applyFill="1" applyBorder="1" applyAlignment="1">
      <alignment vertical="center" wrapText="1"/>
    </xf>
    <xf numFmtId="10" fontId="61" fillId="24" borderId="13" xfId="197" applyNumberFormat="1" applyFont="1" applyFill="1" applyBorder="1" applyAlignment="1">
      <alignment vertical="center" wrapText="1"/>
    </xf>
    <xf numFmtId="0" fontId="45" fillId="0" borderId="11" xfId="197" applyFont="1" applyBorder="1" applyAlignment="1">
      <alignment horizontal="center" vertical="center"/>
    </xf>
    <xf numFmtId="0" fontId="46" fillId="25" borderId="15" xfId="197" applyFont="1" applyFill="1" applyBorder="1" applyAlignment="1">
      <alignment horizontal="center" vertical="center"/>
    </xf>
    <xf numFmtId="3" fontId="46" fillId="25" borderId="12" xfId="197" applyNumberFormat="1" applyFont="1" applyFill="1" applyBorder="1" applyAlignment="1">
      <alignment horizontal="right" vertical="center"/>
    </xf>
    <xf numFmtId="9" fontId="46" fillId="25" borderId="12" xfId="197" applyNumberFormat="1" applyFont="1" applyFill="1" applyBorder="1" applyAlignment="1">
      <alignment horizontal="right" vertical="center"/>
    </xf>
    <xf numFmtId="10" fontId="61" fillId="25" borderId="12" xfId="197" applyNumberFormat="1" applyFont="1" applyFill="1" applyBorder="1" applyAlignment="1">
      <alignment vertical="center" wrapText="1"/>
    </xf>
    <xf numFmtId="10" fontId="61" fillId="25" borderId="14" xfId="197" applyNumberFormat="1" applyFont="1" applyFill="1" applyBorder="1" applyAlignment="1">
      <alignment vertical="center" wrapText="1"/>
    </xf>
    <xf numFmtId="10" fontId="45" fillId="0" borderId="24" xfId="197" applyNumberFormat="1" applyFont="1" applyBorder="1" applyAlignment="1">
      <alignment horizontal="right" vertical="center" wrapText="1"/>
    </xf>
    <xf numFmtId="10" fontId="62" fillId="0" borderId="13" xfId="197" applyNumberFormat="1" applyFont="1" applyBorder="1" applyAlignment="1">
      <alignment horizontal="right" vertical="center" wrapText="1"/>
    </xf>
    <xf numFmtId="10" fontId="61" fillId="24" borderId="10" xfId="197" applyNumberFormat="1" applyFont="1" applyFill="1" applyBorder="1" applyAlignment="1">
      <alignment horizontal="right" vertical="center" wrapText="1"/>
    </xf>
    <xf numFmtId="10" fontId="61" fillId="24" borderId="13" xfId="197" applyNumberFormat="1" applyFont="1" applyFill="1" applyBorder="1" applyAlignment="1">
      <alignment horizontal="right" vertical="center" wrapText="1"/>
    </xf>
    <xf numFmtId="3" fontId="50" fillId="0" borderId="10" xfId="0" applyNumberFormat="1" applyFont="1" applyBorder="1" applyAlignment="1">
      <alignment vertical="center"/>
    </xf>
    <xf numFmtId="3" fontId="46" fillId="24" borderId="10" xfId="197" applyNumberFormat="1" applyFont="1" applyFill="1" applyBorder="1" applyAlignment="1">
      <alignment vertical="center" wrapText="1"/>
    </xf>
    <xf numFmtId="10" fontId="46" fillId="24" borderId="10" xfId="197" applyNumberFormat="1" applyFont="1" applyFill="1" applyBorder="1" applyAlignment="1">
      <alignment vertical="center" wrapText="1"/>
    </xf>
    <xf numFmtId="9" fontId="46" fillId="25" borderId="12" xfId="197" applyNumberFormat="1" applyFont="1" applyFill="1" applyBorder="1" applyAlignment="1">
      <alignment horizontal="right" vertical="center" wrapText="1"/>
    </xf>
    <xf numFmtId="3" fontId="46" fillId="24" borderId="10" xfId="197" applyNumberFormat="1" applyFont="1" applyFill="1" applyBorder="1" applyAlignment="1">
      <alignment horizontal="right" vertical="center" wrapText="1"/>
    </xf>
    <xf numFmtId="3" fontId="45" fillId="0" borderId="10" xfId="0" applyNumberFormat="1" applyFont="1" applyFill="1" applyBorder="1"/>
    <xf numFmtId="3" fontId="50" fillId="0" borderId="10" xfId="0" applyNumberFormat="1" applyFont="1" applyFill="1" applyBorder="1" applyAlignment="1">
      <alignment vertical="center"/>
    </xf>
    <xf numFmtId="0" fontId="65" fillId="0" borderId="10" xfId="197" applyFont="1" applyBorder="1" applyAlignment="1">
      <alignment horizontal="left" vertical="center" wrapText="1"/>
    </xf>
    <xf numFmtId="0" fontId="63" fillId="24" borderId="10" xfId="197" applyFont="1" applyFill="1" applyBorder="1" applyAlignment="1">
      <alignment horizontal="right" vertical="center" wrapText="1"/>
    </xf>
    <xf numFmtId="0" fontId="63" fillId="25" borderId="12" xfId="197" applyFont="1" applyFill="1" applyBorder="1" applyAlignment="1">
      <alignment horizontal="right" vertical="center" wrapText="1"/>
    </xf>
    <xf numFmtId="0" fontId="65" fillId="0" borderId="10" xfId="197" applyFont="1" applyBorder="1" applyAlignment="1">
      <alignment horizontal="left" vertical="center" wrapText="1"/>
    </xf>
    <xf numFmtId="0" fontId="63" fillId="24" borderId="10" xfId="197" applyFont="1" applyFill="1" applyBorder="1" applyAlignment="1">
      <alignment horizontal="right" vertical="center" wrapText="1"/>
    </xf>
    <xf numFmtId="0" fontId="63" fillId="25" borderId="12" xfId="197" applyFont="1" applyFill="1" applyBorder="1" applyAlignment="1">
      <alignment horizontal="right" vertical="center" wrapText="1"/>
    </xf>
    <xf numFmtId="0" fontId="67" fillId="0" borderId="10" xfId="197" applyFont="1" applyBorder="1" applyAlignment="1">
      <alignment horizontal="left" vertical="center" wrapText="1"/>
    </xf>
    <xf numFmtId="0" fontId="65" fillId="0" borderId="10" xfId="197" applyFont="1" applyBorder="1" applyAlignment="1">
      <alignment horizontal="left" vertical="center" wrapText="1"/>
    </xf>
    <xf numFmtId="0" fontId="65" fillId="0" borderId="10" xfId="197" applyFont="1" applyFill="1" applyBorder="1" applyAlignment="1">
      <alignment horizontal="left" vertical="center" wrapText="1"/>
    </xf>
    <xf numFmtId="0" fontId="63" fillId="24" borderId="10" xfId="197" applyFont="1" applyFill="1" applyBorder="1" applyAlignment="1">
      <alignment horizontal="right" vertical="center" wrapText="1"/>
    </xf>
    <xf numFmtId="0" fontId="63" fillId="25" borderId="12" xfId="197" applyFont="1" applyFill="1" applyBorder="1" applyAlignment="1">
      <alignment horizontal="right" vertical="center" wrapText="1"/>
    </xf>
    <xf numFmtId="0" fontId="32" fillId="0" borderId="19" xfId="197" applyFont="1" applyBorder="1" applyAlignment="1">
      <alignment horizontal="center"/>
    </xf>
    <xf numFmtId="0" fontId="32" fillId="0" borderId="20" xfId="197" applyFont="1" applyBorder="1" applyAlignment="1">
      <alignment horizontal="center"/>
    </xf>
    <xf numFmtId="0" fontId="32" fillId="0" borderId="21" xfId="197" applyFont="1" applyBorder="1" applyAlignment="1">
      <alignment horizontal="center"/>
    </xf>
    <xf numFmtId="0" fontId="46" fillId="25" borderId="17" xfId="197" applyFont="1" applyFill="1" applyBorder="1" applyAlignment="1">
      <alignment horizontal="center" vertical="center" wrapText="1"/>
    </xf>
    <xf numFmtId="0" fontId="45" fillId="25" borderId="10" xfId="197" applyFont="1" applyFill="1" applyBorder="1" applyAlignment="1">
      <alignment horizontal="center" vertical="center" wrapText="1"/>
    </xf>
    <xf numFmtId="0" fontId="46" fillId="25" borderId="16" xfId="197" applyFont="1" applyFill="1" applyBorder="1" applyAlignment="1">
      <alignment horizontal="center" vertical="center" wrapText="1"/>
    </xf>
    <xf numFmtId="0" fontId="46" fillId="25" borderId="11" xfId="197" applyFont="1" applyFill="1" applyBorder="1" applyAlignment="1">
      <alignment horizontal="center" vertical="center" wrapText="1"/>
    </xf>
    <xf numFmtId="0" fontId="46" fillId="25" borderId="10" xfId="197" applyFont="1" applyFill="1" applyBorder="1" applyAlignment="1">
      <alignment horizontal="center" vertical="center" wrapText="1"/>
    </xf>
    <xf numFmtId="0" fontId="46" fillId="25" borderId="17" xfId="197" applyFont="1" applyFill="1" applyBorder="1" applyAlignment="1">
      <alignment horizontal="center" vertical="center"/>
    </xf>
    <xf numFmtId="0" fontId="46" fillId="25" borderId="10" xfId="197" applyFont="1" applyFill="1" applyBorder="1" applyAlignment="1">
      <alignment horizontal="center" vertical="center"/>
    </xf>
    <xf numFmtId="0" fontId="64" fillId="25" borderId="17" xfId="197" applyFont="1" applyFill="1" applyBorder="1" applyAlignment="1">
      <alignment horizontal="center" vertical="center" wrapText="1"/>
    </xf>
    <xf numFmtId="0" fontId="66" fillId="25" borderId="10" xfId="197" applyFont="1" applyFill="1" applyBorder="1" applyAlignment="1">
      <alignment horizontal="center" vertical="center" wrapText="1"/>
    </xf>
    <xf numFmtId="0" fontId="64" fillId="25" borderId="18" xfId="197" applyFont="1" applyFill="1" applyBorder="1" applyAlignment="1">
      <alignment horizontal="center" vertical="center" wrapText="1"/>
    </xf>
    <xf numFmtId="0" fontId="66" fillId="25" borderId="13" xfId="197" applyFont="1" applyFill="1" applyBorder="1" applyAlignment="1">
      <alignment horizontal="center" vertical="center" wrapText="1"/>
    </xf>
    <xf numFmtId="0" fontId="46" fillId="25" borderId="23" xfId="197" applyFont="1" applyFill="1" applyBorder="1" applyAlignment="1">
      <alignment horizontal="center" vertical="center" wrapText="1"/>
    </xf>
    <xf numFmtId="0" fontId="46" fillId="25" borderId="22" xfId="197" applyFont="1" applyFill="1" applyBorder="1" applyAlignment="1">
      <alignment horizontal="center" vertical="center" wrapText="1"/>
    </xf>
  </cellXfs>
  <cellStyles count="28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25"/>
    <cellStyle name="Calculation 3" xfId="224"/>
    <cellStyle name="Calculation 4" xfId="265"/>
    <cellStyle name="Calculation 5" xfId="253"/>
    <cellStyle name="Calculation 6" xfId="264"/>
    <cellStyle name="Calculation 7" xfId="258"/>
    <cellStyle name="Calculation 8" xfId="263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27"/>
    <cellStyle name="Input 3" xfId="226"/>
    <cellStyle name="Input 4" xfId="262"/>
    <cellStyle name="Input 5" xfId="257"/>
    <cellStyle name="Input 6" xfId="261"/>
    <cellStyle name="Input 7" xfId="259"/>
    <cellStyle name="Input 8" xfId="260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35"/>
    <cellStyle name="Normal 152 3" xfId="272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37"/>
    <cellStyle name="Normal 160 3" xfId="274"/>
    <cellStyle name="Normal 161" xfId="215"/>
    <cellStyle name="Normal 161 2" xfId="239"/>
    <cellStyle name="Normal 161 3" xfId="277"/>
    <cellStyle name="Normal 162" xfId="217"/>
    <cellStyle name="Normal 162 2" xfId="241"/>
    <cellStyle name="Normal 162 3" xfId="279"/>
    <cellStyle name="Normal 163" xfId="219"/>
    <cellStyle name="Normal 163 2" xfId="243"/>
    <cellStyle name="Normal 163 3" xfId="281"/>
    <cellStyle name="Normal 164" xfId="221"/>
    <cellStyle name="Normal 164 2" xfId="245"/>
    <cellStyle name="Normal 164 3" xfId="283"/>
    <cellStyle name="Normal 165" xfId="223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9"/>
    <cellStyle name="Normalno 3" xfId="212"/>
    <cellStyle name="Note" xfId="199" builtinId="10" customBuiltin="1"/>
    <cellStyle name="Note 2" xfId="271"/>
    <cellStyle name="Note 3" xfId="249"/>
    <cellStyle name="Note 4" xfId="267"/>
    <cellStyle name="Note 5" xfId="252"/>
    <cellStyle name="Note 6" xfId="266"/>
    <cellStyle name="Note 7" xfId="256"/>
    <cellStyle name="Obično 2" xfId="205"/>
    <cellStyle name="Obično 2 2" xfId="207"/>
    <cellStyle name="Obično 3" xfId="208"/>
    <cellStyle name="Obično 3 2" xfId="213"/>
    <cellStyle name="Obično 3 2 2" xfId="238"/>
    <cellStyle name="Obično 3 2 3" xfId="276"/>
    <cellStyle name="Obično 3 3" xfId="216"/>
    <cellStyle name="Obično 3 3 2" xfId="240"/>
    <cellStyle name="Obično 3 3 3" xfId="278"/>
    <cellStyle name="Obično 3 4" xfId="218"/>
    <cellStyle name="Obično 3 4 2" xfId="242"/>
    <cellStyle name="Obično 3 4 3" xfId="280"/>
    <cellStyle name="Obično 3 5" xfId="220"/>
    <cellStyle name="Obično 3 5 2" xfId="244"/>
    <cellStyle name="Obično 3 5 3" xfId="282"/>
    <cellStyle name="Obično 3 6" xfId="222"/>
    <cellStyle name="Obično 3 6 2" xfId="246"/>
    <cellStyle name="Obično 3 6 3" xfId="284"/>
    <cellStyle name="Obično 3 7" xfId="236"/>
    <cellStyle name="Obično 3 8" xfId="273"/>
    <cellStyle name="Obično 4" xfId="209"/>
    <cellStyle name="Obično 4 2" xfId="228"/>
    <cellStyle name="Obično_12a Izvjestaji drustava za osiguranje" xfId="214"/>
    <cellStyle name="Output" xfId="200" builtinId="21" customBuiltin="1"/>
    <cellStyle name="Output 2" xfId="233"/>
    <cellStyle name="Output 3" xfId="231"/>
    <cellStyle name="Output 4" xfId="248"/>
    <cellStyle name="Output 5" xfId="268"/>
    <cellStyle name="Output 6" xfId="251"/>
    <cellStyle name="Output 7" xfId="275"/>
    <cellStyle name="Output 8" xfId="255"/>
    <cellStyle name="Percent 2" xfId="230"/>
    <cellStyle name="Percent 2 2" xfId="285"/>
    <cellStyle name="Standard_0103_s Versicherung" xfId="201"/>
    <cellStyle name="Title" xfId="202" builtinId="15" customBuiltin="1"/>
    <cellStyle name="Total" xfId="203" builtinId="25" customBuiltin="1"/>
    <cellStyle name="Total 2" xfId="234"/>
    <cellStyle name="Total 3" xfId="232"/>
    <cellStyle name="Total 4" xfId="247"/>
    <cellStyle name="Total 5" xfId="269"/>
    <cellStyle name="Total 6" xfId="250"/>
    <cellStyle name="Total 7" xfId="270"/>
    <cellStyle name="Total 8" xfId="254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9" t="s">
        <v>36</v>
      </c>
      <c r="C2" s="110"/>
      <c r="D2" s="110"/>
      <c r="E2" s="110"/>
      <c r="F2" s="110"/>
      <c r="G2" s="110"/>
      <c r="H2" s="110"/>
      <c r="I2" s="111"/>
    </row>
    <row r="3" spans="2:9" ht="16.5" thickBot="1" x14ac:dyDescent="0.3">
      <c r="B3" s="2"/>
      <c r="C3" s="3"/>
    </row>
    <row r="4" spans="2:9" ht="15.75" customHeight="1" x14ac:dyDescent="0.25">
      <c r="B4" s="114"/>
      <c r="C4" s="112" t="s">
        <v>2</v>
      </c>
      <c r="D4" s="117" t="s">
        <v>29</v>
      </c>
      <c r="E4" s="112" t="s">
        <v>3</v>
      </c>
      <c r="F4" s="117" t="s">
        <v>28</v>
      </c>
      <c r="G4" s="112" t="s">
        <v>3</v>
      </c>
      <c r="H4" s="119" t="s">
        <v>8</v>
      </c>
      <c r="I4" s="121" t="s">
        <v>35</v>
      </c>
    </row>
    <row r="5" spans="2:9" x14ac:dyDescent="0.25">
      <c r="B5" s="115"/>
      <c r="C5" s="116"/>
      <c r="D5" s="118"/>
      <c r="E5" s="113" t="s">
        <v>0</v>
      </c>
      <c r="F5" s="118"/>
      <c r="G5" s="113" t="s">
        <v>0</v>
      </c>
      <c r="H5" s="120"/>
      <c r="I5" s="122"/>
    </row>
    <row r="6" spans="2:9" x14ac:dyDescent="0.25">
      <c r="B6" s="71" t="s">
        <v>9</v>
      </c>
      <c r="C6" s="104" t="s">
        <v>41</v>
      </c>
      <c r="D6" s="35">
        <f>'FBiH '!D6+RS!D6</f>
        <v>21861492.190000001</v>
      </c>
      <c r="E6" s="72">
        <f>D6/$D$29</f>
        <v>6.8984920041674072E-2</v>
      </c>
      <c r="F6" s="35">
        <f>'FBiH '!F6+RS!F6</f>
        <v>24700271.512095243</v>
      </c>
      <c r="G6" s="72">
        <f t="shared" ref="G6:G23" si="0">F6/$F$29</f>
        <v>7.1579729211143084E-2</v>
      </c>
      <c r="H6" s="73">
        <f>(F6-D6)/D6</f>
        <v>0.12985295319382503</v>
      </c>
      <c r="I6" s="74">
        <f>(G6-E6)/E6</f>
        <v>3.7614150569450208E-2</v>
      </c>
    </row>
    <row r="7" spans="2:9" x14ac:dyDescent="0.25">
      <c r="B7" s="71" t="s">
        <v>10</v>
      </c>
      <c r="C7" s="105" t="s">
        <v>4</v>
      </c>
      <c r="D7" s="35">
        <f>'FBiH '!D7+RS!D7</f>
        <v>3515357.08</v>
      </c>
      <c r="E7" s="72">
        <f t="shared" ref="E7:E27" si="1">D7/$D$29</f>
        <v>1.1092867082177561E-2</v>
      </c>
      <c r="F7" s="35">
        <f>'FBiH '!F7+RS!F7</f>
        <v>4461185.5100000007</v>
      </c>
      <c r="G7" s="72">
        <f t="shared" si="0"/>
        <v>1.2928216218599273E-2</v>
      </c>
      <c r="H7" s="73">
        <f t="shared" ref="H7:H27" si="2">(F7-D7)/D7</f>
        <v>0.26905614663759864</v>
      </c>
      <c r="I7" s="74">
        <f t="shared" ref="I7:I23" si="3">(G7-E7)/E7</f>
        <v>0.1654530900645596</v>
      </c>
    </row>
    <row r="8" spans="2:9" x14ac:dyDescent="0.25">
      <c r="B8" s="71" t="s">
        <v>11</v>
      </c>
      <c r="C8" s="106" t="s">
        <v>42</v>
      </c>
      <c r="D8" s="35">
        <f>'FBiH '!D8+RS!D8</f>
        <v>29918922.689999998</v>
      </c>
      <c r="E8" s="72">
        <f t="shared" si="1"/>
        <v>9.4410503709659074E-2</v>
      </c>
      <c r="F8" s="35">
        <f>'FBiH '!F8+RS!F8</f>
        <v>31607246.999999993</v>
      </c>
      <c r="G8" s="72">
        <f t="shared" si="0"/>
        <v>9.1595680649171896E-2</v>
      </c>
      <c r="H8" s="73">
        <f t="shared" si="2"/>
        <v>5.642998337517998E-2</v>
      </c>
      <c r="I8" s="74">
        <f t="shared" si="3"/>
        <v>-2.981472346703724E-2</v>
      </c>
    </row>
    <row r="9" spans="2:9" x14ac:dyDescent="0.25">
      <c r="B9" s="71" t="s">
        <v>12</v>
      </c>
      <c r="C9" s="106" t="s">
        <v>43</v>
      </c>
      <c r="D9" s="35">
        <f>'FBiH '!D9+RS!D9</f>
        <v>6000</v>
      </c>
      <c r="E9" s="72">
        <f t="shared" si="1"/>
        <v>1.8933269360239605E-5</v>
      </c>
      <c r="F9" s="35">
        <f>'FBiH '!F9+RS!F9</f>
        <v>5980</v>
      </c>
      <c r="G9" s="72">
        <f t="shared" si="0"/>
        <v>1.7329638683244007E-5</v>
      </c>
      <c r="H9" s="73">
        <f t="shared" ref="H9" si="4">(F9-D9)/D9</f>
        <v>-3.3333333333333335E-3</v>
      </c>
      <c r="I9" s="74">
        <f t="shared" ref="I9" si="5">(G9-E9)/E9</f>
        <v>-8.4699089548858728E-2</v>
      </c>
    </row>
    <row r="10" spans="2:9" x14ac:dyDescent="0.25">
      <c r="B10" s="71" t="s">
        <v>13</v>
      </c>
      <c r="C10" s="106" t="s">
        <v>44</v>
      </c>
      <c r="D10" s="35">
        <f>'FBiH '!D10+RS!D10</f>
        <v>0</v>
      </c>
      <c r="E10" s="72">
        <f t="shared" si="1"/>
        <v>0</v>
      </c>
      <c r="F10" s="35">
        <f>'FBiH '!F10+RS!F10</f>
        <v>0</v>
      </c>
      <c r="G10" s="72">
        <f t="shared" si="0"/>
        <v>0</v>
      </c>
      <c r="H10" s="75" t="s">
        <v>1</v>
      </c>
      <c r="I10" s="76" t="s">
        <v>1</v>
      </c>
    </row>
    <row r="11" spans="2:9" x14ac:dyDescent="0.25">
      <c r="B11" s="71" t="s">
        <v>14</v>
      </c>
      <c r="C11" s="106" t="s">
        <v>45</v>
      </c>
      <c r="D11" s="35">
        <f>'FBiH '!D11+RS!D11</f>
        <v>10043.5</v>
      </c>
      <c r="E11" s="72">
        <f t="shared" si="1"/>
        <v>3.1692715136594414E-5</v>
      </c>
      <c r="F11" s="35">
        <f>'FBiH '!F11+RS!F11</f>
        <v>5197.34</v>
      </c>
      <c r="G11" s="72">
        <f t="shared" si="0"/>
        <v>1.5061542527419967E-5</v>
      </c>
      <c r="H11" s="73">
        <f t="shared" si="2"/>
        <v>-0.48251705082889429</v>
      </c>
      <c r="I11" s="74">
        <f t="shared" si="3"/>
        <v>-0.52476326302415932</v>
      </c>
    </row>
    <row r="12" spans="2:9" x14ac:dyDescent="0.25">
      <c r="B12" s="71" t="s">
        <v>15</v>
      </c>
      <c r="C12" s="106" t="s">
        <v>30</v>
      </c>
      <c r="D12" s="35">
        <f>'FBiH '!D12+RS!D12</f>
        <v>2378767.19</v>
      </c>
      <c r="E12" s="72">
        <f t="shared" si="1"/>
        <v>7.5063066589283762E-3</v>
      </c>
      <c r="F12" s="35">
        <f>'FBiH '!F12+RS!F12</f>
        <v>2753442.3449999997</v>
      </c>
      <c r="G12" s="72">
        <f t="shared" si="0"/>
        <v>7.9792911327749311E-3</v>
      </c>
      <c r="H12" s="73">
        <f t="shared" si="2"/>
        <v>0.15750812293657027</v>
      </c>
      <c r="I12" s="74">
        <f t="shared" si="3"/>
        <v>6.3011610814482727E-2</v>
      </c>
    </row>
    <row r="13" spans="2:9" x14ac:dyDescent="0.25">
      <c r="B13" s="71" t="s">
        <v>16</v>
      </c>
      <c r="C13" s="106" t="s">
        <v>27</v>
      </c>
      <c r="D13" s="35">
        <f>'FBiH '!D13+RS!D13</f>
        <v>15353693.269999998</v>
      </c>
      <c r="E13" s="72">
        <f t="shared" si="1"/>
        <v>4.8449268392567996E-2</v>
      </c>
      <c r="F13" s="35">
        <f>'FBiH '!F13+RS!F13</f>
        <v>17878483.300000001</v>
      </c>
      <c r="G13" s="72">
        <f t="shared" si="0"/>
        <v>5.1810644781507015E-2</v>
      </c>
      <c r="H13" s="73">
        <f t="shared" si="2"/>
        <v>0.1644418698225045</v>
      </c>
      <c r="I13" s="74">
        <f t="shared" si="3"/>
        <v>6.9379301286924003E-2</v>
      </c>
    </row>
    <row r="14" spans="2:9" x14ac:dyDescent="0.25">
      <c r="B14" s="71" t="s">
        <v>17</v>
      </c>
      <c r="C14" s="106" t="s">
        <v>46</v>
      </c>
      <c r="D14" s="35">
        <f>'FBiH '!D14+RS!D14</f>
        <v>15960562.41</v>
      </c>
      <c r="E14" s="72">
        <f t="shared" si="1"/>
        <v>5.0364271208240829E-2</v>
      </c>
      <c r="F14" s="35">
        <f>'FBiH '!F14+RS!F14</f>
        <v>14723342.435000002</v>
      </c>
      <c r="G14" s="72">
        <f t="shared" si="0"/>
        <v>4.2667258295689639E-2</v>
      </c>
      <c r="H14" s="73">
        <f t="shared" si="2"/>
        <v>-7.7517316947730147E-2</v>
      </c>
      <c r="I14" s="74">
        <f t="shared" si="3"/>
        <v>-0.15282684982626674</v>
      </c>
    </row>
    <row r="15" spans="2:9" x14ac:dyDescent="0.25">
      <c r="B15" s="71" t="s">
        <v>18</v>
      </c>
      <c r="C15" s="106" t="s">
        <v>47</v>
      </c>
      <c r="D15" s="35">
        <f>'FBiH '!D15+RS!D15</f>
        <v>155422697.19000003</v>
      </c>
      <c r="E15" s="72">
        <f t="shared" si="1"/>
        <v>0.49044329843220424</v>
      </c>
      <c r="F15" s="35">
        <f>'FBiH '!F15+RS!F15</f>
        <v>167571773.08799997</v>
      </c>
      <c r="G15" s="72">
        <f t="shared" si="0"/>
        <v>0.48561175269658713</v>
      </c>
      <c r="H15" s="73">
        <f t="shared" si="2"/>
        <v>7.8167964638704138E-2</v>
      </c>
      <c r="I15" s="74">
        <f t="shared" si="3"/>
        <v>-9.8513849634852286E-3</v>
      </c>
    </row>
    <row r="16" spans="2:9" x14ac:dyDescent="0.25">
      <c r="B16" s="71" t="s">
        <v>19</v>
      </c>
      <c r="C16" s="106" t="s">
        <v>48</v>
      </c>
      <c r="D16" s="35">
        <f>'FBiH '!D16+RS!D16</f>
        <v>43153.24</v>
      </c>
      <c r="E16" s="72">
        <f t="shared" si="1"/>
        <v>1.3617198611451102E-4</v>
      </c>
      <c r="F16" s="35">
        <f>'FBiH '!F16+RS!F16</f>
        <v>26649.599999999999</v>
      </c>
      <c r="G16" s="72">
        <f t="shared" si="0"/>
        <v>7.7228752349996565E-5</v>
      </c>
      <c r="H16" s="73">
        <f t="shared" si="2"/>
        <v>-0.38244266247447467</v>
      </c>
      <c r="I16" s="74">
        <f t="shared" si="3"/>
        <v>-0.43285873582652573</v>
      </c>
    </row>
    <row r="17" spans="2:9" x14ac:dyDescent="0.25">
      <c r="B17" s="71" t="s">
        <v>20</v>
      </c>
      <c r="C17" s="106" t="s">
        <v>49</v>
      </c>
      <c r="D17" s="35">
        <f>'FBiH '!D17+RS!D17</f>
        <v>15430.2</v>
      </c>
      <c r="E17" s="72">
        <f t="shared" si="1"/>
        <v>4.8690688813728193E-5</v>
      </c>
      <c r="F17" s="35">
        <f>'FBiH '!F17+RS!F17</f>
        <v>11672.05</v>
      </c>
      <c r="G17" s="72">
        <f t="shared" si="0"/>
        <v>3.3824817590762236E-5</v>
      </c>
      <c r="H17" s="73">
        <f t="shared" si="2"/>
        <v>-0.24355808738707219</v>
      </c>
      <c r="I17" s="74">
        <f t="shared" si="3"/>
        <v>-0.30531240335985077</v>
      </c>
    </row>
    <row r="18" spans="2:9" x14ac:dyDescent="0.25">
      <c r="B18" s="71" t="s">
        <v>21</v>
      </c>
      <c r="C18" s="106" t="s">
        <v>50</v>
      </c>
      <c r="D18" s="35">
        <f>'FBiH '!D18+RS!D18</f>
        <v>4041650.74</v>
      </c>
      <c r="E18" s="72">
        <f t="shared" si="1"/>
        <v>1.2753610353405288E-2</v>
      </c>
      <c r="F18" s="35">
        <f>'FBiH '!F18+RS!F18</f>
        <v>4064596.0299999993</v>
      </c>
      <c r="G18" s="72">
        <f t="shared" si="0"/>
        <v>1.1778926520610035E-2</v>
      </c>
      <c r="H18" s="73">
        <f t="shared" si="2"/>
        <v>5.6772075263482819E-3</v>
      </c>
      <c r="I18" s="74">
        <f t="shared" si="3"/>
        <v>-7.642415016505559E-2</v>
      </c>
    </row>
    <row r="19" spans="2:9" x14ac:dyDescent="0.25">
      <c r="B19" s="71" t="s">
        <v>22</v>
      </c>
      <c r="C19" s="106" t="s">
        <v>5</v>
      </c>
      <c r="D19" s="35">
        <f>'FBiH '!D19+RS!D19</f>
        <v>4465841.21</v>
      </c>
      <c r="E19" s="72">
        <f t="shared" si="1"/>
        <v>1.4092162424831392E-2</v>
      </c>
      <c r="F19" s="35">
        <f>'FBiH '!F19+RS!F19</f>
        <v>6183053.5399999991</v>
      </c>
      <c r="G19" s="72">
        <f t="shared" si="0"/>
        <v>1.7918074215276383E-2</v>
      </c>
      <c r="H19" s="73">
        <f t="shared" si="2"/>
        <v>0.38452158266504938</v>
      </c>
      <c r="I19" s="74">
        <f t="shared" si="3"/>
        <v>0.27149217239388768</v>
      </c>
    </row>
    <row r="20" spans="2:9" x14ac:dyDescent="0.25">
      <c r="B20" s="71" t="s">
        <v>23</v>
      </c>
      <c r="C20" s="106" t="s">
        <v>51</v>
      </c>
      <c r="D20" s="35">
        <f>'FBiH '!D20+RS!D20</f>
        <v>148969.95000000001</v>
      </c>
      <c r="E20" s="72">
        <f t="shared" si="1"/>
        <v>4.7008136498857101E-4</v>
      </c>
      <c r="F20" s="35">
        <f>'FBiH '!F20+RS!F20</f>
        <v>162740.33000000002</v>
      </c>
      <c r="G20" s="72">
        <f t="shared" si="0"/>
        <v>4.7161055486486545E-4</v>
      </c>
      <c r="H20" s="73">
        <f t="shared" si="2"/>
        <v>9.2437300274317097E-2</v>
      </c>
      <c r="I20" s="74">
        <f t="shared" si="3"/>
        <v>3.2530323262901801E-3</v>
      </c>
    </row>
    <row r="21" spans="2:9" x14ac:dyDescent="0.25">
      <c r="B21" s="71" t="s">
        <v>24</v>
      </c>
      <c r="C21" s="106" t="s">
        <v>31</v>
      </c>
      <c r="D21" s="35">
        <f>'FBiH '!D21+RS!D21</f>
        <v>1216122.75</v>
      </c>
      <c r="E21" s="72">
        <f t="shared" si="1"/>
        <v>3.8375299334775545E-3</v>
      </c>
      <c r="F21" s="35">
        <f>'FBiH '!F21+RS!F21</f>
        <v>1550778.4500000002</v>
      </c>
      <c r="G21" s="72">
        <f t="shared" si="0"/>
        <v>4.4940518756289606E-3</v>
      </c>
      <c r="H21" s="73">
        <f t="shared" si="2"/>
        <v>0.2751825011085437</v>
      </c>
      <c r="I21" s="74">
        <f t="shared" si="3"/>
        <v>0.17107930192911056</v>
      </c>
    </row>
    <row r="22" spans="2:9" x14ac:dyDescent="0.25">
      <c r="B22" s="71" t="s">
        <v>25</v>
      </c>
      <c r="C22" s="106" t="s">
        <v>52</v>
      </c>
      <c r="D22" s="35">
        <f>'FBiH '!D22+RS!D22</f>
        <v>1345</v>
      </c>
      <c r="E22" s="72">
        <f t="shared" si="1"/>
        <v>4.2442078815870447E-6</v>
      </c>
      <c r="F22" s="35">
        <f>'FBiH '!F22+RS!F22</f>
        <v>1372</v>
      </c>
      <c r="G22" s="72">
        <f t="shared" si="0"/>
        <v>3.975963925319528E-6</v>
      </c>
      <c r="H22" s="73">
        <f t="shared" si="2"/>
        <v>2.0074349442379184E-2</v>
      </c>
      <c r="I22" s="74">
        <f t="shared" si="3"/>
        <v>-6.3202360428964613E-2</v>
      </c>
    </row>
    <row r="23" spans="2:9" x14ac:dyDescent="0.25">
      <c r="B23" s="71" t="s">
        <v>26</v>
      </c>
      <c r="C23" s="106" t="s">
        <v>53</v>
      </c>
      <c r="D23" s="35">
        <f>'FBiH '!D23+RS!D23</f>
        <v>72567.19</v>
      </c>
      <c r="E23" s="72">
        <f t="shared" si="1"/>
        <v>2.2898902583094765E-4</v>
      </c>
      <c r="F23" s="35">
        <f>'FBiH '!F23+RS!F23</f>
        <v>248024.03</v>
      </c>
      <c r="G23" s="72">
        <f t="shared" si="0"/>
        <v>7.1875699409064745E-4</v>
      </c>
      <c r="H23" s="73">
        <f t="shared" si="2"/>
        <v>2.4178535781804422</v>
      </c>
      <c r="I23" s="74">
        <f t="shared" si="3"/>
        <v>2.1388272493952329</v>
      </c>
    </row>
    <row r="24" spans="2:9" s="3" customFormat="1" x14ac:dyDescent="0.25">
      <c r="B24" s="77"/>
      <c r="C24" s="107" t="s">
        <v>32</v>
      </c>
      <c r="D24" s="62">
        <f>SUM(D6:D23)</f>
        <v>254432615.80000004</v>
      </c>
      <c r="E24" s="78">
        <f>SUM(E6:E23)</f>
        <v>0.80287354149529244</v>
      </c>
      <c r="F24" s="62">
        <f>SUM(F6:F23)</f>
        <v>275955808.56009519</v>
      </c>
      <c r="G24" s="78">
        <f>SUM(G6:G23)</f>
        <v>0.79970141386102067</v>
      </c>
      <c r="H24" s="79">
        <f t="shared" ref="H24:I29" si="6">(F24-D24)/D24</f>
        <v>8.4592899744479796E-2</v>
      </c>
      <c r="I24" s="80">
        <f t="shared" si="6"/>
        <v>-3.950967954883553E-3</v>
      </c>
    </row>
    <row r="25" spans="2:9" ht="15.75" customHeight="1" x14ac:dyDescent="0.25">
      <c r="B25" s="81">
        <v>19</v>
      </c>
      <c r="C25" s="105" t="s">
        <v>6</v>
      </c>
      <c r="D25" s="35">
        <f>'FBiH '!D25+RS!D25</f>
        <v>57812899.69700025</v>
      </c>
      <c r="E25" s="72">
        <f t="shared" si="1"/>
        <v>0.18243120040997005</v>
      </c>
      <c r="F25" s="35">
        <f>'FBiH '!F25+RS!F25</f>
        <v>64195860.000000194</v>
      </c>
      <c r="G25" s="72">
        <f>F25/$F$29</f>
        <v>0.18603529410704348</v>
      </c>
      <c r="H25" s="73">
        <f t="shared" si="2"/>
        <v>0.11040719867803374</v>
      </c>
      <c r="I25" s="74">
        <f t="shared" si="6"/>
        <v>1.9755906275758201E-2</v>
      </c>
    </row>
    <row r="26" spans="2:9" x14ac:dyDescent="0.25">
      <c r="B26" s="81"/>
      <c r="C26" s="105" t="s">
        <v>54</v>
      </c>
      <c r="D26" s="35">
        <f>'FBiH '!D26+RS!D26</f>
        <v>4556842.4330000253</v>
      </c>
      <c r="E26" s="72">
        <f t="shared" si="1"/>
        <v>1.4379320869359846E-2</v>
      </c>
      <c r="F26" s="35">
        <f>'FBiH '!F26+RS!F26</f>
        <v>4804220.8050000053</v>
      </c>
      <c r="G26" s="72">
        <f>F26/$F$29</f>
        <v>1.3922309482470526E-2</v>
      </c>
      <c r="H26" s="73">
        <f t="shared" si="2"/>
        <v>5.4287234118191106E-2</v>
      </c>
      <c r="I26" s="74">
        <f>(G26-E26)/E26</f>
        <v>-3.1782543211977515E-2</v>
      </c>
    </row>
    <row r="27" spans="2:9" x14ac:dyDescent="0.25">
      <c r="B27" s="81"/>
      <c r="C27" s="98" t="s">
        <v>7</v>
      </c>
      <c r="D27" s="36">
        <f>'FBiH '!D27+RS!D27</f>
        <v>100121.29000000001</v>
      </c>
      <c r="E27" s="72">
        <f t="shared" si="1"/>
        <v>3.15937225377444E-4</v>
      </c>
      <c r="F27" s="35">
        <f>RS!F27+'FBiH '!F27</f>
        <v>117664.06</v>
      </c>
      <c r="G27" s="72">
        <f>F27/$F$29</f>
        <v>3.4098254946547554E-4</v>
      </c>
      <c r="H27" s="73">
        <f t="shared" si="2"/>
        <v>0.17521518150635082</v>
      </c>
      <c r="I27" s="74">
        <f>(G27-E27)/E27</f>
        <v>7.927310261749114E-2</v>
      </c>
    </row>
    <row r="28" spans="2:9" s="3" customFormat="1" x14ac:dyDescent="0.25">
      <c r="B28" s="77"/>
      <c r="C28" s="99" t="s">
        <v>33</v>
      </c>
      <c r="D28" s="62">
        <f>SUM(D25:D27)</f>
        <v>62469863.420000277</v>
      </c>
      <c r="E28" s="78">
        <f>SUM(E25:E26)</f>
        <v>0.19681052127932988</v>
      </c>
      <c r="F28" s="62">
        <f>SUM(F25:F27)</f>
        <v>69117744.865000203</v>
      </c>
      <c r="G28" s="78">
        <f>SUM(G25:G26)</f>
        <v>0.199957603589514</v>
      </c>
      <c r="H28" s="79">
        <f t="shared" si="6"/>
        <v>0.10641741603154439</v>
      </c>
      <c r="I28" s="80">
        <f t="shared" si="6"/>
        <v>1.5990417025101632E-2</v>
      </c>
    </row>
    <row r="29" spans="2:9" s="3" customFormat="1" ht="16.5" thickBot="1" x14ac:dyDescent="0.3">
      <c r="B29" s="82"/>
      <c r="C29" s="100" t="s">
        <v>34</v>
      </c>
      <c r="D29" s="83">
        <f>D24+D28</f>
        <v>316902479.22000033</v>
      </c>
      <c r="E29" s="84">
        <f>E24+E28</f>
        <v>0.9996840627746223</v>
      </c>
      <c r="F29" s="83">
        <f>SUM(F24:F27)</f>
        <v>345073553.42509538</v>
      </c>
      <c r="G29" s="84">
        <f>G24+G28</f>
        <v>0.99965901745053465</v>
      </c>
      <c r="H29" s="85">
        <f>(F29-D29)/D29</f>
        <v>8.8895089348727072E-2</v>
      </c>
      <c r="I29" s="86">
        <f t="shared" si="6"/>
        <v>-2.5053239338570276E-5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28" t="s">
        <v>39</v>
      </c>
      <c r="C31" s="20"/>
      <c r="D31" s="7"/>
      <c r="E31" s="7"/>
      <c r="F31" s="7"/>
      <c r="G31" s="4"/>
    </row>
    <row r="32" spans="2:9" x14ac:dyDescent="0.25">
      <c r="F32" s="7"/>
    </row>
    <row r="33" spans="2:6" x14ac:dyDescent="0.25">
      <c r="B33" s="28" t="s">
        <v>40</v>
      </c>
      <c r="F33" s="9"/>
    </row>
  </sheetData>
  <mergeCells count="9">
    <mergeCell ref="B2:I2"/>
    <mergeCell ref="E4:E5"/>
    <mergeCell ref="G4:G5"/>
    <mergeCell ref="B4:B5"/>
    <mergeCell ref="C4:C5"/>
    <mergeCell ref="D4:D5"/>
    <mergeCell ref="F4:F5"/>
    <mergeCell ref="H4:H5"/>
    <mergeCell ref="I4:I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30.06.2017.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4.140625" style="1" bestFit="1" customWidth="1"/>
    <col min="12" max="12" width="14.5703125" style="1" bestFit="1" customWidth="1"/>
    <col min="13" max="13" width="15.7109375" style="1" bestFit="1" customWidth="1"/>
    <col min="14" max="14" width="12.7109375" style="1" bestFit="1" customWidth="1"/>
    <col min="15" max="15" width="14.5703125" style="1" customWidth="1"/>
    <col min="16" max="16" width="16" style="1" customWidth="1"/>
    <col min="17" max="17" width="10.5703125" style="1" bestFit="1" customWidth="1"/>
    <col min="18" max="18" width="11.7109375" style="1" bestFit="1" customWidth="1"/>
    <col min="19" max="19" width="14.28515625" style="1" bestFit="1" customWidth="1"/>
    <col min="20" max="20" width="10.28515625" style="1"/>
    <col min="21" max="21" width="13.85546875" style="1" bestFit="1" customWidth="1"/>
    <col min="22" max="22" width="14.28515625" style="1" bestFit="1" customWidth="1"/>
    <col min="23" max="23" width="11.7109375" style="1" bestFit="1" customWidth="1"/>
    <col min="24" max="24" width="13.85546875" style="1" bestFit="1" customWidth="1"/>
    <col min="25" max="25" width="12.7109375" style="1" bestFit="1" customWidth="1"/>
    <col min="26" max="27" width="10.42578125" style="1" bestFit="1" customWidth="1"/>
    <col min="28" max="28" width="12.7109375" style="1" bestFit="1" customWidth="1"/>
    <col min="29" max="29" width="13.42578125" style="1" bestFit="1" customWidth="1"/>
    <col min="30" max="16384" width="10.28515625" style="1"/>
  </cols>
  <sheetData>
    <row r="2" spans="2:29" x14ac:dyDescent="0.25">
      <c r="B2" s="109" t="s">
        <v>37</v>
      </c>
      <c r="C2" s="110"/>
      <c r="D2" s="110"/>
      <c r="E2" s="110"/>
      <c r="F2" s="110"/>
      <c r="G2" s="110"/>
      <c r="H2" s="110"/>
      <c r="I2" s="111"/>
    </row>
    <row r="3" spans="2:29" ht="16.5" thickBot="1" x14ac:dyDescent="0.3">
      <c r="C3" s="3"/>
    </row>
    <row r="4" spans="2:29" ht="15.75" customHeight="1" x14ac:dyDescent="0.25">
      <c r="B4" s="123"/>
      <c r="C4" s="112" t="s">
        <v>2</v>
      </c>
      <c r="D4" s="117" t="s">
        <v>29</v>
      </c>
      <c r="E4" s="112" t="s">
        <v>3</v>
      </c>
      <c r="F4" s="117" t="s">
        <v>28</v>
      </c>
      <c r="G4" s="112" t="s">
        <v>3</v>
      </c>
      <c r="H4" s="119" t="s">
        <v>8</v>
      </c>
      <c r="I4" s="121" t="s">
        <v>35</v>
      </c>
      <c r="K4" s="25"/>
    </row>
    <row r="5" spans="2:29" x14ac:dyDescent="0.25">
      <c r="B5" s="124"/>
      <c r="C5" s="116"/>
      <c r="D5" s="118"/>
      <c r="E5" s="113" t="s">
        <v>0</v>
      </c>
      <c r="F5" s="118"/>
      <c r="G5" s="113" t="s">
        <v>0</v>
      </c>
      <c r="H5" s="120"/>
      <c r="I5" s="122"/>
      <c r="K5" s="25"/>
    </row>
    <row r="6" spans="2:29" x14ac:dyDescent="0.25">
      <c r="B6" s="81" t="s">
        <v>9</v>
      </c>
      <c r="C6" s="104" t="s">
        <v>41</v>
      </c>
      <c r="D6" s="61">
        <v>16068157.41</v>
      </c>
      <c r="E6" s="32">
        <f>D6/$D$29</f>
        <v>7.1410037951127436E-2</v>
      </c>
      <c r="F6" s="61">
        <v>17617118.812095243</v>
      </c>
      <c r="G6" s="87">
        <f>F6/$F$29</f>
        <v>7.2954124137570894E-2</v>
      </c>
      <c r="H6" s="73">
        <f>(F6-D6)/D6</f>
        <v>9.6399441614335252E-2</v>
      </c>
      <c r="I6" s="74">
        <f>(G6-E6)/E6</f>
        <v>2.1622817054098478E-2</v>
      </c>
      <c r="K6" s="70"/>
      <c r="L6" s="70"/>
      <c r="M6" s="47"/>
      <c r="N6" s="48"/>
      <c r="O6" s="47"/>
      <c r="P6" s="66"/>
      <c r="Q6" s="47"/>
      <c r="R6" s="48"/>
      <c r="S6" s="49"/>
      <c r="T6" s="50"/>
      <c r="U6" s="51"/>
      <c r="V6" s="51"/>
      <c r="W6" s="51"/>
      <c r="X6" s="52"/>
      <c r="Y6" s="51"/>
      <c r="Z6" s="51"/>
      <c r="AA6" s="51"/>
      <c r="AB6" s="52"/>
      <c r="AC6" s="53"/>
    </row>
    <row r="7" spans="2:29" x14ac:dyDescent="0.25">
      <c r="B7" s="81" t="s">
        <v>10</v>
      </c>
      <c r="C7" s="105" t="s">
        <v>4</v>
      </c>
      <c r="D7" s="61">
        <v>2907778.3400000003</v>
      </c>
      <c r="E7" s="32">
        <f t="shared" ref="E7:E23" si="0">D7/$D$29</f>
        <v>1.2922736335881238E-2</v>
      </c>
      <c r="F7" s="61">
        <v>3694726.6200000006</v>
      </c>
      <c r="G7" s="87">
        <f t="shared" ref="G7:G23" si="1">F7/$F$29</f>
        <v>1.5300205860268595E-2</v>
      </c>
      <c r="H7" s="73">
        <f t="shared" ref="H7:H23" si="2">(F7-D7)/D7</f>
        <v>0.27063558084004441</v>
      </c>
      <c r="I7" s="74">
        <f t="shared" ref="I7:I23" si="3">(G7-E7)/E7</f>
        <v>0.18397570472641159</v>
      </c>
      <c r="K7" s="70"/>
      <c r="L7" s="70"/>
      <c r="M7" s="66"/>
      <c r="N7" s="48"/>
      <c r="O7" s="47"/>
      <c r="P7" s="66"/>
      <c r="Q7" s="47"/>
      <c r="R7" s="48"/>
      <c r="S7" s="49"/>
      <c r="T7" s="50"/>
      <c r="U7" s="51"/>
      <c r="V7" s="51"/>
      <c r="W7" s="51"/>
      <c r="X7" s="52"/>
      <c r="Y7" s="51"/>
      <c r="Z7" s="51"/>
      <c r="AA7" s="51"/>
      <c r="AB7" s="52"/>
      <c r="AC7" s="53"/>
    </row>
    <row r="8" spans="2:29" x14ac:dyDescent="0.25">
      <c r="B8" s="81" t="s">
        <v>11</v>
      </c>
      <c r="C8" s="106" t="s">
        <v>42</v>
      </c>
      <c r="D8" s="61">
        <v>24831069.709999997</v>
      </c>
      <c r="E8" s="32">
        <f t="shared" si="0"/>
        <v>0.11035413614100205</v>
      </c>
      <c r="F8" s="61">
        <v>25750467.229999993</v>
      </c>
      <c r="G8" s="87">
        <f t="shared" si="1"/>
        <v>0.10663507483460312</v>
      </c>
      <c r="H8" s="73">
        <f t="shared" si="2"/>
        <v>3.7026093951551951E-2</v>
      </c>
      <c r="I8" s="74">
        <f t="shared" si="3"/>
        <v>-3.3701150101406244E-2</v>
      </c>
      <c r="K8" s="70"/>
      <c r="L8" s="70"/>
      <c r="M8" s="66"/>
      <c r="N8" s="48"/>
      <c r="O8" s="47"/>
      <c r="P8" s="66"/>
      <c r="Q8" s="47"/>
      <c r="R8" s="48"/>
      <c r="S8" s="49"/>
      <c r="T8" s="50"/>
      <c r="U8" s="51"/>
      <c r="V8" s="51"/>
      <c r="W8" s="51"/>
      <c r="X8" s="52"/>
      <c r="Y8" s="51"/>
      <c r="Z8" s="51"/>
      <c r="AA8" s="51"/>
      <c r="AB8" s="52"/>
      <c r="AC8" s="53"/>
    </row>
    <row r="9" spans="2:29" x14ac:dyDescent="0.25">
      <c r="B9" s="81" t="s">
        <v>12</v>
      </c>
      <c r="C9" s="106" t="s">
        <v>43</v>
      </c>
      <c r="D9" s="61">
        <v>6000</v>
      </c>
      <c r="E9" s="32">
        <f t="shared" si="0"/>
        <v>2.6665174903011151E-5</v>
      </c>
      <c r="F9" s="61">
        <v>5980</v>
      </c>
      <c r="G9" s="87">
        <f t="shared" si="1"/>
        <v>2.4763735034990542E-5</v>
      </c>
      <c r="H9" s="73">
        <f t="shared" ref="H9" si="4">(F9-D9)/D9</f>
        <v>-3.3333333333333335E-3</v>
      </c>
      <c r="I9" s="74">
        <f t="shared" ref="I9" si="5">(G9-E9)/E9</f>
        <v>-7.1307984100486443E-2</v>
      </c>
      <c r="K9" s="70"/>
      <c r="L9" s="70"/>
      <c r="M9" s="66"/>
      <c r="N9" s="48"/>
      <c r="O9" s="47"/>
      <c r="P9" s="66"/>
      <c r="Q9" s="47"/>
      <c r="R9" s="48"/>
      <c r="S9" s="49"/>
      <c r="T9" s="50"/>
      <c r="U9" s="51"/>
      <c r="V9" s="51"/>
      <c r="W9" s="51"/>
      <c r="X9" s="52"/>
      <c r="Y9" s="51"/>
      <c r="Z9" s="51"/>
      <c r="AA9" s="51"/>
      <c r="AB9" s="52"/>
      <c r="AC9" s="53"/>
    </row>
    <row r="10" spans="2:29" x14ac:dyDescent="0.25">
      <c r="B10" s="81" t="s">
        <v>13</v>
      </c>
      <c r="C10" s="106" t="s">
        <v>44</v>
      </c>
      <c r="D10" s="61">
        <v>0</v>
      </c>
      <c r="E10" s="32">
        <f t="shared" si="0"/>
        <v>0</v>
      </c>
      <c r="F10" s="61">
        <v>0</v>
      </c>
      <c r="G10" s="87">
        <f t="shared" si="1"/>
        <v>0</v>
      </c>
      <c r="H10" s="75" t="s">
        <v>1</v>
      </c>
      <c r="I10" s="88" t="s">
        <v>1</v>
      </c>
      <c r="K10" s="70"/>
      <c r="L10" s="70"/>
      <c r="M10" s="66"/>
      <c r="N10" s="48"/>
      <c r="O10" s="47"/>
      <c r="P10" s="66"/>
      <c r="Q10" s="47"/>
      <c r="R10" s="48"/>
      <c r="S10" s="49"/>
      <c r="T10" s="50"/>
      <c r="U10" s="51"/>
      <c r="V10" s="51"/>
      <c r="W10" s="51"/>
      <c r="X10" s="52"/>
      <c r="Y10" s="51"/>
      <c r="Z10" s="51"/>
      <c r="AA10" s="51"/>
      <c r="AB10" s="52"/>
      <c r="AC10" s="53"/>
    </row>
    <row r="11" spans="2:29" x14ac:dyDescent="0.25">
      <c r="B11" s="81" t="s">
        <v>14</v>
      </c>
      <c r="C11" s="106" t="s">
        <v>45</v>
      </c>
      <c r="D11" s="61">
        <v>10043.5</v>
      </c>
      <c r="E11" s="32">
        <f t="shared" si="0"/>
        <v>4.4635280689732079E-5</v>
      </c>
      <c r="F11" s="61">
        <v>4360.3</v>
      </c>
      <c r="G11" s="87">
        <f t="shared" si="1"/>
        <v>1.8056407002185495E-5</v>
      </c>
      <c r="H11" s="73">
        <f t="shared" si="2"/>
        <v>-0.56585851545775878</v>
      </c>
      <c r="I11" s="74">
        <f t="shared" si="3"/>
        <v>-0.59546782896474093</v>
      </c>
      <c r="K11" s="70"/>
      <c r="L11" s="70"/>
      <c r="M11" s="66"/>
      <c r="N11" s="48"/>
      <c r="O11" s="47"/>
      <c r="P11" s="66"/>
      <c r="Q11" s="47"/>
      <c r="R11" s="48"/>
      <c r="S11" s="49"/>
      <c r="T11" s="50"/>
      <c r="U11" s="51"/>
      <c r="V11" s="51"/>
      <c r="W11" s="51"/>
      <c r="X11" s="52"/>
      <c r="Y11" s="51"/>
      <c r="Z11" s="51"/>
      <c r="AA11" s="51"/>
      <c r="AB11" s="52"/>
      <c r="AC11" s="53"/>
    </row>
    <row r="12" spans="2:29" x14ac:dyDescent="0.25">
      <c r="B12" s="81" t="s">
        <v>15</v>
      </c>
      <c r="C12" s="106" t="s">
        <v>30</v>
      </c>
      <c r="D12" s="61">
        <v>1877150.14</v>
      </c>
      <c r="E12" s="32">
        <f t="shared" si="0"/>
        <v>8.3424228003853105E-3</v>
      </c>
      <c r="F12" s="61">
        <v>1850954.9349999998</v>
      </c>
      <c r="G12" s="87">
        <f t="shared" si="1"/>
        <v>7.6649761826167451E-3</v>
      </c>
      <c r="H12" s="73">
        <f t="shared" si="2"/>
        <v>-1.3954773484448119E-2</v>
      </c>
      <c r="I12" s="74">
        <f t="shared" si="3"/>
        <v>-8.1205020888808974E-2</v>
      </c>
      <c r="K12" s="70"/>
      <c r="L12" s="70"/>
      <c r="M12" s="66"/>
      <c r="N12" s="48"/>
      <c r="O12" s="47"/>
      <c r="P12" s="66"/>
      <c r="Q12" s="47"/>
      <c r="R12" s="48"/>
      <c r="S12" s="49"/>
      <c r="T12" s="50"/>
      <c r="U12" s="51"/>
      <c r="V12" s="51"/>
      <c r="W12" s="51"/>
      <c r="X12" s="52"/>
      <c r="Y12" s="51"/>
      <c r="Z12" s="51"/>
      <c r="AA12" s="51"/>
      <c r="AB12" s="52"/>
      <c r="AC12" s="53"/>
    </row>
    <row r="13" spans="2:29" x14ac:dyDescent="0.25">
      <c r="B13" s="81" t="s">
        <v>16</v>
      </c>
      <c r="C13" s="106" t="s">
        <v>27</v>
      </c>
      <c r="D13" s="61">
        <v>11439567.739999998</v>
      </c>
      <c r="E13" s="32">
        <f t="shared" si="0"/>
        <v>5.0839679100323991E-2</v>
      </c>
      <c r="F13" s="61">
        <v>13120664.460000001</v>
      </c>
      <c r="G13" s="87">
        <f t="shared" si="1"/>
        <v>5.4333889326163426E-2</v>
      </c>
      <c r="H13" s="73">
        <f t="shared" si="2"/>
        <v>0.14695456665917717</v>
      </c>
      <c r="I13" s="74">
        <f t="shared" si="3"/>
        <v>6.872998192896082E-2</v>
      </c>
      <c r="K13" s="70"/>
      <c r="L13" s="70"/>
      <c r="M13" s="66"/>
      <c r="N13" s="48"/>
      <c r="O13" s="47"/>
      <c r="P13" s="66"/>
      <c r="Q13" s="47"/>
      <c r="R13" s="48"/>
      <c r="S13" s="49"/>
      <c r="T13" s="50"/>
      <c r="U13" s="51"/>
      <c r="V13" s="51"/>
      <c r="W13" s="51"/>
      <c r="X13" s="52"/>
      <c r="Y13" s="51"/>
      <c r="Z13" s="51"/>
      <c r="AA13" s="51"/>
      <c r="AB13" s="52"/>
      <c r="AC13" s="53"/>
    </row>
    <row r="14" spans="2:29" x14ac:dyDescent="0.25">
      <c r="B14" s="81" t="s">
        <v>17</v>
      </c>
      <c r="C14" s="106" t="s">
        <v>46</v>
      </c>
      <c r="D14" s="61">
        <v>10139524.15</v>
      </c>
      <c r="E14" s="32">
        <f t="shared" si="0"/>
        <v>4.5062030815509246E-2</v>
      </c>
      <c r="F14" s="61">
        <v>8765932.7750000022</v>
      </c>
      <c r="G14" s="87">
        <f t="shared" si="1"/>
        <v>3.6300541233217291E-2</v>
      </c>
      <c r="H14" s="73">
        <f t="shared" si="2"/>
        <v>-0.13546901754753432</v>
      </c>
      <c r="I14" s="74">
        <f t="shared" si="3"/>
        <v>-0.1944317516039793</v>
      </c>
      <c r="K14" s="70"/>
      <c r="L14" s="70"/>
      <c r="M14" s="66"/>
      <c r="N14" s="48"/>
      <c r="O14" s="47"/>
      <c r="P14" s="66"/>
      <c r="Q14" s="47"/>
      <c r="R14" s="48"/>
      <c r="S14" s="49"/>
      <c r="T14" s="50"/>
      <c r="U14" s="51"/>
      <c r="V14" s="51"/>
      <c r="W14" s="51"/>
      <c r="X14" s="52"/>
      <c r="Y14" s="51"/>
      <c r="Z14" s="51"/>
      <c r="AA14" s="51"/>
      <c r="AB14" s="52"/>
      <c r="AC14" s="53"/>
    </row>
    <row r="15" spans="2:29" x14ac:dyDescent="0.25">
      <c r="B15" s="81" t="s">
        <v>18</v>
      </c>
      <c r="C15" s="106" t="s">
        <v>47</v>
      </c>
      <c r="D15" s="61">
        <v>95546605.580000013</v>
      </c>
      <c r="E15" s="32">
        <f t="shared" si="0"/>
        <v>0.42462782486328693</v>
      </c>
      <c r="F15" s="61">
        <v>102219821.85999998</v>
      </c>
      <c r="G15" s="87">
        <f t="shared" si="1"/>
        <v>0.4233017698770859</v>
      </c>
      <c r="H15" s="73">
        <f t="shared" si="2"/>
        <v>6.9842525953604587E-2</v>
      </c>
      <c r="I15" s="74">
        <f t="shared" si="3"/>
        <v>-3.122864090755162E-3</v>
      </c>
      <c r="K15" s="70"/>
      <c r="L15" s="70"/>
      <c r="M15" s="66"/>
      <c r="N15" s="48"/>
      <c r="O15" s="47"/>
      <c r="P15" s="66"/>
      <c r="Q15" s="47"/>
      <c r="R15" s="48"/>
      <c r="S15" s="49"/>
      <c r="T15" s="50"/>
      <c r="U15" s="51"/>
      <c r="V15" s="51"/>
      <c r="W15" s="51"/>
      <c r="X15" s="52"/>
      <c r="Y15" s="51"/>
      <c r="Z15" s="51"/>
      <c r="AA15" s="51"/>
      <c r="AB15" s="52"/>
      <c r="AC15" s="53"/>
    </row>
    <row r="16" spans="2:29" x14ac:dyDescent="0.25">
      <c r="B16" s="81" t="s">
        <v>19</v>
      </c>
      <c r="C16" s="106" t="s">
        <v>48</v>
      </c>
      <c r="D16" s="61">
        <v>38322.71</v>
      </c>
      <c r="E16" s="32">
        <f t="shared" si="0"/>
        <v>1.7031362748456239E-4</v>
      </c>
      <c r="F16" s="61">
        <v>16880</v>
      </c>
      <c r="G16" s="87">
        <f>F16/$F$29</f>
        <v>6.9901646720842861E-5</v>
      </c>
      <c r="H16" s="73">
        <f t="shared" si="2"/>
        <v>-0.55953010629989375</v>
      </c>
      <c r="I16" s="74">
        <f t="shared" si="3"/>
        <v>-0.58957102990963595</v>
      </c>
      <c r="K16" s="70"/>
      <c r="L16" s="70"/>
      <c r="M16" s="66"/>
      <c r="N16" s="48"/>
      <c r="O16" s="47"/>
      <c r="P16" s="66"/>
      <c r="Q16" s="47"/>
      <c r="R16" s="48"/>
      <c r="S16" s="49"/>
      <c r="T16" s="50"/>
      <c r="U16" s="51"/>
      <c r="V16" s="51"/>
      <c r="W16" s="51"/>
      <c r="X16" s="52"/>
      <c r="Y16" s="51"/>
      <c r="Z16" s="51"/>
      <c r="AA16" s="51"/>
      <c r="AB16" s="52"/>
      <c r="AC16" s="53"/>
    </row>
    <row r="17" spans="2:29" x14ac:dyDescent="0.25">
      <c r="B17" s="81" t="s">
        <v>20</v>
      </c>
      <c r="C17" s="106" t="s">
        <v>49</v>
      </c>
      <c r="D17" s="61">
        <v>15430.2</v>
      </c>
      <c r="E17" s="32">
        <f t="shared" si="0"/>
        <v>6.8574830298073782E-5</v>
      </c>
      <c r="F17" s="61">
        <v>11282.05</v>
      </c>
      <c r="G17" s="87">
        <f t="shared" si="1"/>
        <v>4.6720016195905524E-5</v>
      </c>
      <c r="H17" s="73">
        <f t="shared" si="2"/>
        <v>-0.26883319723658805</v>
      </c>
      <c r="I17" s="74">
        <f t="shared" si="3"/>
        <v>-0.31870022874532938</v>
      </c>
      <c r="K17" s="70"/>
      <c r="L17" s="70"/>
      <c r="M17" s="66"/>
      <c r="N17" s="48"/>
      <c r="O17" s="47"/>
      <c r="P17" s="66"/>
      <c r="Q17" s="47"/>
      <c r="R17" s="48"/>
      <c r="S17" s="49"/>
      <c r="T17" s="50"/>
      <c r="U17" s="51"/>
      <c r="V17" s="51"/>
      <c r="W17" s="51"/>
      <c r="X17" s="52"/>
      <c r="Y17" s="51"/>
      <c r="Z17" s="51"/>
      <c r="AA17" s="51"/>
      <c r="AB17" s="52"/>
      <c r="AC17" s="53"/>
    </row>
    <row r="18" spans="2:29" x14ac:dyDescent="0.25">
      <c r="B18" s="81" t="s">
        <v>21</v>
      </c>
      <c r="C18" s="106" t="s">
        <v>50</v>
      </c>
      <c r="D18" s="61">
        <v>3235831.64</v>
      </c>
      <c r="E18" s="32">
        <f t="shared" si="0"/>
        <v>1.4380669439549569E-2</v>
      </c>
      <c r="F18" s="61">
        <v>3020739.3499999992</v>
      </c>
      <c r="G18" s="87">
        <f t="shared" si="1"/>
        <v>1.2509162018924672E-2</v>
      </c>
      <c r="H18" s="73">
        <f t="shared" si="2"/>
        <v>-6.6472027574339732E-2</v>
      </c>
      <c r="I18" s="74">
        <f t="shared" si="3"/>
        <v>-0.13014049370176725</v>
      </c>
      <c r="K18" s="70"/>
      <c r="L18" s="70"/>
      <c r="M18" s="66"/>
      <c r="N18" s="48"/>
      <c r="O18" s="47"/>
      <c r="P18" s="66"/>
      <c r="Q18" s="47"/>
      <c r="R18" s="48"/>
      <c r="S18" s="49"/>
      <c r="T18" s="50"/>
      <c r="U18" s="51"/>
      <c r="V18" s="51"/>
      <c r="W18" s="51"/>
      <c r="X18" s="52"/>
      <c r="Y18" s="51"/>
      <c r="Z18" s="51"/>
      <c r="AA18" s="51"/>
      <c r="AB18" s="52"/>
      <c r="AC18" s="53"/>
    </row>
    <row r="19" spans="2:29" x14ac:dyDescent="0.25">
      <c r="B19" s="81" t="s">
        <v>22</v>
      </c>
      <c r="C19" s="106" t="s">
        <v>5</v>
      </c>
      <c r="D19" s="61">
        <v>4464341.21</v>
      </c>
      <c r="E19" s="32">
        <f t="shared" si="0"/>
        <v>1.9840406531895071E-2</v>
      </c>
      <c r="F19" s="61">
        <v>6180892.1999999993</v>
      </c>
      <c r="G19" s="87">
        <f t="shared" si="1"/>
        <v>2.5595648281043437E-2</v>
      </c>
      <c r="H19" s="73">
        <f t="shared" si="2"/>
        <v>0.38450264199227713</v>
      </c>
      <c r="I19" s="74">
        <f t="shared" si="3"/>
        <v>0.29007680562877308</v>
      </c>
      <c r="K19" s="70"/>
      <c r="L19" s="70"/>
      <c r="M19" s="66"/>
      <c r="N19" s="48"/>
      <c r="O19" s="47"/>
      <c r="P19" s="66"/>
      <c r="Q19" s="47"/>
      <c r="R19" s="48"/>
      <c r="S19" s="49"/>
      <c r="T19" s="50"/>
      <c r="U19" s="51"/>
      <c r="V19" s="51"/>
      <c r="W19" s="51"/>
      <c r="X19" s="52"/>
      <c r="Y19" s="51"/>
      <c r="Z19" s="51"/>
      <c r="AA19" s="51"/>
      <c r="AB19" s="52"/>
      <c r="AC19" s="53"/>
    </row>
    <row r="20" spans="2:29" x14ac:dyDescent="0.25">
      <c r="B20" s="81" t="s">
        <v>23</v>
      </c>
      <c r="C20" s="106" t="s">
        <v>51</v>
      </c>
      <c r="D20" s="61">
        <v>143737.95000000001</v>
      </c>
      <c r="E20" s="32">
        <f t="shared" si="0"/>
        <v>6.3879959615837864E-4</v>
      </c>
      <c r="F20" s="61">
        <v>155640.11000000002</v>
      </c>
      <c r="G20" s="87">
        <f t="shared" si="1"/>
        <v>6.4452014128039839E-4</v>
      </c>
      <c r="H20" s="73">
        <f t="shared" si="2"/>
        <v>8.2804575966194047E-2</v>
      </c>
      <c r="I20" s="74">
        <f t="shared" si="3"/>
        <v>8.9551483069526712E-3</v>
      </c>
      <c r="K20" s="70"/>
      <c r="L20" s="70"/>
      <c r="M20" s="66"/>
      <c r="N20" s="48"/>
      <c r="O20" s="47"/>
      <c r="P20" s="66"/>
      <c r="Q20" s="47"/>
      <c r="R20" s="48"/>
      <c r="S20" s="49"/>
      <c r="T20" s="50"/>
      <c r="U20" s="51"/>
      <c r="V20" s="51"/>
      <c r="W20" s="51"/>
      <c r="X20" s="52"/>
      <c r="Y20" s="51"/>
      <c r="Z20" s="51"/>
      <c r="AA20" s="51"/>
      <c r="AB20" s="52"/>
      <c r="AC20" s="53"/>
    </row>
    <row r="21" spans="2:29" x14ac:dyDescent="0.25">
      <c r="B21" s="81" t="s">
        <v>24</v>
      </c>
      <c r="C21" s="106" t="s">
        <v>31</v>
      </c>
      <c r="D21" s="61">
        <v>752349.83000000007</v>
      </c>
      <c r="E21" s="32">
        <f t="shared" si="0"/>
        <v>3.343589967533451E-3</v>
      </c>
      <c r="F21" s="61">
        <v>970371.89000000013</v>
      </c>
      <c r="G21" s="87">
        <f t="shared" si="1"/>
        <v>4.0184000617663864E-3</v>
      </c>
      <c r="H21" s="73">
        <f t="shared" si="2"/>
        <v>0.28978814283775411</v>
      </c>
      <c r="I21" s="74">
        <f t="shared" si="3"/>
        <v>0.2018220238681776</v>
      </c>
      <c r="K21" s="70"/>
      <c r="L21" s="70"/>
      <c r="M21" s="66"/>
      <c r="N21" s="48"/>
      <c r="O21" s="47"/>
      <c r="P21" s="66"/>
      <c r="Q21" s="47"/>
      <c r="R21" s="48"/>
      <c r="S21" s="49"/>
      <c r="T21" s="50"/>
      <c r="U21" s="51"/>
      <c r="V21" s="51"/>
      <c r="W21" s="51"/>
      <c r="X21" s="52"/>
      <c r="Y21" s="51"/>
      <c r="Z21" s="51"/>
      <c r="AA21" s="51"/>
      <c r="AB21" s="52"/>
      <c r="AC21" s="53"/>
    </row>
    <row r="22" spans="2:29" x14ac:dyDescent="0.25">
      <c r="B22" s="81" t="s">
        <v>25</v>
      </c>
      <c r="C22" s="106" t="s">
        <v>52</v>
      </c>
      <c r="D22" s="61">
        <v>1345</v>
      </c>
      <c r="E22" s="32">
        <f t="shared" si="0"/>
        <v>5.9774433740916665E-6</v>
      </c>
      <c r="F22" s="61">
        <v>1372</v>
      </c>
      <c r="G22" s="87">
        <f t="shared" si="1"/>
        <v>5.6815793424760907E-6</v>
      </c>
      <c r="H22" s="73">
        <f t="shared" si="2"/>
        <v>2.0074349442379184E-2</v>
      </c>
      <c r="I22" s="74">
        <f t="shared" si="3"/>
        <v>-4.9496751888600754E-2</v>
      </c>
      <c r="K22" s="70"/>
      <c r="L22" s="70"/>
      <c r="M22" s="66"/>
      <c r="N22" s="48"/>
      <c r="O22" s="47"/>
      <c r="P22" s="66"/>
      <c r="Q22" s="47"/>
      <c r="R22" s="48"/>
      <c r="S22" s="49"/>
      <c r="T22" s="50"/>
      <c r="U22" s="51"/>
      <c r="V22" s="51"/>
      <c r="W22" s="51"/>
      <c r="X22" s="52"/>
      <c r="Y22" s="51"/>
      <c r="Z22" s="51"/>
      <c r="AA22" s="51"/>
      <c r="AB22" s="52"/>
      <c r="AC22" s="53"/>
    </row>
    <row r="23" spans="2:29" x14ac:dyDescent="0.25">
      <c r="B23" s="81" t="s">
        <v>26</v>
      </c>
      <c r="C23" s="106" t="s">
        <v>53</v>
      </c>
      <c r="D23" s="61">
        <v>71335.91</v>
      </c>
      <c r="E23" s="32">
        <f t="shared" si="0"/>
        <v>3.1703075283591036E-4</v>
      </c>
      <c r="F23" s="61">
        <v>246426.81</v>
      </c>
      <c r="G23" s="87">
        <f t="shared" si="1"/>
        <v>1.0204762923675514E-3</v>
      </c>
      <c r="H23" s="73">
        <f t="shared" si="2"/>
        <v>2.4544566684577234</v>
      </c>
      <c r="I23" s="74">
        <f t="shared" si="3"/>
        <v>2.2188558467567097</v>
      </c>
      <c r="K23" s="70"/>
      <c r="L23" s="70"/>
      <c r="M23" s="66"/>
      <c r="N23" s="48"/>
      <c r="O23" s="47"/>
      <c r="P23" s="66"/>
      <c r="Q23" s="47"/>
      <c r="R23" s="48"/>
      <c r="S23" s="49"/>
      <c r="T23" s="50"/>
      <c r="U23" s="51"/>
      <c r="V23" s="51"/>
      <c r="W23" s="51"/>
      <c r="X23" s="52"/>
      <c r="Y23" s="51"/>
      <c r="Z23" s="51"/>
      <c r="AA23" s="51"/>
      <c r="AB23" s="52"/>
      <c r="AC23" s="54"/>
    </row>
    <row r="24" spans="2:29" s="3" customFormat="1" x14ac:dyDescent="0.25">
      <c r="B24" s="77"/>
      <c r="C24" s="107" t="s">
        <v>32</v>
      </c>
      <c r="D24" s="62">
        <f>SUM(D6:D23)</f>
        <v>171548591.01999998</v>
      </c>
      <c r="E24" s="33">
        <f>SUM(E6:E23)</f>
        <v>0.7623955306522382</v>
      </c>
      <c r="F24" s="62">
        <f>SUM(F6:F23)</f>
        <v>183633631.40209523</v>
      </c>
      <c r="G24" s="33">
        <f>SUM(G6:G23)</f>
        <v>0.76044391163120473</v>
      </c>
      <c r="H24" s="89">
        <f>(F24-D24)/D24</f>
        <v>7.0446748120981728E-2</v>
      </c>
      <c r="I24" s="90">
        <f>(G24-E24)/E24</f>
        <v>-2.5598510780406015E-3</v>
      </c>
      <c r="K24" s="67"/>
      <c r="L24" s="67"/>
      <c r="M24" s="64"/>
      <c r="N24" s="48"/>
      <c r="O24" s="48"/>
      <c r="P24" s="64"/>
      <c r="Q24" s="48"/>
      <c r="R24" s="48"/>
      <c r="S24" s="53"/>
      <c r="T24" s="55"/>
      <c r="U24" s="52"/>
      <c r="V24" s="52"/>
      <c r="W24" s="52"/>
      <c r="X24" s="52"/>
      <c r="Y24" s="52"/>
      <c r="Z24" s="52"/>
      <c r="AA24" s="52"/>
      <c r="AB24" s="52"/>
      <c r="AC24" s="54"/>
    </row>
    <row r="25" spans="2:29" s="3" customFormat="1" ht="15.75" customHeight="1" x14ac:dyDescent="0.25">
      <c r="B25" s="81">
        <v>19</v>
      </c>
      <c r="C25" s="105" t="s">
        <v>6</v>
      </c>
      <c r="D25" s="91">
        <v>49789367.357000247</v>
      </c>
      <c r="E25" s="32">
        <f>D25/$D$29</f>
        <v>0.2212736981474476</v>
      </c>
      <c r="F25" s="61">
        <v>53980010.420000196</v>
      </c>
      <c r="G25" s="87">
        <f>F25/$F$29</f>
        <v>0.22353623331553735</v>
      </c>
      <c r="H25" s="73">
        <f>(F25-D25)/D25</f>
        <v>8.4167429422273149E-2</v>
      </c>
      <c r="I25" s="74">
        <f>(G25-E25)/E25</f>
        <v>1.0225052444245259E-2</v>
      </c>
      <c r="K25" s="70"/>
      <c r="L25" s="70"/>
      <c r="M25" s="66"/>
      <c r="N25" s="69"/>
      <c r="O25" s="69"/>
      <c r="P25" s="69"/>
      <c r="Q25" s="55"/>
      <c r="R25" s="55"/>
      <c r="S25" s="55"/>
      <c r="T25" s="55"/>
      <c r="U25" s="56"/>
      <c r="V25" s="57"/>
      <c r="W25" s="55"/>
      <c r="X25" s="55"/>
      <c r="Y25" s="55"/>
      <c r="Z25" s="55"/>
      <c r="AA25" s="55"/>
      <c r="AB25" s="55"/>
      <c r="AC25" s="55"/>
    </row>
    <row r="26" spans="2:29" s="3" customFormat="1" x14ac:dyDescent="0.25">
      <c r="B26" s="81"/>
      <c r="C26" s="105" t="s">
        <v>54</v>
      </c>
      <c r="D26" s="91">
        <v>3674629.0830000257</v>
      </c>
      <c r="E26" s="32">
        <f t="shared" ref="E26:E27" si="6">D26/$D$29</f>
        <v>1.6330771200314526E-2</v>
      </c>
      <c r="F26" s="61">
        <v>3868509.0550000053</v>
      </c>
      <c r="G26" s="87">
        <f t="shared" ref="G26:G27" si="7">F26/$F$29</f>
        <v>1.6019855053257825E-2</v>
      </c>
      <c r="H26" s="73">
        <f>(F26-D26)/D26</f>
        <v>5.2761780201688514E-2</v>
      </c>
      <c r="I26" s="74">
        <f t="shared" ref="I26" si="8">(G26-E26)/E26</f>
        <v>-1.903866897913023E-2</v>
      </c>
      <c r="K26" s="70"/>
      <c r="L26" s="70"/>
      <c r="M26" s="66"/>
      <c r="N26" s="55"/>
      <c r="O26" s="55"/>
      <c r="P26" s="69"/>
      <c r="Q26" s="55"/>
      <c r="R26" s="55"/>
      <c r="S26" s="55"/>
      <c r="T26" s="55"/>
      <c r="U26" s="56"/>
      <c r="V26" s="55"/>
      <c r="W26" s="55"/>
      <c r="X26" s="55"/>
      <c r="Y26" s="55"/>
      <c r="Z26" s="55"/>
      <c r="AA26" s="55"/>
      <c r="AB26" s="55"/>
      <c r="AC26" s="55"/>
    </row>
    <row r="27" spans="2:29" s="3" customFormat="1" x14ac:dyDescent="0.25">
      <c r="B27" s="81"/>
      <c r="C27" s="101" t="s">
        <v>7</v>
      </c>
      <c r="D27" s="91">
        <v>0</v>
      </c>
      <c r="E27" s="32">
        <f t="shared" si="6"/>
        <v>0</v>
      </c>
      <c r="F27" s="61">
        <v>0</v>
      </c>
      <c r="G27" s="87">
        <f t="shared" si="7"/>
        <v>0</v>
      </c>
      <c r="H27" s="75" t="s">
        <v>1</v>
      </c>
      <c r="I27" s="88" t="s">
        <v>1</v>
      </c>
      <c r="K27" s="70"/>
      <c r="L27" s="70"/>
      <c r="M27" s="66"/>
      <c r="N27" s="55"/>
      <c r="O27" s="55"/>
      <c r="P27" s="69"/>
      <c r="Q27" s="55"/>
      <c r="R27" s="55"/>
      <c r="S27" s="55"/>
      <c r="T27" s="55"/>
      <c r="U27" s="56"/>
      <c r="V27" s="55"/>
      <c r="W27" s="55"/>
      <c r="X27" s="55"/>
      <c r="Y27" s="55"/>
      <c r="Z27" s="55"/>
      <c r="AA27" s="55"/>
      <c r="AB27" s="55"/>
      <c r="AC27" s="55"/>
    </row>
    <row r="28" spans="2:29" s="17" customFormat="1" x14ac:dyDescent="0.25">
      <c r="B28" s="77"/>
      <c r="C28" s="102" t="s">
        <v>33</v>
      </c>
      <c r="D28" s="92">
        <f>SUM(D25:D27)</f>
        <v>53463996.440000273</v>
      </c>
      <c r="E28" s="33">
        <f>E25+E26+E27</f>
        <v>0.23760446934776214</v>
      </c>
      <c r="F28" s="92">
        <f>SUM(F25:F27)</f>
        <v>57848519.475000203</v>
      </c>
      <c r="G28" s="93">
        <f>SUM(G25:G27)</f>
        <v>0.23955608836879516</v>
      </c>
      <c r="H28" s="79">
        <f t="shared" ref="H28" si="9">(F28-D28)/D28</f>
        <v>8.2008890598375683E-2</v>
      </c>
      <c r="I28" s="80">
        <f t="shared" ref="I28" si="10">(G28-E28)/E28</f>
        <v>8.2137302652190419E-3</v>
      </c>
      <c r="K28" s="70"/>
      <c r="L28" s="70"/>
      <c r="M28" s="66"/>
      <c r="N28" s="59"/>
      <c r="O28" s="59"/>
      <c r="P28" s="68"/>
      <c r="Q28" s="59"/>
      <c r="R28" s="59"/>
      <c r="S28" s="59"/>
      <c r="T28" s="59"/>
      <c r="U28" s="56"/>
      <c r="V28" s="58"/>
      <c r="W28" s="59"/>
      <c r="X28" s="59"/>
      <c r="Y28" s="59"/>
      <c r="Z28" s="59"/>
      <c r="AA28" s="59"/>
      <c r="AB28" s="59"/>
      <c r="AC28" s="59"/>
    </row>
    <row r="29" spans="2:29" s="3" customFormat="1" ht="16.5" thickBot="1" x14ac:dyDescent="0.3">
      <c r="B29" s="82"/>
      <c r="C29" s="103" t="s">
        <v>34</v>
      </c>
      <c r="D29" s="83">
        <f>SUM(D24:D27)</f>
        <v>225012587.46000025</v>
      </c>
      <c r="E29" s="94">
        <f>E24+E28</f>
        <v>1.0000000000000004</v>
      </c>
      <c r="F29" s="83">
        <f>SUM(F24:F27)</f>
        <v>241482150.87709543</v>
      </c>
      <c r="G29" s="94">
        <f>G24+G28</f>
        <v>0.99999999999999989</v>
      </c>
      <c r="H29" s="85">
        <f t="shared" ref="H29" si="11">(F29-D29)/D29</f>
        <v>7.3193964848846174E-2</v>
      </c>
      <c r="I29" s="86">
        <f t="shared" ref="I29" si="12">(G29-E29)/E29</f>
        <v>-5.5511151231257807E-16</v>
      </c>
      <c r="K29" s="56"/>
      <c r="L29" s="55"/>
      <c r="M29" s="55"/>
      <c r="N29" s="55"/>
      <c r="O29" s="55"/>
      <c r="P29" s="65"/>
      <c r="Q29" s="55"/>
      <c r="R29" s="55"/>
      <c r="S29" s="55"/>
      <c r="T29" s="55"/>
      <c r="U29" s="56"/>
      <c r="V29" s="55"/>
      <c r="W29" s="55"/>
      <c r="X29" s="55"/>
      <c r="Y29" s="55"/>
      <c r="Z29" s="55"/>
      <c r="AA29" s="55"/>
      <c r="AB29" s="55"/>
      <c r="AC29" s="55"/>
    </row>
    <row r="30" spans="2:29" x14ac:dyDescent="0.25">
      <c r="B30" s="10"/>
      <c r="C30" s="11"/>
      <c r="D30" s="6"/>
      <c r="E30" s="12"/>
      <c r="F30" s="6"/>
      <c r="G30" s="12"/>
      <c r="H30" s="13"/>
    </row>
    <row r="31" spans="2:29" x14ac:dyDescent="0.25">
      <c r="B31" s="28" t="s">
        <v>39</v>
      </c>
      <c r="C31" s="20"/>
      <c r="D31" s="6"/>
      <c r="E31" s="12"/>
      <c r="F31" s="21"/>
      <c r="G31" s="12"/>
      <c r="H31" s="13"/>
    </row>
    <row r="32" spans="2:29" x14ac:dyDescent="0.25">
      <c r="F32" s="21"/>
    </row>
    <row r="33" spans="2:6" x14ac:dyDescent="0.25">
      <c r="B33" s="24" t="s">
        <v>40</v>
      </c>
      <c r="F33" s="22"/>
    </row>
    <row r="34" spans="2:6" x14ac:dyDescent="0.25">
      <c r="B34" s="24"/>
      <c r="C34" s="27"/>
      <c r="F34" s="23"/>
    </row>
    <row r="35" spans="2:6" x14ac:dyDescent="0.25">
      <c r="B35" s="24"/>
      <c r="C35" s="27"/>
      <c r="D35" s="27"/>
      <c r="E35" s="31"/>
      <c r="F35" s="23"/>
    </row>
    <row r="36" spans="2:6" x14ac:dyDescent="0.25">
      <c r="C36" s="27"/>
      <c r="D36" s="27"/>
      <c r="E36" s="4"/>
    </row>
    <row r="37" spans="2:6" x14ac:dyDescent="0.25">
      <c r="C37" s="27"/>
      <c r="D37" s="27"/>
      <c r="E37" s="4"/>
      <c r="F37" s="9"/>
    </row>
    <row r="38" spans="2:6" x14ac:dyDescent="0.25">
      <c r="C38" s="27"/>
      <c r="D38" s="27"/>
      <c r="E38" s="4"/>
    </row>
    <row r="39" spans="2:6" x14ac:dyDescent="0.25">
      <c r="C39" s="27"/>
    </row>
  </sheetData>
  <mergeCells count="9">
    <mergeCell ref="B2:I2"/>
    <mergeCell ref="E4:E5"/>
    <mergeCell ref="G4:G5"/>
    <mergeCell ref="B4:B5"/>
    <mergeCell ref="C4:C5"/>
    <mergeCell ref="D4:D5"/>
    <mergeCell ref="F4:F5"/>
    <mergeCell ref="H4:H5"/>
    <mergeCell ref="I4:I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30.06.2017.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11" x14ac:dyDescent="0.25">
      <c r="B2" s="109" t="s">
        <v>38</v>
      </c>
      <c r="C2" s="110"/>
      <c r="D2" s="110"/>
      <c r="E2" s="110"/>
      <c r="F2" s="110"/>
      <c r="G2" s="110"/>
      <c r="H2" s="110"/>
      <c r="I2" s="111"/>
    </row>
    <row r="3" spans="2:11" ht="16.5" thickBot="1" x14ac:dyDescent="0.3">
      <c r="B3" s="2"/>
      <c r="C3" s="3"/>
    </row>
    <row r="4" spans="2:11" ht="15.75" customHeight="1" x14ac:dyDescent="0.25">
      <c r="B4" s="114"/>
      <c r="C4" s="112" t="s">
        <v>2</v>
      </c>
      <c r="D4" s="117" t="s">
        <v>29</v>
      </c>
      <c r="E4" s="112" t="s">
        <v>3</v>
      </c>
      <c r="F4" s="117" t="s">
        <v>28</v>
      </c>
      <c r="G4" s="112" t="s">
        <v>3</v>
      </c>
      <c r="H4" s="119" t="s">
        <v>8</v>
      </c>
      <c r="I4" s="121" t="s">
        <v>35</v>
      </c>
    </row>
    <row r="5" spans="2:11" x14ac:dyDescent="0.25">
      <c r="B5" s="115"/>
      <c r="C5" s="116"/>
      <c r="D5" s="118"/>
      <c r="E5" s="113" t="s">
        <v>0</v>
      </c>
      <c r="F5" s="118"/>
      <c r="G5" s="113" t="s">
        <v>0</v>
      </c>
      <c r="H5" s="120"/>
      <c r="I5" s="122"/>
    </row>
    <row r="6" spans="2:11" x14ac:dyDescent="0.25">
      <c r="B6" s="81" t="s">
        <v>9</v>
      </c>
      <c r="C6" s="104" t="s">
        <v>41</v>
      </c>
      <c r="D6" s="60">
        <v>5793334.7800000021</v>
      </c>
      <c r="E6" s="32">
        <f t="shared" ref="E6:E23" si="0">D6/$D$29</f>
        <v>6.3046486061069232E-2</v>
      </c>
      <c r="F6" s="60">
        <v>7083152.7000000002</v>
      </c>
      <c r="G6" s="32">
        <f t="shared" ref="G6:G27" si="1">F6/$F$29</f>
        <v>6.8375874114822988E-2</v>
      </c>
      <c r="H6" s="73">
        <f>(F6-D6)/D6</f>
        <v>0.2226382505034514</v>
      </c>
      <c r="I6" s="74">
        <f>(G6-E6)/E6</f>
        <v>8.4531087880005032E-2</v>
      </c>
      <c r="K6" s="37"/>
    </row>
    <row r="7" spans="2:11" x14ac:dyDescent="0.25">
      <c r="B7" s="81" t="s">
        <v>10</v>
      </c>
      <c r="C7" s="105" t="s">
        <v>4</v>
      </c>
      <c r="D7" s="60">
        <v>607578.74</v>
      </c>
      <c r="E7" s="32">
        <f t="shared" si="0"/>
        <v>6.6120302066182326E-3</v>
      </c>
      <c r="F7" s="60">
        <v>766458.89000000013</v>
      </c>
      <c r="G7" s="32">
        <f t="shared" si="1"/>
        <v>7.3988658435708947E-3</v>
      </c>
      <c r="H7" s="73">
        <f t="shared" ref="H7:H21" si="2">(F7-D7)/D7</f>
        <v>0.261497217628122</v>
      </c>
      <c r="I7" s="74">
        <f t="shared" ref="I7:I23" si="3">(G7-E7)/E7</f>
        <v>0.11900061136518832</v>
      </c>
      <c r="K7" s="37"/>
    </row>
    <row r="8" spans="2:11" x14ac:dyDescent="0.25">
      <c r="B8" s="81" t="s">
        <v>11</v>
      </c>
      <c r="C8" s="106" t="s">
        <v>42</v>
      </c>
      <c r="D8" s="60">
        <v>5087852.9799999995</v>
      </c>
      <c r="E8" s="32">
        <f t="shared" si="0"/>
        <v>5.536901701101752E-2</v>
      </c>
      <c r="F8" s="60">
        <v>5856779.7700000005</v>
      </c>
      <c r="G8" s="32">
        <f t="shared" si="1"/>
        <v>5.6537315124063597E-2</v>
      </c>
      <c r="H8" s="73">
        <f t="shared" si="2"/>
        <v>0.15112991531449502</v>
      </c>
      <c r="I8" s="74">
        <f t="shared" si="3"/>
        <v>2.1100214092903358E-2</v>
      </c>
      <c r="K8" s="37"/>
    </row>
    <row r="9" spans="2:11" x14ac:dyDescent="0.25">
      <c r="B9" s="81" t="s">
        <v>12</v>
      </c>
      <c r="C9" s="106" t="s">
        <v>43</v>
      </c>
      <c r="D9" s="60">
        <v>0</v>
      </c>
      <c r="E9" s="32">
        <f t="shared" si="0"/>
        <v>0</v>
      </c>
      <c r="F9" s="60">
        <v>0</v>
      </c>
      <c r="G9" s="32">
        <f t="shared" si="1"/>
        <v>0</v>
      </c>
      <c r="H9" s="75" t="s">
        <v>1</v>
      </c>
      <c r="I9" s="88" t="s">
        <v>1</v>
      </c>
      <c r="K9" s="37"/>
    </row>
    <row r="10" spans="2:11" x14ac:dyDescent="0.25">
      <c r="B10" s="81" t="s">
        <v>13</v>
      </c>
      <c r="C10" s="106" t="s">
        <v>44</v>
      </c>
      <c r="D10" s="60">
        <v>0</v>
      </c>
      <c r="E10" s="32">
        <f t="shared" si="0"/>
        <v>0</v>
      </c>
      <c r="F10" s="60">
        <v>0</v>
      </c>
      <c r="G10" s="32">
        <f t="shared" si="1"/>
        <v>0</v>
      </c>
      <c r="H10" s="75" t="s">
        <v>1</v>
      </c>
      <c r="I10" s="88" t="s">
        <v>1</v>
      </c>
      <c r="K10" s="37"/>
    </row>
    <row r="11" spans="2:11" x14ac:dyDescent="0.25">
      <c r="B11" s="81" t="s">
        <v>14</v>
      </c>
      <c r="C11" s="106" t="s">
        <v>45</v>
      </c>
      <c r="D11" s="60">
        <v>0</v>
      </c>
      <c r="E11" s="32">
        <f t="shared" si="0"/>
        <v>0</v>
      </c>
      <c r="F11" s="60">
        <v>837.04</v>
      </c>
      <c r="G11" s="32">
        <f t="shared" si="1"/>
        <v>8.0802072316006156E-6</v>
      </c>
      <c r="H11" s="75" t="s">
        <v>1</v>
      </c>
      <c r="I11" s="88" t="s">
        <v>1</v>
      </c>
      <c r="K11" s="37"/>
    </row>
    <row r="12" spans="2:11" x14ac:dyDescent="0.25">
      <c r="B12" s="81" t="s">
        <v>15</v>
      </c>
      <c r="C12" s="106" t="s">
        <v>30</v>
      </c>
      <c r="D12" s="60">
        <v>501617.05000000005</v>
      </c>
      <c r="E12" s="32">
        <f t="shared" si="0"/>
        <v>5.458892598438729E-3</v>
      </c>
      <c r="F12" s="60">
        <v>902487.40999999992</v>
      </c>
      <c r="G12" s="32">
        <f t="shared" si="1"/>
        <v>8.7119914182243498E-3</v>
      </c>
      <c r="H12" s="73">
        <f t="shared" si="2"/>
        <v>0.79915616903372766</v>
      </c>
      <c r="I12" s="74">
        <f t="shared" si="3"/>
        <v>0.59592651094033677</v>
      </c>
      <c r="K12" s="37"/>
    </row>
    <row r="13" spans="2:11" x14ac:dyDescent="0.25">
      <c r="B13" s="81" t="s">
        <v>16</v>
      </c>
      <c r="C13" s="106" t="s">
        <v>27</v>
      </c>
      <c r="D13" s="60">
        <v>3914125.5299999993</v>
      </c>
      <c r="E13" s="32">
        <f t="shared" si="0"/>
        <v>4.2595822620218077E-2</v>
      </c>
      <c r="F13" s="60">
        <v>4757818.84</v>
      </c>
      <c r="G13" s="32">
        <f t="shared" si="1"/>
        <v>4.592870376279945E-2</v>
      </c>
      <c r="H13" s="73">
        <f t="shared" si="2"/>
        <v>0.21555090748456415</v>
      </c>
      <c r="I13" s="74">
        <f t="shared" si="3"/>
        <v>7.8244319221092429E-2</v>
      </c>
      <c r="K13" s="37"/>
    </row>
    <row r="14" spans="2:11" x14ac:dyDescent="0.25">
      <c r="B14" s="81" t="s">
        <v>17</v>
      </c>
      <c r="C14" s="106" t="s">
        <v>46</v>
      </c>
      <c r="D14" s="60">
        <v>5821038.2599999998</v>
      </c>
      <c r="E14" s="32">
        <f t="shared" si="0"/>
        <v>6.3347971670306369E-2</v>
      </c>
      <c r="F14" s="60">
        <v>5957409.6600000011</v>
      </c>
      <c r="G14" s="32">
        <f t="shared" si="1"/>
        <v>5.7508726723142709E-2</v>
      </c>
      <c r="H14" s="73">
        <f t="shared" si="2"/>
        <v>2.3427332704046049E-2</v>
      </c>
      <c r="I14" s="74">
        <f t="shared" si="3"/>
        <v>-9.2177299338863275E-2</v>
      </c>
      <c r="K14" s="37"/>
    </row>
    <row r="15" spans="2:11" x14ac:dyDescent="0.25">
      <c r="B15" s="81" t="s">
        <v>18</v>
      </c>
      <c r="C15" s="106" t="s">
        <v>47</v>
      </c>
      <c r="D15" s="60">
        <v>59876091.610000007</v>
      </c>
      <c r="E15" s="32">
        <f t="shared" si="0"/>
        <v>0.6516069446069831</v>
      </c>
      <c r="F15" s="60">
        <v>65351951.227999993</v>
      </c>
      <c r="G15" s="32">
        <f t="shared" si="1"/>
        <v>0.63086269343364265</v>
      </c>
      <c r="H15" s="73">
        <f t="shared" si="2"/>
        <v>9.1453190593446365E-2</v>
      </c>
      <c r="I15" s="74">
        <f t="shared" si="3"/>
        <v>-3.1835528066467042E-2</v>
      </c>
      <c r="K15" s="37"/>
    </row>
    <row r="16" spans="2:11" x14ac:dyDescent="0.25">
      <c r="B16" s="81" t="s">
        <v>19</v>
      </c>
      <c r="C16" s="106" t="s">
        <v>48</v>
      </c>
      <c r="D16" s="60">
        <v>4830.53</v>
      </c>
      <c r="E16" s="32">
        <f t="shared" si="0"/>
        <v>5.2568676570176852E-5</v>
      </c>
      <c r="F16" s="60">
        <v>9769.6</v>
      </c>
      <c r="G16" s="32">
        <f t="shared" si="1"/>
        <v>9.4308984719780874E-5</v>
      </c>
      <c r="H16" s="73">
        <f t="shared" si="2"/>
        <v>1.0224695840829061</v>
      </c>
      <c r="I16" s="74">
        <f t="shared" si="3"/>
        <v>0.79401481781422745</v>
      </c>
      <c r="K16" s="37"/>
    </row>
    <row r="17" spans="2:12" x14ac:dyDescent="0.25">
      <c r="B17" s="81" t="s">
        <v>20</v>
      </c>
      <c r="C17" s="106" t="s">
        <v>49</v>
      </c>
      <c r="D17" s="60">
        <v>0</v>
      </c>
      <c r="E17" s="32">
        <f t="shared" si="0"/>
        <v>0</v>
      </c>
      <c r="F17" s="60">
        <v>390</v>
      </c>
      <c r="G17" s="32">
        <f t="shared" si="1"/>
        <v>3.7647911931619041E-6</v>
      </c>
      <c r="H17" s="75" t="s">
        <v>1</v>
      </c>
      <c r="I17" s="88" t="s">
        <v>1</v>
      </c>
      <c r="K17" s="37"/>
    </row>
    <row r="18" spans="2:12" x14ac:dyDescent="0.25">
      <c r="B18" s="81" t="s">
        <v>21</v>
      </c>
      <c r="C18" s="106" t="s">
        <v>50</v>
      </c>
      <c r="D18" s="60">
        <v>805819.10000000009</v>
      </c>
      <c r="E18" s="32">
        <f t="shared" si="0"/>
        <v>8.7693987289119424E-3</v>
      </c>
      <c r="F18" s="60">
        <v>1043856.68</v>
      </c>
      <c r="G18" s="32">
        <f t="shared" si="1"/>
        <v>1.0076672912274933E-2</v>
      </c>
      <c r="H18" s="73">
        <f t="shared" si="2"/>
        <v>0.295398284801142</v>
      </c>
      <c r="I18" s="74">
        <f t="shared" si="3"/>
        <v>0.14907227094749625</v>
      </c>
      <c r="K18" s="37"/>
    </row>
    <row r="19" spans="2:12" x14ac:dyDescent="0.25">
      <c r="B19" s="81" t="s">
        <v>22</v>
      </c>
      <c r="C19" s="106" t="s">
        <v>5</v>
      </c>
      <c r="D19" s="60">
        <v>1500</v>
      </c>
      <c r="E19" s="32">
        <f t="shared" si="0"/>
        <v>1.6323884719744059E-5</v>
      </c>
      <c r="F19" s="60">
        <v>2161.34</v>
      </c>
      <c r="G19" s="32">
        <f t="shared" si="1"/>
        <v>2.0864086660073207E-5</v>
      </c>
      <c r="H19" s="73">
        <f t="shared" si="2"/>
        <v>0.44089333333333341</v>
      </c>
      <c r="I19" s="74">
        <f t="shared" si="3"/>
        <v>0.27813244324359165</v>
      </c>
      <c r="K19" s="37"/>
    </row>
    <row r="20" spans="2:12" x14ac:dyDescent="0.25">
      <c r="B20" s="81" t="s">
        <v>23</v>
      </c>
      <c r="C20" s="106" t="s">
        <v>51</v>
      </c>
      <c r="D20" s="60">
        <v>5232</v>
      </c>
      <c r="E20" s="32">
        <f t="shared" si="0"/>
        <v>5.6937709902467283E-5</v>
      </c>
      <c r="F20" s="60">
        <v>7100.22</v>
      </c>
      <c r="G20" s="32">
        <f t="shared" si="1"/>
        <v>6.8540630065415427E-5</v>
      </c>
      <c r="H20" s="73">
        <f t="shared" si="2"/>
        <v>0.35707568807339457</v>
      </c>
      <c r="I20" s="74">
        <f t="shared" si="3"/>
        <v>0.20378269837026505</v>
      </c>
      <c r="K20" s="37"/>
    </row>
    <row r="21" spans="2:12" x14ac:dyDescent="0.25">
      <c r="B21" s="81" t="s">
        <v>24</v>
      </c>
      <c r="C21" s="106" t="s">
        <v>31</v>
      </c>
      <c r="D21" s="60">
        <v>463772.92</v>
      </c>
      <c r="E21" s="32">
        <f t="shared" si="0"/>
        <v>5.047050454812723E-3</v>
      </c>
      <c r="F21" s="60">
        <v>580406.55999999994</v>
      </c>
      <c r="G21" s="32">
        <f t="shared" si="1"/>
        <v>5.6028448860035796E-3</v>
      </c>
      <c r="H21" s="73">
        <f t="shared" si="2"/>
        <v>0.25148868114162415</v>
      </c>
      <c r="I21" s="74">
        <f t="shared" si="3"/>
        <v>0.11012262234487211</v>
      </c>
      <c r="K21" s="37"/>
    </row>
    <row r="22" spans="2:12" x14ac:dyDescent="0.25">
      <c r="B22" s="81" t="s">
        <v>25</v>
      </c>
      <c r="C22" s="106" t="s">
        <v>52</v>
      </c>
      <c r="D22" s="60">
        <v>0</v>
      </c>
      <c r="E22" s="32">
        <f t="shared" si="0"/>
        <v>0</v>
      </c>
      <c r="F22" s="60">
        <v>0</v>
      </c>
      <c r="G22" s="32">
        <f t="shared" si="1"/>
        <v>0</v>
      </c>
      <c r="H22" s="75" t="s">
        <v>1</v>
      </c>
      <c r="I22" s="88" t="s">
        <v>1</v>
      </c>
      <c r="K22" s="37"/>
    </row>
    <row r="23" spans="2:12" x14ac:dyDescent="0.25">
      <c r="B23" s="81" t="s">
        <v>26</v>
      </c>
      <c r="C23" s="106" t="s">
        <v>53</v>
      </c>
      <c r="D23" s="60">
        <v>1231.28</v>
      </c>
      <c r="E23" s="32">
        <f t="shared" si="0"/>
        <v>1.3399515185150977E-5</v>
      </c>
      <c r="F23" s="60">
        <v>1597.2199999999998</v>
      </c>
      <c r="G23" s="32">
        <f t="shared" si="1"/>
        <v>1.5418460998825783E-5</v>
      </c>
      <c r="H23" s="73">
        <f>(F23-D23)/D23</f>
        <v>0.29720291079202116</v>
      </c>
      <c r="I23" s="74">
        <f t="shared" si="3"/>
        <v>0.15067304941839638</v>
      </c>
      <c r="K23" s="37"/>
    </row>
    <row r="24" spans="2:12" s="3" customFormat="1" x14ac:dyDescent="0.25">
      <c r="B24" s="77"/>
      <c r="C24" s="107" t="s">
        <v>32</v>
      </c>
      <c r="D24" s="95">
        <f>SUM(D6:D23)</f>
        <v>82884024.780000016</v>
      </c>
      <c r="E24" s="33">
        <f>SUM(E6:E23)</f>
        <v>0.90199284374475341</v>
      </c>
      <c r="F24" s="95">
        <f>SUM(F6:F23)</f>
        <v>92322177.157999992</v>
      </c>
      <c r="G24" s="33">
        <f>SUM(G6:G23)</f>
        <v>0.89121466537941407</v>
      </c>
      <c r="H24" s="79">
        <f t="shared" ref="H24:H29" si="4">(F24-D24)/D24</f>
        <v>0.11387179137417336</v>
      </c>
      <c r="I24" s="80">
        <f t="shared" ref="I24:I29" si="5">(G24-E24)/E24</f>
        <v>-1.1949294764459748E-2</v>
      </c>
      <c r="K24" s="38"/>
    </row>
    <row r="25" spans="2:12" ht="15.75" customHeight="1" x14ac:dyDescent="0.25">
      <c r="B25" s="81">
        <v>19</v>
      </c>
      <c r="C25" s="105" t="s">
        <v>6</v>
      </c>
      <c r="D25" s="60">
        <v>8023532.3400000008</v>
      </c>
      <c r="E25" s="32">
        <f>D25/$D$29</f>
        <v>8.7316811308865552E-2</v>
      </c>
      <c r="F25" s="60">
        <v>10215849.58</v>
      </c>
      <c r="G25" s="87">
        <f t="shared" si="1"/>
        <v>9.861677058833522E-2</v>
      </c>
      <c r="H25" s="73">
        <f>(F25-D25)/D25</f>
        <v>0.27323591992900215</v>
      </c>
      <c r="I25" s="74">
        <f t="shared" si="5"/>
        <v>0.1294133295763441</v>
      </c>
      <c r="K25" s="37"/>
    </row>
    <row r="26" spans="2:12" x14ac:dyDescent="0.25">
      <c r="B26" s="81"/>
      <c r="C26" s="105" t="s">
        <v>54</v>
      </c>
      <c r="D26" s="60">
        <v>882213.35</v>
      </c>
      <c r="E26" s="32">
        <f>D26/$D$29</f>
        <v>9.6007660157461459E-3</v>
      </c>
      <c r="F26" s="96">
        <v>935711.75</v>
      </c>
      <c r="G26" s="87">
        <f t="shared" si="1"/>
        <v>9.0327162967643922E-3</v>
      </c>
      <c r="H26" s="73">
        <f>(F26-D26)/D26</f>
        <v>6.0641113626312755E-2</v>
      </c>
      <c r="I26" s="74">
        <f t="shared" si="5"/>
        <v>-5.9167124586736043E-2</v>
      </c>
      <c r="K26" s="37"/>
    </row>
    <row r="27" spans="2:12" s="3" customFormat="1" x14ac:dyDescent="0.25">
      <c r="B27" s="81"/>
      <c r="C27" s="105" t="s">
        <v>7</v>
      </c>
      <c r="D27" s="61">
        <v>100121.29000000001</v>
      </c>
      <c r="E27" s="32">
        <f t="shared" ref="E27" si="6">D27/$D$29</f>
        <v>1.0895789306347094E-3</v>
      </c>
      <c r="F27" s="97">
        <v>117664.06</v>
      </c>
      <c r="G27" s="87">
        <f t="shared" si="1"/>
        <v>1.1358477354863432E-3</v>
      </c>
      <c r="H27" s="73">
        <f>(F27-D27)/D27</f>
        <v>0.17521518150635082</v>
      </c>
      <c r="I27" s="74">
        <f t="shared" si="5"/>
        <v>4.2464849081361167E-2</v>
      </c>
      <c r="K27" s="39"/>
      <c r="L27" s="26"/>
    </row>
    <row r="28" spans="2:12" s="3" customFormat="1" x14ac:dyDescent="0.25">
      <c r="B28" s="77"/>
      <c r="C28" s="107" t="s">
        <v>33</v>
      </c>
      <c r="D28" s="62">
        <f>D25+D26+D27</f>
        <v>9005866.9800000004</v>
      </c>
      <c r="E28" s="33">
        <f>E25+E26+E27</f>
        <v>9.8007156255246419E-2</v>
      </c>
      <c r="F28" s="62">
        <f>F25+F26+F27</f>
        <v>11269225.390000001</v>
      </c>
      <c r="G28" s="33">
        <f>G25+G26+G27</f>
        <v>0.10878533462058596</v>
      </c>
      <c r="H28" s="79">
        <f t="shared" si="4"/>
        <v>0.25132043533692078</v>
      </c>
      <c r="I28" s="80">
        <f t="shared" si="5"/>
        <v>0.10997338130359811</v>
      </c>
      <c r="K28" s="40"/>
    </row>
    <row r="29" spans="2:12" s="3" customFormat="1" ht="16.5" thickBot="1" x14ac:dyDescent="0.3">
      <c r="B29" s="82"/>
      <c r="C29" s="108" t="s">
        <v>34</v>
      </c>
      <c r="D29" s="83">
        <f>D24+D28</f>
        <v>91889891.76000002</v>
      </c>
      <c r="E29" s="63">
        <f>E24+E28</f>
        <v>0.99999999999999978</v>
      </c>
      <c r="F29" s="83">
        <f>SUM(F24:F27)</f>
        <v>103591402.54799999</v>
      </c>
      <c r="G29" s="63">
        <f>G24+G28</f>
        <v>1</v>
      </c>
      <c r="H29" s="85">
        <f t="shared" si="4"/>
        <v>0.12734274210010202</v>
      </c>
      <c r="I29" s="86">
        <f t="shared" si="5"/>
        <v>2.2204460492503136E-16</v>
      </c>
      <c r="K29" s="40"/>
    </row>
    <row r="30" spans="2:12" x14ac:dyDescent="0.25">
      <c r="B30" s="14"/>
      <c r="C30" s="15"/>
      <c r="D30" s="6"/>
      <c r="E30" s="16"/>
      <c r="F30" s="6"/>
      <c r="G30" s="16"/>
      <c r="H30" s="13"/>
    </row>
    <row r="31" spans="2:12" x14ac:dyDescent="0.25">
      <c r="B31" s="28" t="s">
        <v>39</v>
      </c>
      <c r="C31" s="20"/>
      <c r="D31" s="41"/>
      <c r="E31" s="42"/>
      <c r="F31" s="43"/>
      <c r="G31" s="16"/>
      <c r="H31" s="19"/>
    </row>
    <row r="32" spans="2:12" x14ac:dyDescent="0.25">
      <c r="D32" s="44"/>
      <c r="E32" s="44"/>
      <c r="F32" s="44"/>
      <c r="G32" s="4"/>
      <c r="H32" s="19"/>
    </row>
    <row r="33" spans="2:8" x14ac:dyDescent="0.25">
      <c r="B33" s="28" t="s">
        <v>40</v>
      </c>
      <c r="D33" s="45"/>
      <c r="E33" s="44"/>
      <c r="F33" s="46"/>
      <c r="G33" s="29"/>
      <c r="H33" s="19"/>
    </row>
    <row r="34" spans="2:8" x14ac:dyDescent="0.25">
      <c r="D34" s="34"/>
      <c r="G34" s="30"/>
      <c r="H34" s="18"/>
    </row>
    <row r="35" spans="2:8" x14ac:dyDescent="0.25">
      <c r="G35" s="29"/>
    </row>
    <row r="36" spans="2:8" x14ac:dyDescent="0.25">
      <c r="G36" s="9"/>
    </row>
  </sheetData>
  <mergeCells count="9">
    <mergeCell ref="B2:I2"/>
    <mergeCell ref="G4:G5"/>
    <mergeCell ref="B4:B5"/>
    <mergeCell ref="C4:C5"/>
    <mergeCell ref="D4:D5"/>
    <mergeCell ref="F4:F5"/>
    <mergeCell ref="E4:E5"/>
    <mergeCell ref="H4:H5"/>
    <mergeCell ref="I4:I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30.06.2017. godine.</oddFooter>
  </headerFooter>
  <ignoredErrors>
    <ignoredError sqref="G24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2017-12-08T10:03:27Z</cp:lastPrinted>
  <dcterms:created xsi:type="dcterms:W3CDTF">2011-07-19T08:09:31Z</dcterms:created>
  <dcterms:modified xsi:type="dcterms:W3CDTF">2020-02-14T12:29:45Z</dcterms:modified>
</cp:coreProperties>
</file>