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9" i="5" l="1"/>
  <c r="I9" i="5"/>
  <c r="H9" i="4"/>
  <c r="I9" i="4"/>
  <c r="H27" i="6" l="1"/>
  <c r="H11" i="5" l="1"/>
  <c r="D24" i="6" l="1"/>
  <c r="H20" i="6" l="1"/>
  <c r="H17" i="5"/>
  <c r="H25" i="6" l="1"/>
  <c r="D25" i="4"/>
  <c r="D28" i="6"/>
  <c r="F26" i="4" l="1"/>
  <c r="F27" i="4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7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H27" i="4" l="1"/>
  <c r="H17" i="4"/>
  <c r="H11" i="4"/>
  <c r="F28" i="4"/>
  <c r="F24" i="4"/>
  <c r="F29" i="4" l="1"/>
  <c r="F28" i="6"/>
  <c r="H23" i="6" l="1"/>
  <c r="H26" i="6"/>
  <c r="F28" i="5" l="1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D29" i="4" l="1"/>
  <c r="H26" i="4"/>
  <c r="H25" i="4"/>
  <c r="H7" i="4" l="1"/>
  <c r="H8" i="4"/>
  <c r="H12" i="4"/>
  <c r="H13" i="4"/>
  <c r="H14" i="4"/>
  <c r="H15" i="4"/>
  <c r="H16" i="4"/>
  <c r="H18" i="4"/>
  <c r="H19" i="4"/>
  <c r="H20" i="4"/>
  <c r="H21" i="4"/>
  <c r="H22" i="4"/>
  <c r="H23" i="4"/>
  <c r="D29" i="6"/>
  <c r="H6" i="4"/>
  <c r="F24" i="5"/>
  <c r="E27" i="6" l="1"/>
  <c r="E25" i="6"/>
  <c r="E26" i="6"/>
  <c r="H7" i="6"/>
  <c r="H8" i="6"/>
  <c r="H12" i="6"/>
  <c r="H13" i="6"/>
  <c r="H14" i="6"/>
  <c r="H15" i="6"/>
  <c r="H16" i="6"/>
  <c r="H18" i="6"/>
  <c r="H21" i="6"/>
  <c r="F24" i="6"/>
  <c r="F29" i="6" s="1"/>
  <c r="G6" i="6" s="1"/>
  <c r="E28" i="6" l="1"/>
  <c r="G27" i="6"/>
  <c r="I27" i="6" s="1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I11" i="5" s="1"/>
  <c r="G13" i="5"/>
  <c r="G15" i="5"/>
  <c r="I15" i="5" s="1"/>
  <c r="G17" i="5"/>
  <c r="I17" i="5" s="1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I27" i="4" s="1"/>
  <c r="G24" i="5"/>
  <c r="E24" i="5"/>
  <c r="G28" i="5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6" i="5"/>
  <c r="H28" i="4"/>
  <c r="I14" i="5"/>
  <c r="I23" i="5"/>
  <c r="I18" i="5"/>
  <c r="G29" i="5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I11" i="4" s="1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<sst xmlns="http://schemas.openxmlformats.org/spreadsheetml/2006/main" count="180" uniqueCount="55">
  <si>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</si>
  <si>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</si>
  <si>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</si>
  <si>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</si>
  <si>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</si>
  <si>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</si>
  <si>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</si>
  <si>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</si>
  <si>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</si>
  <si>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</si>
  <si>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</si>
  <si>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</si>
  <si>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</si>
  <si>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</si>
  <si>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</si>
  <si>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</si>
  <si>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</si>
  <si>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</si>
  <si>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</si>
  <si>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</si>
  <si>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</si>
  <si>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</si>
  <si>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</si>
  <si>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</si>
  <si>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</si>
  <si>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</si>
  <si>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</si>
  <si>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</si>
  <si>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V 2016.*</t>
  </si>
  <si>
    <t>V 2017.**</t>
  </si>
  <si>
    <t>*Podatci se odnose na razdoblje od 01.01. do 31.05.2016. godine.</t>
  </si>
  <si>
    <t>**Podatci se odnose na razdoblje od 01.01. do 31.05.2017. godine.</t>
  </si>
  <si>
    <t>Promjena u udjelu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</si>
  <si>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</si>
  <si>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</si>
  <si>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</si>
  <si>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</si>
  <si>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</si>
  <si>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Premije po skupinama/vrstama osiguranja u BiH (u KM) za svibanj 2016. i 2017. godine</t>
  </si>
  <si>
    <t>Premije po skupinama/vrstama osiguranja u FBiH (u KM) za svibanj 2016. i 2017. godine</t>
  </si>
  <si>
    <t>Premije po skupinama/vrstama osiguranja u RS (u KM) za svibanj 2016. i 2017. godine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</si>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</sst>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2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04"/>
    </font>
    <font>
      <sz val="8"/>
      <name val="Bookman Old Style"/>
      <family val="1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2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3" fillId="0" borderId="0"/>
    <xf numFmtId="0" fontId="12" fillId="23" borderId="7" applyNumberFormat="0" applyFont="0" applyAlignment="0" applyProtection="0"/>
    <xf numFmtId="0" fontId="24" fillId="20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" fillId="0" borderId="0"/>
    <xf numFmtId="0" fontId="4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29" fillId="0" borderId="0" xfId="197" applyFont="1"/>
    <xf numFmtId="0" fontId="31" fillId="0" borderId="0" xfId="197" applyFont="1"/>
    <xf numFmtId="0" fontId="30" fillId="0" borderId="0" xfId="197" applyFont="1"/>
    <xf numFmtId="0" fontId="29" fillId="0" borderId="0" xfId="197" applyFont="1" applyBorder="1"/>
    <xf numFmtId="0" fontId="32" fillId="0" borderId="0" xfId="197" applyFont="1" applyFill="1" applyBorder="1"/>
    <xf numFmtId="3" fontId="30" fillId="0" borderId="0" xfId="197" applyNumberFormat="1" applyFont="1" applyBorder="1" applyAlignment="1">
      <alignment horizontal="right"/>
    </xf>
    <xf numFmtId="3" fontId="29" fillId="0" borderId="0" xfId="197" applyNumberFormat="1" applyFont="1" applyBorder="1"/>
    <xf numFmtId="3" fontId="29" fillId="0" borderId="0" xfId="197" applyNumberFormat="1" applyFont="1"/>
    <xf numFmtId="0" fontId="29" fillId="0" borderId="0" xfId="197" applyFont="1" applyBorder="1" applyAlignment="1">
      <alignment horizontal="justify"/>
    </xf>
    <xf numFmtId="0" fontId="30" fillId="0" borderId="0" xfId="197" applyFont="1" applyBorder="1" applyAlignment="1">
      <alignment horizontal="left" wrapText="1"/>
    </xf>
    <xf numFmtId="0" fontId="30" fillId="0" borderId="0" xfId="197" applyFont="1" applyBorder="1" applyAlignment="1">
      <alignment horizontal="right" wrapText="1"/>
    </xf>
    <xf numFmtId="0" fontId="29" fillId="0" borderId="0" xfId="197" applyFont="1" applyAlignment="1">
      <alignment wrapText="1"/>
    </xf>
    <xf numFmtId="0" fontId="29" fillId="0" borderId="0" xfId="197" applyFont="1" applyBorder="1" applyAlignment="1"/>
    <xf numFmtId="0" fontId="30" fillId="0" borderId="0" xfId="197" applyFont="1" applyBorder="1" applyAlignment="1">
      <alignment wrapText="1"/>
    </xf>
    <xf numFmtId="0" fontId="30" fillId="0" borderId="0" xfId="197" applyFont="1" applyBorder="1" applyAlignment="1"/>
    <xf numFmtId="10" fontId="37" fillId="0" borderId="10" xfId="197" applyNumberFormat="1" applyFont="1" applyBorder="1" applyAlignment="1">
      <alignment horizontal="right" vertical="center" wrapText="1"/>
    </xf>
    <xf numFmtId="10" fontId="38" fillId="0" borderId="10" xfId="197" applyNumberFormat="1" applyFont="1" applyBorder="1" applyAlignment="1">
      <alignment vertical="center" wrapText="1"/>
    </xf>
    <xf numFmtId="10" fontId="38" fillId="0" borderId="13" xfId="197" applyNumberFormat="1" applyFont="1" applyBorder="1" applyAlignment="1">
      <alignment vertical="center" wrapText="1"/>
    </xf>
    <xf numFmtId="0" fontId="37" fillId="0" borderId="10" xfId="197" applyFont="1" applyBorder="1" applyAlignment="1">
      <alignment horizontal="left" vertical="center" wrapText="1"/>
    </xf>
    <xf numFmtId="10" fontId="38" fillId="0" borderId="10" xfId="197" applyNumberFormat="1" applyFont="1" applyBorder="1" applyAlignment="1">
      <alignment horizontal="right" vertical="center" wrapText="1"/>
    </xf>
    <xf numFmtId="10" fontId="38" fillId="0" borderId="13" xfId="197" applyNumberFormat="1" applyFont="1" applyBorder="1" applyAlignment="1">
      <alignment horizontal="right" vertical="center" wrapText="1"/>
    </xf>
    <xf numFmtId="0" fontId="34" fillId="24" borderId="10" xfId="197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6" fillId="24" borderId="13" xfId="197" applyNumberFormat="1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6" fillId="24" borderId="13" xfId="197" applyNumberFormat="1" applyFont="1" applyFill="1" applyBorder="1" applyAlignment="1">
      <alignment vertical="center" wrapText="1"/>
    </xf>
    <xf numFmtId="0" fontId="34" fillId="25" borderId="12" xfId="197" applyFont="1" applyFill="1" applyBorder="1" applyAlignment="1">
      <alignment horizontal="right" vertical="center" wrapText="1"/>
    </xf>
    <xf numFmtId="10" fontId="36" fillId="25" borderId="12" xfId="197" applyNumberFormat="1" applyFont="1" applyFill="1" applyBorder="1" applyAlignment="1">
      <alignment vertical="center" wrapText="1"/>
    </xf>
    <xf numFmtId="10" fontId="36" fillId="25" borderId="14" xfId="197" applyNumberFormat="1" applyFont="1" applyFill="1" applyBorder="1" applyAlignment="1">
      <alignment vertical="center" wrapText="1"/>
    </xf>
    <xf numFmtId="4" fontId="29" fillId="0" borderId="0" xfId="197" applyNumberFormat="1" applyFont="1"/>
    <xf numFmtId="4" fontId="0" fillId="0" borderId="0" xfId="0" applyNumberFormat="1" applyBorder="1"/>
    <xf numFmtId="0" fontId="39" fillId="0" borderId="0" xfId="197" applyFont="1" applyBorder="1" applyAlignment="1">
      <alignment wrapText="1"/>
    </xf>
    <xf numFmtId="4" fontId="40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3" fontId="41" fillId="0" borderId="0" xfId="0" applyNumberFormat="1" applyFont="1" applyFill="1" applyBorder="1"/>
    <xf numFmtId="10" fontId="37" fillId="0" borderId="24" xfId="197" applyNumberFormat="1" applyFont="1" applyBorder="1" applyAlignment="1">
      <alignment horizontal="right" vertical="center" wrapText="1"/>
    </xf>
    <xf numFmtId="0" fontId="30" fillId="0" borderId="0" xfId="197" applyFont="1" applyBorder="1"/>
    <xf numFmtId="4" fontId="46" fillId="0" borderId="0" xfId="205" applyNumberFormat="1" applyFont="1" applyBorder="1" applyAlignment="1"/>
    <xf numFmtId="9" fontId="34" fillId="25" borderId="12" xfId="197" applyNumberFormat="1" applyFont="1" applyFill="1" applyBorder="1" applyAlignment="1">
      <alignment vertical="center"/>
    </xf>
    <xf numFmtId="9" fontId="34" fillId="25" borderId="12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49" fillId="0" borderId="0" xfId="197" applyNumberFormat="1" applyFont="1"/>
    <xf numFmtId="1" fontId="29" fillId="0" borderId="0" xfId="197" applyNumberFormat="1" applyFont="1" applyBorder="1"/>
    <xf numFmtId="1" fontId="49" fillId="0" borderId="0" xfId="197" applyNumberFormat="1" applyFont="1" applyBorder="1"/>
    <xf numFmtId="0" fontId="50" fillId="0" borderId="0" xfId="211" applyFont="1" applyFill="1" applyBorder="1" applyAlignment="1" applyProtection="1">
      <alignment horizontal="left" wrapText="1"/>
    </xf>
    <xf numFmtId="3" fontId="46" fillId="0" borderId="0" xfId="211" applyNumberFormat="1" applyFont="1" applyFill="1" applyBorder="1" applyAlignment="1" applyProtection="1">
      <alignment horizontal="right"/>
    </xf>
    <xf numFmtId="3" fontId="51" fillId="0" borderId="0" xfId="197" applyNumberFormat="1" applyFont="1" applyFill="1" applyBorder="1"/>
    <xf numFmtId="0" fontId="29" fillId="0" borderId="0" xfId="197" applyFont="1" applyFill="1" applyBorder="1"/>
    <xf numFmtId="4" fontId="46" fillId="0" borderId="0" xfId="205" applyNumberFormat="1" applyFont="1" applyFill="1" applyBorder="1" applyAlignment="1"/>
    <xf numFmtId="0" fontId="50" fillId="0" borderId="0" xfId="211" applyFont="1" applyFill="1" applyBorder="1" applyAlignment="1" applyProtection="1">
      <alignment wrapText="1"/>
    </xf>
    <xf numFmtId="3" fontId="29" fillId="0" borderId="0" xfId="197" applyNumberFormat="1" applyFont="1" applyFill="1" applyBorder="1"/>
    <xf numFmtId="3" fontId="49" fillId="0" borderId="0" xfId="197" applyNumberFormat="1" applyFont="1" applyFill="1" applyBorder="1"/>
    <xf numFmtId="3" fontId="46" fillId="0" borderId="0" xfId="205" applyNumberFormat="1" applyFont="1" applyFill="1" applyBorder="1" applyAlignment="1"/>
    <xf numFmtId="0" fontId="34" fillId="25" borderId="23" xfId="197" applyFont="1" applyFill="1" applyBorder="1" applyAlignment="1">
      <alignment horizontal="center" vertical="center" wrapText="1"/>
    </xf>
    <xf numFmtId="0" fontId="34" fillId="25" borderId="22" xfId="197" applyFont="1" applyFill="1" applyBorder="1" applyAlignment="1">
      <alignment horizontal="center" vertical="center" wrapText="1"/>
    </xf>
    <xf numFmtId="0" fontId="53" fillId="0" borderId="0" xfId="197" applyFont="1"/>
    <xf numFmtId="0" fontId="0" fillId="0" borderId="0" xfId="0" applyAlignment="1">
      <alignment horizontal="center"/>
    </xf>
    <xf numFmtId="10" fontId="47" fillId="0" borderId="10" xfId="197" applyNumberFormat="1" applyFont="1" applyFill="1" applyBorder="1" applyAlignment="1">
      <alignment horizontal="right" vertical="center"/>
    </xf>
    <xf numFmtId="10" fontId="55" fillId="0" borderId="10" xfId="197" applyNumberFormat="1" applyFont="1" applyBorder="1" applyAlignment="1">
      <alignment vertical="center" wrapText="1"/>
    </xf>
    <xf numFmtId="10" fontId="55" fillId="0" borderId="13" xfId="197" applyNumberFormat="1" applyFont="1" applyBorder="1" applyAlignment="1">
      <alignment vertical="center" wrapText="1"/>
    </xf>
    <xf numFmtId="10" fontId="55" fillId="0" borderId="10" xfId="197" applyNumberFormat="1" applyFont="1" applyBorder="1" applyAlignment="1">
      <alignment horizontal="right" vertical="center" wrapText="1"/>
    </xf>
    <xf numFmtId="10" fontId="55" fillId="0" borderId="13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/>
    </xf>
    <xf numFmtId="10" fontId="54" fillId="24" borderId="10" xfId="197" applyNumberFormat="1" applyFont="1" applyFill="1" applyBorder="1" applyAlignment="1">
      <alignment vertical="center" wrapText="1"/>
    </xf>
    <xf numFmtId="10" fontId="54" fillId="24" borderId="13" xfId="197" applyNumberFormat="1" applyFont="1" applyFill="1" applyBorder="1" applyAlignment="1">
      <alignment vertical="center" wrapText="1"/>
    </xf>
    <xf numFmtId="9" fontId="48" fillId="25" borderId="12" xfId="197" applyNumberFormat="1" applyFont="1" applyFill="1" applyBorder="1" applyAlignment="1">
      <alignment horizontal="right" vertical="center"/>
    </xf>
    <xf numFmtId="10" fontId="54" fillId="25" borderId="12" xfId="197" applyNumberFormat="1" applyFont="1" applyFill="1" applyBorder="1" applyAlignment="1">
      <alignment vertical="center" wrapText="1"/>
    </xf>
    <xf numFmtId="10" fontId="54" fillId="25" borderId="14" xfId="197" applyNumberFormat="1" applyFont="1" applyFill="1" applyBorder="1" applyAlignment="1">
      <alignment vertical="center" wrapText="1"/>
    </xf>
    <xf numFmtId="0" fontId="44" fillId="0" borderId="0" xfId="197" applyFont="1" applyBorder="1" applyAlignment="1">
      <alignment vertical="center"/>
    </xf>
    <xf numFmtId="0" fontId="0" fillId="0" borderId="0" xfId="0" applyAlignment="1">
      <alignment vertical="center"/>
    </xf>
    <xf numFmtId="0" fontId="44" fillId="0" borderId="0" xfId="197" applyFont="1" applyAlignment="1">
      <alignment vertical="center"/>
    </xf>
    <xf numFmtId="0" fontId="29" fillId="0" borderId="0" xfId="197" applyFont="1" applyAlignment="1">
      <alignment vertical="center"/>
    </xf>
    <xf numFmtId="3" fontId="56" fillId="0" borderId="0" xfId="197" applyNumberFormat="1" applyFont="1" applyBorder="1" applyAlignment="1">
      <alignment horizontal="right"/>
    </xf>
    <xf numFmtId="3" fontId="40" fillId="0" borderId="0" xfId="0" applyNumberFormat="1" applyFont="1"/>
    <xf numFmtId="4" fontId="30" fillId="0" borderId="0" xfId="197" applyNumberFormat="1" applyFont="1" applyFill="1" applyBorder="1"/>
    <xf numFmtId="0" fontId="30" fillId="0" borderId="0" xfId="197" applyFont="1" applyFill="1" applyBorder="1"/>
    <xf numFmtId="4" fontId="46" fillId="0" borderId="0" xfId="211" applyNumberFormat="1" applyFont="1" applyFill="1" applyBorder="1" applyAlignment="1" applyProtection="1">
      <alignment horizontal="right"/>
      <protection locked="0"/>
    </xf>
    <xf numFmtId="4" fontId="46" fillId="0" borderId="0" xfId="211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33" fillId="0" borderId="0" xfId="197" applyFont="1" applyFill="1" applyBorder="1"/>
    <xf numFmtId="4" fontId="46" fillId="0" borderId="0" xfId="211" applyNumberFormat="1" applyFont="1" applyBorder="1" applyAlignment="1" applyProtection="1">
      <alignment horizontal="right"/>
      <protection locked="0"/>
    </xf>
    <xf numFmtId="4" fontId="46" fillId="0" borderId="0" xfId="211" applyNumberFormat="1" applyFont="1" applyBorder="1" applyAlignment="1" applyProtection="1">
      <alignment horizontal="right"/>
    </xf>
    <xf numFmtId="4" fontId="29" fillId="0" borderId="0" xfId="197" applyNumberFormat="1" applyFont="1" applyBorder="1"/>
    <xf numFmtId="3" fontId="47" fillId="0" borderId="10" xfId="197" applyNumberFormat="1" applyFont="1" applyFill="1" applyBorder="1" applyAlignment="1">
      <alignment horizontal="right" vertical="center"/>
    </xf>
    <xf numFmtId="3" fontId="48" fillId="24" borderId="10" xfId="197" applyNumberFormat="1" applyFont="1" applyFill="1" applyBorder="1" applyAlignment="1">
      <alignment horizontal="right" vertical="center"/>
    </xf>
    <xf numFmtId="3" fontId="57" fillId="0" borderId="10" xfId="0" applyNumberFormat="1" applyFont="1" applyBorder="1" applyAlignment="1">
      <alignment vertical="center"/>
    </xf>
    <xf numFmtId="3" fontId="48" fillId="24" borderId="10" xfId="197" applyNumberFormat="1" applyFont="1" applyFill="1" applyBorder="1" applyAlignment="1">
      <alignment vertical="center" wrapText="1"/>
    </xf>
    <xf numFmtId="9" fontId="48" fillId="25" borderId="12" xfId="197" applyNumberFormat="1" applyFont="1" applyFill="1" applyBorder="1" applyAlignment="1">
      <alignment horizontal="right" vertical="center" wrapText="1"/>
    </xf>
    <xf numFmtId="3" fontId="48" fillId="24" borderId="10" xfId="197" applyNumberFormat="1" applyFont="1" applyFill="1" applyBorder="1" applyAlignment="1">
      <alignment horizontal="right" vertical="center" wrapText="1"/>
    </xf>
    <xf numFmtId="9" fontId="48" fillId="25" borderId="12" xfId="197" applyNumberFormat="1" applyFont="1" applyFill="1" applyBorder="1" applyAlignment="1">
      <alignment vertical="center"/>
    </xf>
    <xf numFmtId="4" fontId="0" fillId="0" borderId="0" xfId="0" applyNumberFormat="1" applyFill="1" applyBorder="1"/>
    <xf numFmtId="4" fontId="58" fillId="0" borderId="0" xfId="211" applyNumberFormat="1" applyFont="1" applyFill="1" applyBorder="1" applyAlignment="1" applyProtection="1">
      <alignment horizontal="right"/>
      <protection locked="0"/>
    </xf>
    <xf numFmtId="3" fontId="47" fillId="0" borderId="0" xfId="205" applyNumberFormat="1" applyFont="1" applyFill="1" applyBorder="1"/>
    <xf numFmtId="4" fontId="58" fillId="0" borderId="0" xfId="211" applyNumberFormat="1" applyFont="1" applyFill="1" applyBorder="1" applyAlignment="1" applyProtection="1">
      <alignment horizontal="right"/>
    </xf>
    <xf numFmtId="3" fontId="48" fillId="0" borderId="0" xfId="197" applyNumberFormat="1" applyFont="1" applyFill="1" applyBorder="1" applyAlignment="1">
      <alignment horizontal="right" vertical="center"/>
    </xf>
    <xf numFmtId="4" fontId="59" fillId="0" borderId="0" xfId="0" applyNumberFormat="1" applyFont="1" applyFill="1" applyBorder="1"/>
    <xf numFmtId="3" fontId="57" fillId="0" borderId="0" xfId="0" applyNumberFormat="1" applyFont="1" applyFill="1" applyBorder="1" applyAlignment="1">
      <alignment vertical="center"/>
    </xf>
    <xf numFmtId="4" fontId="46" fillId="0" borderId="0" xfId="205" applyNumberFormat="1" applyFont="1" applyFill="1" applyBorder="1" applyAlignment="1">
      <alignment horizontal="right" wrapText="1"/>
    </xf>
    <xf numFmtId="4" fontId="58" fillId="0" borderId="0" xfId="205" applyNumberFormat="1" applyFont="1" applyFill="1" applyBorder="1" applyAlignment="1"/>
    <xf numFmtId="3" fontId="48" fillId="0" borderId="0" xfId="197" applyNumberFormat="1" applyFont="1" applyFill="1" applyBorder="1" applyAlignment="1">
      <alignment vertical="center" wrapText="1"/>
    </xf>
    <xf numFmtId="4" fontId="46" fillId="0" borderId="0" xfId="205" applyNumberFormat="1" applyFont="1" applyFill="1" applyBorder="1" applyAlignment="1">
      <alignment horizontal="right"/>
    </xf>
    <xf numFmtId="3" fontId="47" fillId="0" borderId="0" xfId="0" applyNumberFormat="1" applyFont="1" applyFill="1" applyBorder="1"/>
    <xf numFmtId="3" fontId="48" fillId="0" borderId="0" xfId="197" applyNumberFormat="1" applyFont="1" applyFill="1" applyBorder="1" applyAlignment="1">
      <alignment horizontal="right" vertical="center" wrapText="1"/>
    </xf>
    <xf numFmtId="49" fontId="47" fillId="0" borderId="11" xfId="197" applyNumberFormat="1" applyFont="1" applyBorder="1" applyAlignment="1">
      <alignment horizontal="center" vertical="center"/>
    </xf>
    <xf numFmtId="0" fontId="48" fillId="24" borderId="11" xfId="197" applyFont="1" applyFill="1" applyBorder="1" applyAlignment="1">
      <alignment horizontal="center" vertical="center"/>
    </xf>
    <xf numFmtId="0" fontId="47" fillId="0" borderId="11" xfId="197" applyFont="1" applyBorder="1" applyAlignment="1">
      <alignment horizontal="center" vertical="center"/>
    </xf>
    <xf numFmtId="0" fontId="48" fillId="25" borderId="15" xfId="197" applyFont="1" applyFill="1" applyBorder="1" applyAlignment="1">
      <alignment horizontal="center" vertical="center"/>
    </xf>
    <xf numFmtId="0" fontId="37" fillId="0" borderId="11" xfId="197" applyFont="1" applyBorder="1" applyAlignment="1">
      <alignment horizontal="center" vertical="center"/>
    </xf>
    <xf numFmtId="0" fontId="34" fillId="24" borderId="11" xfId="197" applyFont="1" applyFill="1" applyBorder="1" applyAlignment="1">
      <alignment horizontal="center" vertical="center"/>
    </xf>
    <xf numFmtId="0" fontId="34" fillId="25" borderId="15" xfId="197" applyFont="1" applyFill="1" applyBorder="1" applyAlignment="1">
      <alignment horizontal="center" vertical="center"/>
    </xf>
    <xf numFmtId="3" fontId="52" fillId="0" borderId="0" xfId="197" applyNumberFormat="1" applyFont="1" applyBorder="1" applyAlignment="1">
      <alignment horizontal="right"/>
    </xf>
    <xf numFmtId="3" fontId="60" fillId="0" borderId="0" xfId="211" applyNumberFormat="1" applyFont="1" applyFill="1" applyBorder="1" applyAlignment="1" applyProtection="1">
      <alignment horizontal="right" vertical="center"/>
    </xf>
    <xf numFmtId="3" fontId="35" fillId="25" borderId="12" xfId="197" applyNumberFormat="1" applyFont="1" applyFill="1" applyBorder="1" applyAlignment="1">
      <alignment horizontal="right" vertical="center"/>
    </xf>
    <xf numFmtId="9" fontId="35" fillId="25" borderId="12" xfId="197" applyNumberFormat="1" applyFont="1" applyFill="1" applyBorder="1" applyAlignment="1">
      <alignment horizontal="right" vertical="center"/>
    </xf>
    <xf numFmtId="3" fontId="47" fillId="0" borderId="10" xfId="205" applyNumberFormat="1" applyFont="1" applyBorder="1" applyAlignment="1">
      <alignment vertical="center"/>
    </xf>
    <xf numFmtId="3" fontId="47" fillId="0" borderId="10" xfId="0" applyNumberFormat="1" applyFont="1" applyBorder="1" applyAlignment="1">
      <alignment vertical="center"/>
    </xf>
    <xf numFmtId="0" fontId="61" fillId="0" borderId="10" xfId="197" applyFont="1" applyBorder="1" applyAlignment="1">
      <alignment horizontal="left" vertical="center" wrapText="1"/>
    </xf>
    <xf numFmtId="0" fontId="37" fillId="0" borderId="10" xfId="197" applyFont="1" applyFill="1" applyBorder="1" applyAlignment="1">
      <alignment horizontal="left" vertical="center" wrapText="1"/>
    </xf>
    <xf numFmtId="9" fontId="55" fillId="0" borderId="10" xfId="197" applyNumberFormat="1" applyFont="1" applyBorder="1" applyAlignment="1">
      <alignment vertical="center" wrapText="1"/>
    </xf>
    <xf numFmtId="9" fontId="55" fillId="0" borderId="13" xfId="197" applyNumberFormat="1" applyFont="1" applyBorder="1" applyAlignment="1">
      <alignment vertical="center" wrapText="1"/>
    </xf>
    <xf numFmtId="0" fontId="30" fillId="0" borderId="19" xfId="197" applyFont="1" applyBorder="1" applyAlignment="1">
      <alignment horizontal="center"/>
    </xf>
    <xf numFmtId="0" fontId="30" fillId="0" borderId="20" xfId="197" applyFont="1" applyBorder="1" applyAlignment="1">
      <alignment horizontal="center"/>
    </xf>
    <xf numFmtId="0" fontId="30" fillId="0" borderId="21" xfId="197" applyFont="1" applyBorder="1" applyAlignment="1">
      <alignment horizontal="center"/>
    </xf>
    <xf numFmtId="0" fontId="48" fillId="25" borderId="17" xfId="197" applyFont="1" applyFill="1" applyBorder="1" applyAlignment="1">
      <alignment horizontal="center" vertical="center" wrapText="1"/>
    </xf>
    <xf numFmtId="0" fontId="47" fillId="25" borderId="10" xfId="197" applyFont="1" applyFill="1" applyBorder="1" applyAlignment="1">
      <alignment horizontal="center" vertical="center" wrapText="1"/>
    </xf>
    <xf numFmtId="0" fontId="54" fillId="25" borderId="17" xfId="197" applyFont="1" applyFill="1" applyBorder="1" applyAlignment="1">
      <alignment horizontal="center" vertical="center" wrapText="1"/>
    </xf>
    <xf numFmtId="0" fontId="55" fillId="25" borderId="10" xfId="197" applyFont="1" applyFill="1" applyBorder="1" applyAlignment="1">
      <alignment horizontal="center" vertical="center" wrapText="1"/>
    </xf>
    <xf numFmtId="0" fontId="54" fillId="25" borderId="18" xfId="197" applyFont="1" applyFill="1" applyBorder="1" applyAlignment="1">
      <alignment horizontal="center" vertical="center" wrapText="1"/>
    </xf>
    <xf numFmtId="0" fontId="55" fillId="25" borderId="13" xfId="197" applyFont="1" applyFill="1" applyBorder="1" applyAlignment="1">
      <alignment horizontal="center" vertical="center" wrapText="1"/>
    </xf>
    <xf numFmtId="0" fontId="48" fillId="25" borderId="16" xfId="197" applyFont="1" applyFill="1" applyBorder="1" applyAlignment="1">
      <alignment horizontal="center" vertical="center" wrapText="1"/>
    </xf>
    <xf numFmtId="0" fontId="48" fillId="25" borderId="11" xfId="197" applyFont="1" applyFill="1" applyBorder="1" applyAlignment="1">
      <alignment horizontal="center" vertical="center" wrapText="1"/>
    </xf>
    <xf numFmtId="0" fontId="34" fillId="25" borderId="17" xfId="197" applyFont="1" applyFill="1" applyBorder="1" applyAlignment="1">
      <alignment horizontal="center" vertical="center" wrapText="1"/>
    </xf>
    <xf numFmtId="0" fontId="34" fillId="25" borderId="10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/>
    </xf>
    <xf numFmtId="0" fontId="48" fillId="25" borderId="10" xfId="197" applyFont="1" applyFill="1" applyBorder="1" applyAlignment="1">
      <alignment horizontal="center" vertical="center"/>
    </xf>
    <xf numFmtId="0" fontId="36" fillId="25" borderId="27" xfId="197" applyFont="1" applyFill="1" applyBorder="1" applyAlignment="1">
      <alignment horizontal="center" vertical="center" wrapText="1"/>
    </xf>
    <xf numFmtId="0" fontId="36" fillId="25" borderId="28" xfId="197" applyFont="1" applyFill="1" applyBorder="1" applyAlignment="1">
      <alignment horizontal="center" vertical="center" wrapText="1"/>
    </xf>
    <xf numFmtId="0" fontId="52" fillId="0" borderId="19" xfId="197" applyFont="1" applyBorder="1" applyAlignment="1">
      <alignment horizontal="center"/>
    </xf>
    <xf numFmtId="0" fontId="52" fillId="0" borderId="20" xfId="197" applyFont="1" applyBorder="1" applyAlignment="1">
      <alignment horizontal="center"/>
    </xf>
    <xf numFmtId="0" fontId="52" fillId="0" borderId="24" xfId="197" applyFont="1" applyBorder="1" applyAlignment="1">
      <alignment horizontal="center"/>
    </xf>
    <xf numFmtId="0" fontId="36" fillId="25" borderId="25" xfId="197" applyFont="1" applyFill="1" applyBorder="1" applyAlignment="1">
      <alignment horizontal="center" vertical="center" wrapText="1"/>
    </xf>
    <xf numFmtId="0" fontId="36" fillId="25" borderId="26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6" fillId="25" borderId="18" xfId="197" applyFont="1" applyFill="1" applyBorder="1" applyAlignment="1">
      <alignment horizontal="center" vertical="center" wrapText="1"/>
    </xf>
    <xf numFmtId="0" fontId="38" fillId="25" borderId="13" xfId="197" applyFont="1" applyFill="1" applyBorder="1" applyAlignment="1">
      <alignment horizontal="center" vertical="center" wrapText="1"/>
    </xf>
    <xf numFmtId="0" fontId="34" fillId="25" borderId="16" xfId="197" applyFont="1" applyFill="1" applyBorder="1" applyAlignment="1">
      <alignment horizontal="center" vertical="center" wrapText="1"/>
    </xf>
    <xf numFmtId="0" fontId="34" fillId="25" borderId="11" xfId="197" applyFont="1" applyFill="1" applyBorder="1" applyAlignment="1">
      <alignment horizontal="center" vertical="center" wrapText="1"/>
    </xf>
  </cellXfs>
  <cellStyles count="22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2.7109375" style="1" bestFit="1" customWidth="1"/>
    <col min="12" max="12" width="14.28515625" style="1" bestFit="1" customWidth="1"/>
    <col min="13" max="18" width="10.28515625" style="1"/>
    <col min="19" max="19" width="14.28515625" style="1" bestFit="1" customWidth="1"/>
    <col min="20" max="16384" width="10.28515625" style="1"/>
  </cols>
  <sheetData>
    <row r="2" spans="1:19" x14ac:dyDescent="0.25">
      <c r="B2" s="128" t="s">
        <v>38</v>
      </c>
      <c r="C2" s="129"/>
      <c r="D2" s="129"/>
      <c r="E2" s="129"/>
      <c r="F2" s="129"/>
      <c r="G2" s="129"/>
      <c r="H2" s="129"/>
      <c r="I2" s="130"/>
    </row>
    <row r="3" spans="1:19" ht="16.5" thickBot="1" x14ac:dyDescent="0.3">
      <c r="B3" s="2"/>
      <c r="C3" s="3"/>
    </row>
    <row r="4" spans="1:19" x14ac:dyDescent="0.25">
      <c r="B4" s="137"/>
      <c r="C4" s="139" t="s">
        <v>2</v>
      </c>
      <c r="D4" s="141" t="s">
        <v>28</v>
      </c>
      <c r="E4" s="131" t="s">
        <v>3</v>
      </c>
      <c r="F4" s="141" t="s">
        <v>29</v>
      </c>
      <c r="G4" s="131" t="s">
        <v>3</v>
      </c>
      <c r="H4" s="133" t="s">
        <v>8</v>
      </c>
      <c r="I4" s="135" t="s">
        <v>32</v>
      </c>
    </row>
    <row r="5" spans="1:19" x14ac:dyDescent="0.25">
      <c r="B5" s="138"/>
      <c r="C5" s="140"/>
      <c r="D5" s="142"/>
      <c r="E5" s="132" t="s">
        <v>0</v>
      </c>
      <c r="F5" s="142"/>
      <c r="G5" s="132" t="s">
        <v>0</v>
      </c>
      <c r="H5" s="134"/>
      <c r="I5" s="136"/>
    </row>
    <row r="6" spans="1:19" s="4" customFormat="1" x14ac:dyDescent="0.25">
      <c r="A6" s="1"/>
      <c r="B6" s="111" t="s">
        <v>9</v>
      </c>
      <c r="C6" s="124" t="s">
        <v>41</v>
      </c>
      <c r="D6" s="91">
        <f>'FBiH '!D6+RS!D6</f>
        <v>18392066.290000003</v>
      </c>
      <c r="E6" s="65">
        <f>D6/$D$29</f>
        <v>7.1662903192588515E-2</v>
      </c>
      <c r="F6" s="91">
        <f>'FBiH '!F6+RS!F6</f>
        <v>20717622.662495237</v>
      </c>
      <c r="G6" s="65">
        <f t="shared" ref="G6:G23" si="0">F6/$F$29</f>
        <v>7.3046776593546511E-2</v>
      </c>
      <c r="H6" s="66">
        <f>(F6-D6)/D6</f>
        <v>0.12644345316217506</v>
      </c>
      <c r="I6" s="67">
        <f>(G6-E6)/E6</f>
        <v>1.93108754921489E-2</v>
      </c>
      <c r="J6" s="1"/>
      <c r="K6" s="88"/>
      <c r="L6" s="88"/>
      <c r="M6" s="88"/>
      <c r="N6" s="89"/>
      <c r="O6" s="88"/>
      <c r="P6" s="88"/>
      <c r="Q6" s="88"/>
      <c r="R6" s="89"/>
      <c r="S6" s="90"/>
    </row>
    <row r="7" spans="1:19" s="4" customFormat="1" x14ac:dyDescent="0.25">
      <c r="A7" s="1"/>
      <c r="B7" s="111" t="s">
        <v>10</v>
      </c>
      <c r="C7" s="19" t="s">
        <v>4</v>
      </c>
      <c r="D7" s="91">
        <f>'FBiH '!D7+RS!D7</f>
        <v>2649343.7199999997</v>
      </c>
      <c r="E7" s="65">
        <f t="shared" ref="E7:E27" si="1">D7/$D$29</f>
        <v>1.0322910951744525E-2</v>
      </c>
      <c r="F7" s="91">
        <f>'FBiH '!F7+RS!F7</f>
        <v>3255693.2300000004</v>
      </c>
      <c r="G7" s="65">
        <f t="shared" si="0"/>
        <v>1.1479014745231827E-2</v>
      </c>
      <c r="H7" s="66">
        <f t="shared" ref="H7:H27" si="2">(F7-D7)/D7</f>
        <v>0.22886781561133215</v>
      </c>
      <c r="I7" s="67">
        <f t="shared" ref="I7:I23" si="3">(G7-E7)/E7</f>
        <v>0.11199397136056143</v>
      </c>
      <c r="J7" s="1"/>
      <c r="K7" s="88"/>
      <c r="L7" s="88"/>
      <c r="M7" s="88"/>
      <c r="N7" s="89"/>
      <c r="O7" s="88"/>
      <c r="P7" s="88"/>
      <c r="Q7" s="88"/>
      <c r="R7" s="89"/>
      <c r="S7" s="90"/>
    </row>
    <row r="8" spans="1:19" s="4" customFormat="1" x14ac:dyDescent="0.25">
      <c r="A8" s="1"/>
      <c r="B8" s="111" t="s">
        <v>11</v>
      </c>
      <c r="C8" s="125" t="s">
        <v>42</v>
      </c>
      <c r="D8" s="91">
        <f>'FBiH '!D8+RS!D8</f>
        <v>24265028.849999994</v>
      </c>
      <c r="E8" s="65">
        <f t="shared" si="1"/>
        <v>9.4546332425322982E-2</v>
      </c>
      <c r="F8" s="91">
        <f>'FBiH '!F8+RS!F8</f>
        <v>25725429.039999995</v>
      </c>
      <c r="G8" s="65">
        <f t="shared" si="0"/>
        <v>9.0703441146257793E-2</v>
      </c>
      <c r="H8" s="66">
        <f t="shared" si="2"/>
        <v>6.0185388570020253E-2</v>
      </c>
      <c r="I8" s="67">
        <f t="shared" si="3"/>
        <v>-4.0645588046479539E-2</v>
      </c>
      <c r="J8" s="1"/>
      <c r="K8" s="88"/>
      <c r="L8" s="88"/>
      <c r="M8" s="88"/>
      <c r="N8" s="89"/>
      <c r="O8" s="88"/>
      <c r="P8" s="88"/>
      <c r="Q8" s="88"/>
      <c r="R8" s="89"/>
      <c r="S8" s="90"/>
    </row>
    <row r="9" spans="1:19" s="4" customFormat="1" x14ac:dyDescent="0.25">
      <c r="A9" s="1"/>
      <c r="B9" s="111" t="s">
        <v>12</v>
      </c>
      <c r="C9" s="125" t="s">
        <v>43</v>
      </c>
      <c r="D9" s="91">
        <f>'FBiH '!D9+RS!D9</f>
        <v>6000</v>
      </c>
      <c r="E9" s="65">
        <f t="shared" si="1"/>
        <v>2.3378418301445293E-5</v>
      </c>
      <c r="F9" s="91">
        <f>'FBiH '!F9+RS!F9</f>
        <v>5382</v>
      </c>
      <c r="G9" s="65">
        <f t="shared" si="0"/>
        <v>1.8976006949781837E-5</v>
      </c>
      <c r="H9" s="66">
        <f t="shared" ref="H9" si="4">(F9-D9)/D9</f>
        <v>-0.10299999999999999</v>
      </c>
      <c r="I9" s="67">
        <f t="shared" ref="I9" si="5">(G9-E9)/E9</f>
        <v>-0.18831091543054865</v>
      </c>
      <c r="J9" s="1"/>
      <c r="K9" s="88"/>
      <c r="L9" s="88"/>
      <c r="M9" s="88"/>
      <c r="N9" s="89"/>
      <c r="O9" s="88"/>
      <c r="P9" s="88"/>
      <c r="Q9" s="88"/>
      <c r="R9" s="89"/>
      <c r="S9" s="90"/>
    </row>
    <row r="10" spans="1:19" s="4" customFormat="1" x14ac:dyDescent="0.25">
      <c r="A10" s="1"/>
      <c r="B10" s="111" t="s">
        <v>13</v>
      </c>
      <c r="C10" s="125" t="s">
        <v>44</v>
      </c>
      <c r="D10" s="91">
        <f>'FBiH '!D10+RS!D10</f>
        <v>0</v>
      </c>
      <c r="E10" s="65">
        <f t="shared" si="1"/>
        <v>0</v>
      </c>
      <c r="F10" s="91">
        <f>'FBiH '!F10+RS!F10</f>
        <v>0</v>
      </c>
      <c r="G10" s="65">
        <f t="shared" si="0"/>
        <v>0</v>
      </c>
      <c r="H10" s="68" t="s">
        <v>1</v>
      </c>
      <c r="I10" s="69" t="s">
        <v>1</v>
      </c>
      <c r="J10" s="1"/>
      <c r="K10" s="88"/>
      <c r="L10" s="88"/>
      <c r="M10" s="88"/>
      <c r="N10" s="89"/>
      <c r="O10" s="88"/>
      <c r="P10" s="88"/>
      <c r="Q10" s="88"/>
      <c r="R10" s="89"/>
      <c r="S10" s="90"/>
    </row>
    <row r="11" spans="1:19" s="4" customFormat="1" x14ac:dyDescent="0.25">
      <c r="A11" s="1"/>
      <c r="B11" s="111" t="s">
        <v>14</v>
      </c>
      <c r="C11" s="125" t="s">
        <v>45</v>
      </c>
      <c r="D11" s="91">
        <f>'FBiH '!D11+RS!D11</f>
        <v>2185.5</v>
      </c>
      <c r="E11" s="65">
        <f t="shared" si="1"/>
        <v>8.5155888663014483E-6</v>
      </c>
      <c r="F11" s="91">
        <f>'FBiH '!F11+RS!F11</f>
        <v>837.04</v>
      </c>
      <c r="G11" s="65">
        <f t="shared" si="0"/>
        <v>2.9512591707999607E-6</v>
      </c>
      <c r="H11" s="66">
        <f t="shared" ref="H11" si="6">(F11-D11)/D11</f>
        <v>-0.61700297414779226</v>
      </c>
      <c r="I11" s="67">
        <f t="shared" ref="I11" si="7">(G11-E11)/E11</f>
        <v>-0.65342864514291976</v>
      </c>
      <c r="J11" s="1"/>
      <c r="K11" s="88"/>
      <c r="L11" s="88"/>
      <c r="M11" s="88"/>
      <c r="N11" s="89"/>
      <c r="O11" s="88"/>
      <c r="P11" s="88"/>
      <c r="Q11" s="88"/>
      <c r="R11" s="89"/>
      <c r="S11" s="90"/>
    </row>
    <row r="12" spans="1:19" s="4" customFormat="1" x14ac:dyDescent="0.25">
      <c r="A12" s="1"/>
      <c r="B12" s="111" t="s">
        <v>15</v>
      </c>
      <c r="C12" s="125" t="s">
        <v>33</v>
      </c>
      <c r="D12" s="91">
        <f>'FBiH '!D12+RS!D12</f>
        <v>2064627.98</v>
      </c>
      <c r="E12" s="65">
        <f t="shared" si="1"/>
        <v>8.0446227588846717E-3</v>
      </c>
      <c r="F12" s="91">
        <f>'FBiH '!F12+RS!F12</f>
        <v>2304427.3600000003</v>
      </c>
      <c r="G12" s="65">
        <f t="shared" si="0"/>
        <v>8.1250147897858459E-3</v>
      </c>
      <c r="H12" s="66">
        <f t="shared" si="2"/>
        <v>0.11614653212246032</v>
      </c>
      <c r="I12" s="67">
        <f t="shared" si="3"/>
        <v>9.9932629920262486E-3</v>
      </c>
      <c r="J12" s="1"/>
      <c r="K12" s="88"/>
      <c r="L12" s="88"/>
      <c r="M12" s="88"/>
      <c r="N12" s="89"/>
      <c r="O12" s="88"/>
      <c r="P12" s="88"/>
      <c r="Q12" s="88"/>
      <c r="R12" s="89"/>
      <c r="S12" s="90"/>
    </row>
    <row r="13" spans="1:19" s="4" customFormat="1" x14ac:dyDescent="0.25">
      <c r="A13" s="1"/>
      <c r="B13" s="111" t="s">
        <v>16</v>
      </c>
      <c r="C13" s="125" t="s">
        <v>27</v>
      </c>
      <c r="D13" s="91">
        <f>'FBiH '!D13+RS!D13</f>
        <v>12497625.389999999</v>
      </c>
      <c r="E13" s="65">
        <f t="shared" si="1"/>
        <v>4.8695785690363889E-2</v>
      </c>
      <c r="F13" s="91">
        <f>'FBiH '!F13+RS!F13</f>
        <v>15134683.070000004</v>
      </c>
      <c r="G13" s="65">
        <f t="shared" si="0"/>
        <v>5.3362291177827127E-2</v>
      </c>
      <c r="H13" s="66">
        <f t="shared" si="2"/>
        <v>0.21100469870940863</v>
      </c>
      <c r="I13" s="67">
        <f t="shared" si="3"/>
        <v>9.5829760651888696E-2</v>
      </c>
      <c r="J13" s="1"/>
      <c r="K13" s="88"/>
      <c r="L13" s="88"/>
      <c r="M13" s="88"/>
      <c r="N13" s="89"/>
      <c r="O13" s="88"/>
      <c r="P13" s="88"/>
      <c r="Q13" s="88"/>
      <c r="R13" s="89"/>
      <c r="S13" s="90"/>
    </row>
    <row r="14" spans="1:19" s="4" customFormat="1" x14ac:dyDescent="0.25">
      <c r="A14" s="1"/>
      <c r="B14" s="111" t="s">
        <v>17</v>
      </c>
      <c r="C14" s="125" t="s">
        <v>46</v>
      </c>
      <c r="D14" s="91">
        <f>'FBiH '!D14+RS!D14</f>
        <v>13004092.259999998</v>
      </c>
      <c r="E14" s="65">
        <f t="shared" si="1"/>
        <v>5.0669184747477843E-2</v>
      </c>
      <c r="F14" s="91">
        <f>'FBiH '!F14+RS!F14</f>
        <v>12377902.085000001</v>
      </c>
      <c r="G14" s="65">
        <f t="shared" si="0"/>
        <v>4.3642355256164833E-2</v>
      </c>
      <c r="H14" s="66">
        <f t="shared" si="2"/>
        <v>-4.8153316854428183E-2</v>
      </c>
      <c r="I14" s="67">
        <f t="shared" si="3"/>
        <v>-0.13868053189197568</v>
      </c>
      <c r="J14" s="1"/>
      <c r="K14" s="88"/>
      <c r="L14" s="88"/>
      <c r="M14" s="88"/>
      <c r="N14" s="89"/>
      <c r="O14" s="88"/>
      <c r="P14" s="88"/>
      <c r="Q14" s="88"/>
      <c r="R14" s="89"/>
      <c r="S14" s="90"/>
    </row>
    <row r="15" spans="1:19" s="4" customFormat="1" x14ac:dyDescent="0.25">
      <c r="A15" s="1"/>
      <c r="B15" s="111" t="s">
        <v>18</v>
      </c>
      <c r="C15" s="125" t="s">
        <v>47</v>
      </c>
      <c r="D15" s="91">
        <f>'FBiH '!D15+RS!D15</f>
        <v>123980314.07999998</v>
      </c>
      <c r="E15" s="65">
        <f t="shared" si="1"/>
        <v>0.48307727395113453</v>
      </c>
      <c r="F15" s="91">
        <f>'FBiH '!F15+RS!F15</f>
        <v>135983419.29000002</v>
      </c>
      <c r="G15" s="65">
        <f t="shared" si="0"/>
        <v>0.47945416378709366</v>
      </c>
      <c r="H15" s="66">
        <f t="shared" si="2"/>
        <v>9.681460560145759E-2</v>
      </c>
      <c r="I15" s="67">
        <f t="shared" si="3"/>
        <v>-7.5000633633768724E-3</v>
      </c>
      <c r="J15" s="1"/>
      <c r="K15" s="88"/>
      <c r="L15" s="88"/>
      <c r="M15" s="88"/>
      <c r="N15" s="89"/>
      <c r="O15" s="88"/>
      <c r="P15" s="88"/>
      <c r="Q15" s="88"/>
      <c r="R15" s="89"/>
      <c r="S15" s="90"/>
    </row>
    <row r="16" spans="1:19" s="4" customFormat="1" x14ac:dyDescent="0.25">
      <c r="A16" s="1"/>
      <c r="B16" s="111" t="s">
        <v>19</v>
      </c>
      <c r="C16" s="125" t="s">
        <v>48</v>
      </c>
      <c r="D16" s="91">
        <f>'FBiH '!D16+RS!D16</f>
        <v>38518.760000000009</v>
      </c>
      <c r="E16" s="65">
        <f t="shared" si="1"/>
        <v>1.5008461395549653E-4</v>
      </c>
      <c r="F16" s="91">
        <f>'FBiH '!F16+RS!F16</f>
        <v>17589.93</v>
      </c>
      <c r="G16" s="65">
        <f t="shared" si="0"/>
        <v>6.2019069848787822E-5</v>
      </c>
      <c r="H16" s="66">
        <f t="shared" si="2"/>
        <v>-0.54334121866851381</v>
      </c>
      <c r="I16" s="67">
        <f t="shared" si="3"/>
        <v>-0.58677263302167748</v>
      </c>
      <c r="J16" s="1"/>
      <c r="K16" s="88"/>
      <c r="L16" s="88"/>
      <c r="M16" s="88"/>
      <c r="N16" s="89"/>
      <c r="O16" s="88"/>
      <c r="P16" s="88"/>
      <c r="Q16" s="88"/>
      <c r="R16" s="89"/>
      <c r="S16" s="90"/>
    </row>
    <row r="17" spans="1:19" s="4" customFormat="1" x14ac:dyDescent="0.25">
      <c r="A17" s="1"/>
      <c r="B17" s="111" t="s">
        <v>20</v>
      </c>
      <c r="C17" s="125" t="s">
        <v>49</v>
      </c>
      <c r="D17" s="91">
        <f>'FBiH '!D17+RS!D17</f>
        <v>10125.200000000001</v>
      </c>
      <c r="E17" s="65">
        <f t="shared" si="1"/>
        <v>3.9451860164298986E-5</v>
      </c>
      <c r="F17" s="91">
        <f>'FBiH '!F17+RS!F17</f>
        <v>6372</v>
      </c>
      <c r="G17" s="65">
        <f t="shared" si="0"/>
        <v>2.2466576790042711E-5</v>
      </c>
      <c r="H17" s="66">
        <f t="shared" si="2"/>
        <v>-0.37067909769683566</v>
      </c>
      <c r="I17" s="67">
        <f t="shared" si="3"/>
        <v>-0.43053187615286892</v>
      </c>
      <c r="J17" s="1"/>
      <c r="K17" s="88"/>
      <c r="L17" s="88"/>
      <c r="M17" s="88"/>
      <c r="N17" s="89"/>
      <c r="O17" s="88"/>
      <c r="P17" s="88"/>
      <c r="Q17" s="88"/>
      <c r="R17" s="89"/>
      <c r="S17" s="90"/>
    </row>
    <row r="18" spans="1:19" s="4" customFormat="1" x14ac:dyDescent="0.25">
      <c r="A18" s="1"/>
      <c r="B18" s="111" t="s">
        <v>21</v>
      </c>
      <c r="C18" s="125" t="s">
        <v>50</v>
      </c>
      <c r="D18" s="91">
        <f>'FBiH '!D18+RS!D18</f>
        <v>3364588.7100000009</v>
      </c>
      <c r="E18" s="65">
        <f t="shared" si="1"/>
        <v>1.3109793712450038E-2</v>
      </c>
      <c r="F18" s="91">
        <f>'FBiH '!F18+RS!F18</f>
        <v>3252984.59</v>
      </c>
      <c r="G18" s="65">
        <f t="shared" si="0"/>
        <v>1.146946454614887E-2</v>
      </c>
      <c r="H18" s="66">
        <f t="shared" si="2"/>
        <v>-3.3170211761187597E-2</v>
      </c>
      <c r="I18" s="67">
        <f t="shared" si="3"/>
        <v>-0.12512242391300096</v>
      </c>
      <c r="J18" s="1"/>
      <c r="K18" s="88"/>
      <c r="L18" s="88"/>
      <c r="M18" s="88"/>
      <c r="N18" s="89"/>
      <c r="O18" s="88"/>
      <c r="P18" s="88"/>
      <c r="Q18" s="88"/>
      <c r="R18" s="89"/>
      <c r="S18" s="90"/>
    </row>
    <row r="19" spans="1:19" s="4" customFormat="1" x14ac:dyDescent="0.25">
      <c r="A19" s="1"/>
      <c r="B19" s="111" t="s">
        <v>22</v>
      </c>
      <c r="C19" s="125" t="s">
        <v>5</v>
      </c>
      <c r="D19" s="91">
        <f>'FBiH '!D19+RS!D19</f>
        <v>3429234.2699999996</v>
      </c>
      <c r="E19" s="65">
        <f t="shared" si="1"/>
        <v>1.3361678869618563E-2</v>
      </c>
      <c r="F19" s="91">
        <f>'FBiH '!F19+RS!F19</f>
        <v>5165749.78</v>
      </c>
      <c r="G19" s="65">
        <f t="shared" si="0"/>
        <v>1.8213545842830546E-2</v>
      </c>
      <c r="H19" s="66">
        <f t="shared" si="2"/>
        <v>0.50638579148458152</v>
      </c>
      <c r="I19" s="67">
        <f t="shared" si="3"/>
        <v>0.36311806476984204</v>
      </c>
      <c r="J19" s="1"/>
      <c r="K19" s="88"/>
      <c r="L19" s="88"/>
      <c r="M19" s="88"/>
      <c r="N19" s="89"/>
      <c r="O19" s="88"/>
      <c r="P19" s="88"/>
      <c r="Q19" s="88"/>
      <c r="R19" s="89"/>
      <c r="S19" s="90"/>
    </row>
    <row r="20" spans="1:19" s="4" customFormat="1" x14ac:dyDescent="0.25">
      <c r="A20" s="1"/>
      <c r="B20" s="111" t="s">
        <v>23</v>
      </c>
      <c r="C20" s="125" t="s">
        <v>51</v>
      </c>
      <c r="D20" s="91">
        <f>'FBiH '!D20+RS!D20</f>
        <v>118764.63</v>
      </c>
      <c r="E20" s="65">
        <f t="shared" si="1"/>
        <v>4.6275486659272982E-4</v>
      </c>
      <c r="F20" s="91">
        <f>'FBiH '!F20+RS!F20</f>
        <v>134874.85999999999</v>
      </c>
      <c r="G20" s="65">
        <f t="shared" si="0"/>
        <v>4.755455742680885E-4</v>
      </c>
      <c r="H20" s="66">
        <f t="shared" si="2"/>
        <v>0.13564838285607408</v>
      </c>
      <c r="I20" s="67">
        <f t="shared" si="3"/>
        <v>2.7640352589993984E-2</v>
      </c>
      <c r="J20" s="1"/>
      <c r="K20" s="88"/>
      <c r="L20" s="88"/>
      <c r="M20" s="88"/>
      <c r="N20" s="89"/>
      <c r="O20" s="88"/>
      <c r="P20" s="88"/>
      <c r="Q20" s="88"/>
      <c r="R20" s="89"/>
      <c r="S20" s="90"/>
    </row>
    <row r="21" spans="1:19" s="4" customFormat="1" x14ac:dyDescent="0.25">
      <c r="A21" s="1"/>
      <c r="B21" s="111" t="s">
        <v>24</v>
      </c>
      <c r="C21" s="125" t="s">
        <v>34</v>
      </c>
      <c r="D21" s="91">
        <f>'FBiH '!D21+RS!D21</f>
        <v>1145317.24</v>
      </c>
      <c r="E21" s="65">
        <f t="shared" si="1"/>
        <v>4.4626175874294682E-3</v>
      </c>
      <c r="F21" s="91">
        <f>'FBiH '!F21+RS!F21</f>
        <v>1428196.63</v>
      </c>
      <c r="G21" s="65">
        <f t="shared" si="0"/>
        <v>5.0355758410507243E-3</v>
      </c>
      <c r="H21" s="66">
        <f t="shared" si="2"/>
        <v>0.24698780400790954</v>
      </c>
      <c r="I21" s="67">
        <f t="shared" si="3"/>
        <v>0.12839062330485015</v>
      </c>
      <c r="J21" s="1"/>
      <c r="K21" s="88"/>
      <c r="L21" s="88"/>
      <c r="M21" s="88"/>
      <c r="N21" s="89"/>
      <c r="O21" s="88"/>
      <c r="P21" s="88"/>
      <c r="Q21" s="88"/>
      <c r="R21" s="89"/>
      <c r="S21" s="90"/>
    </row>
    <row r="22" spans="1:19" s="4" customFormat="1" x14ac:dyDescent="0.25">
      <c r="A22" s="1"/>
      <c r="B22" s="111" t="s">
        <v>25</v>
      </c>
      <c r="C22" s="125" t="s">
        <v>52</v>
      </c>
      <c r="D22" s="91">
        <f>'FBiH '!D22+RS!D22</f>
        <v>1233</v>
      </c>
      <c r="E22" s="65">
        <f t="shared" si="1"/>
        <v>4.8042649609470081E-6</v>
      </c>
      <c r="F22" s="91">
        <f>'FBiH '!F22+RS!F22</f>
        <v>1169</v>
      </c>
      <c r="G22" s="65">
        <f t="shared" si="0"/>
        <v>4.121693074005011E-6</v>
      </c>
      <c r="H22" s="66">
        <f t="shared" si="2"/>
        <v>-5.1905920519059207E-2</v>
      </c>
      <c r="I22" s="67">
        <f t="shared" si="3"/>
        <v>-0.14207623694581778</v>
      </c>
      <c r="J22" s="1"/>
      <c r="K22" s="88"/>
      <c r="L22" s="88"/>
      <c r="M22" s="88"/>
      <c r="N22" s="89"/>
      <c r="O22" s="88"/>
      <c r="P22" s="88"/>
      <c r="Q22" s="88"/>
      <c r="R22" s="89"/>
      <c r="S22" s="90"/>
    </row>
    <row r="23" spans="1:19" s="4" customFormat="1" x14ac:dyDescent="0.25">
      <c r="A23" s="1"/>
      <c r="B23" s="111" t="s">
        <v>26</v>
      </c>
      <c r="C23" s="125" t="s">
        <v>53</v>
      </c>
      <c r="D23" s="91">
        <f>'FBiH '!D23+RS!D23</f>
        <v>16692.8</v>
      </c>
      <c r="E23" s="65">
        <f t="shared" si="1"/>
        <v>6.5041876837060997E-5</v>
      </c>
      <c r="F23" s="91">
        <f>'FBiH '!F23+RS!F23</f>
        <v>184818.2</v>
      </c>
      <c r="G23" s="65">
        <f t="shared" si="0"/>
        <v>6.5163720692050725E-4</v>
      </c>
      <c r="H23" s="66">
        <f t="shared" si="2"/>
        <v>10.07173152496885</v>
      </c>
      <c r="I23" s="67">
        <f t="shared" si="3"/>
        <v>9.0187331394656649</v>
      </c>
      <c r="J23" s="1"/>
      <c r="K23" s="88"/>
      <c r="L23" s="88"/>
      <c r="M23" s="88"/>
      <c r="N23" s="89"/>
      <c r="O23" s="88"/>
      <c r="P23" s="88"/>
      <c r="Q23" s="88"/>
      <c r="R23" s="89"/>
      <c r="S23" s="90"/>
    </row>
    <row r="24" spans="1:19" s="41" customFormat="1" x14ac:dyDescent="0.25">
      <c r="A24" s="3"/>
      <c r="B24" s="112"/>
      <c r="C24" s="22" t="s">
        <v>35</v>
      </c>
      <c r="D24" s="92">
        <f>SUM(D6:D23)</f>
        <v>204985758.68000001</v>
      </c>
      <c r="E24" s="70">
        <f>SUM(E6:E23)</f>
        <v>0.79870713537669347</v>
      </c>
      <c r="F24" s="92">
        <f>SUM(F6:F23)</f>
        <v>225697150.76749527</v>
      </c>
      <c r="G24" s="70">
        <f>SUM(G6:G23)</f>
        <v>0.79576936111295971</v>
      </c>
      <c r="H24" s="71">
        <f t="shared" ref="H24:I29" si="8">(F24-D24)/D24</f>
        <v>0.10103820002358062</v>
      </c>
      <c r="I24" s="72">
        <f t="shared" si="8"/>
        <v>-3.6781620366371482E-3</v>
      </c>
      <c r="J24" s="3"/>
    </row>
    <row r="25" spans="1:19" s="4" customFormat="1" ht="15.75" customHeight="1" x14ac:dyDescent="0.25">
      <c r="A25" s="1"/>
      <c r="B25" s="113">
        <v>19</v>
      </c>
      <c r="C25" s="19" t="s">
        <v>6</v>
      </c>
      <c r="D25" s="91">
        <f>'FBiH '!D25+RS!D25</f>
        <v>47807688.17700015</v>
      </c>
      <c r="E25" s="65">
        <f t="shared" si="1"/>
        <v>0.18627802203782834</v>
      </c>
      <c r="F25" s="91">
        <f>'FBiH '!F25+RS!F25</f>
        <v>53863448.505000092</v>
      </c>
      <c r="G25" s="65">
        <f>F25/$F$29</f>
        <v>0.18991326145858378</v>
      </c>
      <c r="H25" s="66">
        <f t="shared" si="2"/>
        <v>0.12666917307483014</v>
      </c>
      <c r="I25" s="67">
        <f t="shared" si="8"/>
        <v>1.9515127877067634E-2</v>
      </c>
      <c r="J25" s="1"/>
      <c r="K25" s="42"/>
    </row>
    <row r="26" spans="1:19" s="4" customFormat="1" x14ac:dyDescent="0.25">
      <c r="A26" s="1"/>
      <c r="B26" s="113"/>
      <c r="C26" s="19" t="s">
        <v>54</v>
      </c>
      <c r="D26" s="91">
        <f>'FBiH '!D26+RS!D26</f>
        <v>3771886.4129999983</v>
      </c>
      <c r="E26" s="65">
        <f t="shared" si="1"/>
        <v>1.4696789724775334E-2</v>
      </c>
      <c r="F26" s="91">
        <f>'FBiH '!F26+RS!F26</f>
        <v>3964322.9699999876</v>
      </c>
      <c r="G26" s="65">
        <f>F26/$F$29</f>
        <v>1.3977521410237745E-2</v>
      </c>
      <c r="H26" s="66">
        <f t="shared" si="2"/>
        <v>5.1018651128185342E-2</v>
      </c>
      <c r="I26" s="67">
        <f>(G26-E26)/E26</f>
        <v>-4.8940505240071014E-2</v>
      </c>
      <c r="J26" s="1"/>
      <c r="K26" s="42"/>
      <c r="L26" s="90"/>
    </row>
    <row r="27" spans="1:19" s="4" customFormat="1" x14ac:dyDescent="0.25">
      <c r="A27" s="1"/>
      <c r="B27" s="113"/>
      <c r="C27" s="19" t="s">
        <v>7</v>
      </c>
      <c r="D27" s="91">
        <f>'FBiH '!D27+RS!D27</f>
        <v>81627.299999999988</v>
      </c>
      <c r="E27" s="65">
        <f t="shared" si="1"/>
        <v>3.1805286070292753E-4</v>
      </c>
      <c r="F27" s="91">
        <f>'FBiH '!F27+RS!F27</f>
        <v>96390.41</v>
      </c>
      <c r="G27" s="65">
        <f>F27/$F$29</f>
        <v>3.3985601821856574E-4</v>
      </c>
      <c r="H27" s="66">
        <f t="shared" si="2"/>
        <v>0.18085995739170618</v>
      </c>
      <c r="I27" s="67">
        <f>(G27-E27)/E27</f>
        <v>6.8551993110362613E-2</v>
      </c>
      <c r="J27" s="1"/>
      <c r="K27" s="42"/>
    </row>
    <row r="28" spans="1:19" s="41" customFormat="1" x14ac:dyDescent="0.25">
      <c r="A28" s="3"/>
      <c r="B28" s="112"/>
      <c r="C28" s="22" t="s">
        <v>36</v>
      </c>
      <c r="D28" s="92">
        <f>SUM(D25:D27)</f>
        <v>51661201.890000142</v>
      </c>
      <c r="E28" s="70">
        <f>SUM(E25:E26)</f>
        <v>0.20097481176260368</v>
      </c>
      <c r="F28" s="92">
        <f>SUM(F25:F27)</f>
        <v>57924161.88500008</v>
      </c>
      <c r="G28" s="70">
        <f>SUM(G25:G26)</f>
        <v>0.20389078286882154</v>
      </c>
      <c r="H28" s="71">
        <f t="shared" si="8"/>
        <v>0.12123140317825697</v>
      </c>
      <c r="I28" s="72">
        <f t="shared" si="8"/>
        <v>1.4509137143326562E-2</v>
      </c>
      <c r="J28" s="3"/>
      <c r="K28" s="42"/>
    </row>
    <row r="29" spans="1:19" s="3" customFormat="1" ht="16.5" thickBot="1" x14ac:dyDescent="0.3">
      <c r="B29" s="114"/>
      <c r="C29" s="29" t="s">
        <v>37</v>
      </c>
      <c r="D29" s="120">
        <f>D24+D28</f>
        <v>256646960.57000014</v>
      </c>
      <c r="E29" s="121">
        <f>E24+E28</f>
        <v>0.99968194713929714</v>
      </c>
      <c r="F29" s="120">
        <f>F24+F28</f>
        <v>283621312.65249538</v>
      </c>
      <c r="G29" s="73">
        <f>G24+G28</f>
        <v>0.99966014398178127</v>
      </c>
      <c r="H29" s="74">
        <f>(F29-D29)/D29</f>
        <v>0.10510294773250596</v>
      </c>
      <c r="I29" s="75">
        <f t="shared" si="8"/>
        <v>-2.1810094278753695E-5</v>
      </c>
    </row>
    <row r="30" spans="1:19" x14ac:dyDescent="0.25">
      <c r="B30" s="4"/>
      <c r="C30" s="5"/>
      <c r="D30" s="6"/>
      <c r="E30" s="7"/>
      <c r="F30" s="118"/>
      <c r="G30" s="4"/>
    </row>
    <row r="31" spans="1:19" x14ac:dyDescent="0.25">
      <c r="B31" s="76" t="s">
        <v>30</v>
      </c>
      <c r="C31" s="34"/>
      <c r="D31" s="7"/>
      <c r="E31" s="7"/>
      <c r="F31" s="7"/>
      <c r="G31" s="4"/>
    </row>
    <row r="32" spans="1:19" x14ac:dyDescent="0.25">
      <c r="B32" s="79"/>
      <c r="F32" s="7"/>
    </row>
    <row r="33" spans="2:6" x14ac:dyDescent="0.25">
      <c r="B33" s="76" t="s">
        <v>31</v>
      </c>
      <c r="F33" s="8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31.05.2017.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  <col min="11" max="11" width="12.7109375" bestFit="1" customWidth="1"/>
    <col min="12" max="12" width="14.28515625" bestFit="1" customWidth="1"/>
    <col min="14" max="14" width="13.85546875" bestFit="1" customWidth="1"/>
    <col min="15" max="15" width="12.7109375" bestFit="1" customWidth="1"/>
    <col min="16" max="16" width="13.85546875" bestFit="1" customWidth="1"/>
    <col min="17" max="17" width="12.7109375" bestFit="1" customWidth="1"/>
    <col min="19" max="19" width="14.28515625" bestFit="1" customWidth="1"/>
    <col min="20" max="20" width="12.7109375" bestFit="1" customWidth="1"/>
    <col min="21" max="21" width="13.42578125" bestFit="1" customWidth="1"/>
    <col min="22" max="22" width="12.7109375" bestFit="1" customWidth="1"/>
  </cols>
  <sheetData>
    <row r="1" spans="2:22" ht="15.75" customHeight="1" x14ac:dyDescent="0.2"/>
    <row r="2" spans="2:22" ht="15.75" x14ac:dyDescent="0.25">
      <c r="B2" s="145" t="s">
        <v>39</v>
      </c>
      <c r="C2" s="146"/>
      <c r="D2" s="146"/>
      <c r="E2" s="146"/>
      <c r="F2" s="146"/>
      <c r="G2" s="146"/>
      <c r="H2" s="146"/>
      <c r="I2" s="147"/>
    </row>
    <row r="3" spans="2:22" ht="16.5" thickBot="1" x14ac:dyDescent="0.3">
      <c r="B3" s="64"/>
      <c r="C3" s="3"/>
    </row>
    <row r="4" spans="2:22" ht="15.75" customHeight="1" x14ac:dyDescent="0.25">
      <c r="B4" s="61"/>
      <c r="C4" s="139" t="s">
        <v>2</v>
      </c>
      <c r="D4" s="141" t="s">
        <v>28</v>
      </c>
      <c r="E4" s="131" t="s">
        <v>3</v>
      </c>
      <c r="F4" s="141" t="s">
        <v>29</v>
      </c>
      <c r="G4" s="131" t="s">
        <v>3</v>
      </c>
      <c r="H4" s="148" t="s">
        <v>8</v>
      </c>
      <c r="I4" s="143" t="s">
        <v>32</v>
      </c>
      <c r="K4" s="39"/>
    </row>
    <row r="5" spans="2:22" ht="15.75" customHeight="1" x14ac:dyDescent="0.25">
      <c r="B5" s="62"/>
      <c r="C5" s="140"/>
      <c r="D5" s="142"/>
      <c r="E5" s="132" t="s">
        <v>0</v>
      </c>
      <c r="F5" s="142"/>
      <c r="G5" s="132" t="s">
        <v>0</v>
      </c>
      <c r="H5" s="149"/>
      <c r="I5" s="144"/>
      <c r="K5" s="39"/>
    </row>
    <row r="6" spans="2:22" ht="15.75" customHeight="1" x14ac:dyDescent="0.25">
      <c r="B6" s="115" t="s">
        <v>9</v>
      </c>
      <c r="C6" s="124" t="s">
        <v>41</v>
      </c>
      <c r="D6" s="122">
        <v>13577210.130000003</v>
      </c>
      <c r="E6" s="47">
        <f>D6/$D$29</f>
        <v>7.4451517379745882E-2</v>
      </c>
      <c r="F6" s="122">
        <v>14956575.142495235</v>
      </c>
      <c r="G6" s="40">
        <f>F6/$F$29</f>
        <v>7.508137219180154E-2</v>
      </c>
      <c r="H6" s="17">
        <f>(F6-D6)/D6</f>
        <v>0.1015941418957204</v>
      </c>
      <c r="I6" s="18">
        <f>(G6-E6)/E6</f>
        <v>8.4599325067215674E-3</v>
      </c>
      <c r="J6" s="63"/>
      <c r="K6" s="100"/>
      <c r="L6" s="100"/>
      <c r="M6" s="84"/>
      <c r="N6" s="101"/>
      <c r="O6" s="101"/>
      <c r="P6" s="84"/>
      <c r="Q6" s="84"/>
      <c r="R6" s="85"/>
      <c r="S6" s="85"/>
      <c r="T6" s="101"/>
      <c r="U6" s="98"/>
      <c r="V6" s="86"/>
    </row>
    <row r="7" spans="2:22" ht="15.75" customHeight="1" x14ac:dyDescent="0.25">
      <c r="B7" s="115" t="s">
        <v>10</v>
      </c>
      <c r="C7" s="19" t="s">
        <v>4</v>
      </c>
      <c r="D7" s="122">
        <v>2195343.2999999998</v>
      </c>
      <c r="E7" s="47">
        <f t="shared" ref="E7:E23" si="0">D7/$D$29</f>
        <v>1.2038308186253182E-2</v>
      </c>
      <c r="F7" s="122">
        <v>2708101.0900000003</v>
      </c>
      <c r="G7" s="40">
        <f t="shared" ref="G7:G23" si="1">F7/$F$29</f>
        <v>1.3594552491740556E-2</v>
      </c>
      <c r="H7" s="17">
        <f t="shared" ref="H7:H23" si="2">(F7-D7)/D7</f>
        <v>0.23356610786112611</v>
      </c>
      <c r="I7" s="18">
        <f t="shared" ref="I7:I23" si="3">(G7-E7)/E7</f>
        <v>0.12927433667668387</v>
      </c>
      <c r="J7" s="63"/>
      <c r="K7" s="100"/>
      <c r="L7" s="100"/>
      <c r="M7" s="84"/>
      <c r="N7" s="101"/>
      <c r="O7" s="101"/>
      <c r="P7" s="84"/>
      <c r="Q7" s="84"/>
      <c r="R7" s="85"/>
      <c r="S7" s="85"/>
      <c r="T7" s="101"/>
      <c r="U7" s="98"/>
      <c r="V7" s="86"/>
    </row>
    <row r="8" spans="2:22" ht="15.75" customHeight="1" x14ac:dyDescent="0.25">
      <c r="B8" s="115" t="s">
        <v>11</v>
      </c>
      <c r="C8" s="125" t="s">
        <v>42</v>
      </c>
      <c r="D8" s="122">
        <v>20114759.359999996</v>
      </c>
      <c r="E8" s="47">
        <f t="shared" si="0"/>
        <v>0.1103005950222003</v>
      </c>
      <c r="F8" s="122">
        <v>20947729.339999996</v>
      </c>
      <c r="G8" s="40">
        <f t="shared" si="1"/>
        <v>0.10515671189194924</v>
      </c>
      <c r="H8" s="17">
        <f t="shared" si="2"/>
        <v>4.141088466891809E-2</v>
      </c>
      <c r="I8" s="18">
        <f t="shared" si="3"/>
        <v>-4.6635134916686062E-2</v>
      </c>
      <c r="J8" s="63"/>
      <c r="K8" s="100"/>
      <c r="L8" s="100"/>
      <c r="M8" s="84"/>
      <c r="N8" s="101"/>
      <c r="O8" s="101"/>
      <c r="P8" s="84"/>
      <c r="Q8" s="84"/>
      <c r="R8" s="85"/>
      <c r="S8" s="85"/>
      <c r="T8" s="101"/>
      <c r="U8" s="98"/>
      <c r="V8" s="86"/>
    </row>
    <row r="9" spans="2:22" ht="15.75" customHeight="1" x14ac:dyDescent="0.25">
      <c r="B9" s="115" t="s">
        <v>12</v>
      </c>
      <c r="C9" s="125" t="s">
        <v>43</v>
      </c>
      <c r="D9" s="122">
        <v>6000</v>
      </c>
      <c r="E9" s="47">
        <f t="shared" si="0"/>
        <v>3.290139137579034E-5</v>
      </c>
      <c r="F9" s="122">
        <v>5382</v>
      </c>
      <c r="G9" s="40">
        <f t="shared" si="1"/>
        <v>2.7017411492030997E-5</v>
      </c>
      <c r="H9" s="17">
        <f t="shared" ref="H9" si="4">(F9-D9)/D9</f>
        <v>-0.10299999999999999</v>
      </c>
      <c r="I9" s="18">
        <f t="shared" ref="I9" si="5">(G9-E9)/E9</f>
        <v>-0.17883681016873107</v>
      </c>
      <c r="J9" s="63"/>
      <c r="K9" s="100"/>
      <c r="L9" s="100"/>
      <c r="M9" s="84"/>
      <c r="N9" s="101"/>
      <c r="O9" s="101"/>
      <c r="P9" s="84"/>
      <c r="Q9" s="84"/>
      <c r="R9" s="85"/>
      <c r="S9" s="85"/>
      <c r="T9" s="101"/>
      <c r="U9" s="98"/>
      <c r="V9" s="86"/>
    </row>
    <row r="10" spans="2:22" ht="15.75" customHeight="1" x14ac:dyDescent="0.25">
      <c r="B10" s="115" t="s">
        <v>13</v>
      </c>
      <c r="C10" s="125" t="s">
        <v>44</v>
      </c>
      <c r="D10" s="122">
        <v>0</v>
      </c>
      <c r="E10" s="47">
        <f t="shared" si="0"/>
        <v>0</v>
      </c>
      <c r="F10" s="122">
        <v>0</v>
      </c>
      <c r="G10" s="40">
        <f t="shared" si="1"/>
        <v>0</v>
      </c>
      <c r="H10" s="20" t="s">
        <v>1</v>
      </c>
      <c r="I10" s="21" t="s">
        <v>1</v>
      </c>
      <c r="J10" s="63"/>
      <c r="K10" s="100"/>
      <c r="L10" s="100"/>
      <c r="M10" s="84"/>
      <c r="N10" s="101"/>
      <c r="O10" s="101"/>
      <c r="P10" s="84"/>
      <c r="Q10" s="84"/>
      <c r="R10" s="85"/>
      <c r="S10" s="85"/>
      <c r="T10" s="101"/>
      <c r="U10" s="98"/>
      <c r="V10" s="86"/>
    </row>
    <row r="11" spans="2:22" ht="15.75" customHeight="1" x14ac:dyDescent="0.25">
      <c r="B11" s="115" t="s">
        <v>14</v>
      </c>
      <c r="C11" s="125" t="s">
        <v>45</v>
      </c>
      <c r="D11" s="122">
        <v>2185.5</v>
      </c>
      <c r="E11" s="47">
        <f t="shared" si="0"/>
        <v>1.1984331808631631E-5</v>
      </c>
      <c r="F11" s="122">
        <v>0</v>
      </c>
      <c r="G11" s="40">
        <f t="shared" si="1"/>
        <v>0</v>
      </c>
      <c r="H11" s="126">
        <f t="shared" ref="H11" si="6">(F11-D11)/D11</f>
        <v>-1</v>
      </c>
      <c r="I11" s="127">
        <f t="shared" ref="I11" si="7">(G11-E11)/E11</f>
        <v>-1</v>
      </c>
      <c r="J11" s="63"/>
      <c r="K11" s="100"/>
      <c r="L11" s="100"/>
      <c r="M11" s="84"/>
      <c r="N11" s="101"/>
      <c r="O11" s="101"/>
      <c r="P11" s="84"/>
      <c r="Q11" s="84"/>
      <c r="R11" s="85"/>
      <c r="S11" s="85"/>
      <c r="T11" s="101"/>
      <c r="U11" s="98"/>
      <c r="V11" s="86"/>
    </row>
    <row r="12" spans="2:22" ht="15.75" customHeight="1" x14ac:dyDescent="0.25">
      <c r="B12" s="115" t="s">
        <v>15</v>
      </c>
      <c r="C12" s="125" t="s">
        <v>33</v>
      </c>
      <c r="D12" s="122">
        <v>1630220.47</v>
      </c>
      <c r="E12" s="47">
        <f t="shared" si="0"/>
        <v>8.9394202853824781E-3</v>
      </c>
      <c r="F12" s="122">
        <v>1590734.31</v>
      </c>
      <c r="G12" s="40">
        <f t="shared" si="1"/>
        <v>7.9854186970943885E-3</v>
      </c>
      <c r="H12" s="66">
        <f t="shared" si="2"/>
        <v>-2.4221361911864546E-2</v>
      </c>
      <c r="I12" s="67">
        <f t="shared" si="3"/>
        <v>-0.10671850722222444</v>
      </c>
      <c r="J12" s="63"/>
      <c r="K12" s="100"/>
      <c r="L12" s="100"/>
      <c r="M12" s="84"/>
      <c r="N12" s="101"/>
      <c r="O12" s="101"/>
      <c r="P12" s="84"/>
      <c r="Q12" s="84"/>
      <c r="R12" s="85"/>
      <c r="S12" s="85"/>
      <c r="T12" s="101"/>
      <c r="U12" s="98"/>
      <c r="V12" s="86"/>
    </row>
    <row r="13" spans="2:22" ht="15.75" customHeight="1" x14ac:dyDescent="0.25">
      <c r="B13" s="115" t="s">
        <v>16</v>
      </c>
      <c r="C13" s="125" t="s">
        <v>27</v>
      </c>
      <c r="D13" s="122">
        <v>9230134.5599999987</v>
      </c>
      <c r="E13" s="47">
        <f t="shared" si="0"/>
        <v>5.0614044934961383E-2</v>
      </c>
      <c r="F13" s="122">
        <v>11139321.130000003</v>
      </c>
      <c r="G13" s="40">
        <f t="shared" si="1"/>
        <v>5.5918919121346299E-2</v>
      </c>
      <c r="H13" s="66">
        <f t="shared" si="2"/>
        <v>0.20684276676460547</v>
      </c>
      <c r="I13" s="67">
        <f t="shared" si="3"/>
        <v>0.10481031881964055</v>
      </c>
      <c r="J13" s="63"/>
      <c r="K13" s="100"/>
      <c r="L13" s="100"/>
      <c r="M13" s="84"/>
      <c r="N13" s="101"/>
      <c r="O13" s="101"/>
      <c r="P13" s="84"/>
      <c r="Q13" s="84"/>
      <c r="R13" s="85"/>
      <c r="S13" s="85"/>
      <c r="T13" s="101"/>
      <c r="U13" s="98"/>
      <c r="V13" s="86"/>
    </row>
    <row r="14" spans="2:22" ht="15.75" customHeight="1" x14ac:dyDescent="0.25">
      <c r="B14" s="115" t="s">
        <v>17</v>
      </c>
      <c r="C14" s="125" t="s">
        <v>46</v>
      </c>
      <c r="D14" s="122">
        <v>7635525.2899999991</v>
      </c>
      <c r="E14" s="47">
        <f t="shared" si="0"/>
        <v>4.1869900987672501E-2</v>
      </c>
      <c r="F14" s="122">
        <v>7199736.5850000009</v>
      </c>
      <c r="G14" s="40">
        <f t="shared" si="1"/>
        <v>3.6142371971604428E-2</v>
      </c>
      <c r="H14" s="66">
        <f t="shared" si="2"/>
        <v>-5.7073834274471803E-2</v>
      </c>
      <c r="I14" s="67">
        <f t="shared" si="3"/>
        <v>-0.136793469317121</v>
      </c>
      <c r="J14" s="63"/>
      <c r="K14" s="100"/>
      <c r="L14" s="100"/>
      <c r="M14" s="84"/>
      <c r="N14" s="101"/>
      <c r="O14" s="101"/>
      <c r="P14" s="84"/>
      <c r="Q14" s="84"/>
      <c r="R14" s="85"/>
      <c r="S14" s="85"/>
      <c r="T14" s="101"/>
      <c r="U14" s="98"/>
      <c r="V14" s="86"/>
    </row>
    <row r="15" spans="2:22" ht="15.75" customHeight="1" x14ac:dyDescent="0.25">
      <c r="B15" s="115" t="s">
        <v>18</v>
      </c>
      <c r="C15" s="125" t="s">
        <v>47</v>
      </c>
      <c r="D15" s="122">
        <v>76624456.519999996</v>
      </c>
      <c r="E15" s="47">
        <f t="shared" si="0"/>
        <v>0.42017520548695825</v>
      </c>
      <c r="F15" s="122">
        <v>83222269.630000025</v>
      </c>
      <c r="G15" s="40">
        <f t="shared" si="1"/>
        <v>0.41777226010673818</v>
      </c>
      <c r="H15" s="66">
        <f t="shared" si="2"/>
        <v>8.6105838914210281E-2</v>
      </c>
      <c r="I15" s="67">
        <f t="shared" si="3"/>
        <v>-5.7189128459762296E-3</v>
      </c>
      <c r="J15" s="63"/>
      <c r="K15" s="100"/>
      <c r="L15" s="100"/>
      <c r="M15" s="84"/>
      <c r="N15" s="101"/>
      <c r="O15" s="101"/>
      <c r="P15" s="84"/>
      <c r="Q15" s="84"/>
      <c r="R15" s="85"/>
      <c r="S15" s="85"/>
      <c r="T15" s="101"/>
      <c r="U15" s="98"/>
      <c r="V15" s="86"/>
    </row>
    <row r="16" spans="2:22" ht="15.75" customHeight="1" x14ac:dyDescent="0.25">
      <c r="B16" s="115" t="s">
        <v>19</v>
      </c>
      <c r="C16" s="125" t="s">
        <v>48</v>
      </c>
      <c r="D16" s="122">
        <v>34357.960000000006</v>
      </c>
      <c r="E16" s="47">
        <f t="shared" si="0"/>
        <v>1.8840411480562492E-4</v>
      </c>
      <c r="F16" s="122">
        <v>11756.3</v>
      </c>
      <c r="G16" s="40">
        <f>F16/$F$29</f>
        <v>5.9016126853170565E-5</v>
      </c>
      <c r="H16" s="66">
        <f t="shared" si="2"/>
        <v>-0.65782892814358018</v>
      </c>
      <c r="I16" s="67">
        <f t="shared" si="3"/>
        <v>-0.68675776049765647</v>
      </c>
      <c r="J16" s="63"/>
      <c r="K16" s="100"/>
      <c r="L16" s="100"/>
      <c r="M16" s="84"/>
      <c r="N16" s="101"/>
      <c r="O16" s="101"/>
      <c r="P16" s="84"/>
      <c r="Q16" s="84"/>
      <c r="R16" s="85"/>
      <c r="S16" s="85"/>
      <c r="T16" s="101"/>
      <c r="U16" s="98"/>
      <c r="V16" s="86"/>
    </row>
    <row r="17" spans="2:22" ht="15.75" customHeight="1" x14ac:dyDescent="0.25">
      <c r="B17" s="115" t="s">
        <v>20</v>
      </c>
      <c r="C17" s="125" t="s">
        <v>49</v>
      </c>
      <c r="D17" s="122">
        <v>10125.200000000001</v>
      </c>
      <c r="E17" s="47">
        <f t="shared" si="0"/>
        <v>5.552219465969206E-5</v>
      </c>
      <c r="F17" s="122">
        <v>6112</v>
      </c>
      <c r="G17" s="40">
        <f t="shared" si="1"/>
        <v>3.0681980497824872E-5</v>
      </c>
      <c r="H17" s="66">
        <f t="shared" si="2"/>
        <v>-0.39635760281278398</v>
      </c>
      <c r="I17" s="67">
        <f t="shared" si="3"/>
        <v>-0.44739251238389283</v>
      </c>
      <c r="J17" s="63"/>
      <c r="K17" s="100"/>
      <c r="L17" s="100"/>
      <c r="M17" s="84"/>
      <c r="N17" s="101"/>
      <c r="O17" s="101"/>
      <c r="P17" s="84"/>
      <c r="Q17" s="84"/>
      <c r="R17" s="85"/>
      <c r="S17" s="85"/>
      <c r="T17" s="101"/>
      <c r="U17" s="98"/>
      <c r="V17" s="86"/>
    </row>
    <row r="18" spans="2:22" ht="15.75" customHeight="1" x14ac:dyDescent="0.25">
      <c r="B18" s="115" t="s">
        <v>21</v>
      </c>
      <c r="C18" s="125" t="s">
        <v>50</v>
      </c>
      <c r="D18" s="122">
        <v>2755460.3700000006</v>
      </c>
      <c r="E18" s="47">
        <f t="shared" si="0"/>
        <v>1.5109746675641678E-2</v>
      </c>
      <c r="F18" s="122">
        <v>2515243.5699999998</v>
      </c>
      <c r="G18" s="40">
        <f t="shared" si="1"/>
        <v>1.2626415929649771E-2</v>
      </c>
      <c r="H18" s="17">
        <f t="shared" si="2"/>
        <v>-8.717846303120691E-2</v>
      </c>
      <c r="I18" s="18">
        <f t="shared" si="3"/>
        <v>-0.16435290407583528</v>
      </c>
      <c r="J18" s="63"/>
      <c r="K18" s="100"/>
      <c r="L18" s="100"/>
      <c r="M18" s="84"/>
      <c r="N18" s="101"/>
      <c r="O18" s="101"/>
      <c r="P18" s="84"/>
      <c r="Q18" s="84"/>
      <c r="R18" s="85"/>
      <c r="S18" s="85"/>
      <c r="T18" s="101"/>
      <c r="U18" s="98"/>
      <c r="V18" s="86"/>
    </row>
    <row r="19" spans="2:22" ht="15.75" customHeight="1" x14ac:dyDescent="0.25">
      <c r="B19" s="115" t="s">
        <v>22</v>
      </c>
      <c r="C19" s="125" t="s">
        <v>5</v>
      </c>
      <c r="D19" s="122">
        <v>3429234.2699999996</v>
      </c>
      <c r="E19" s="47">
        <f t="shared" si="0"/>
        <v>1.8804429806090442E-2</v>
      </c>
      <c r="F19" s="122">
        <v>5165749.78</v>
      </c>
      <c r="G19" s="40">
        <f t="shared" si="1"/>
        <v>2.593184456914318E-2</v>
      </c>
      <c r="H19" s="17">
        <f t="shared" si="2"/>
        <v>0.50638579148458152</v>
      </c>
      <c r="I19" s="18">
        <f t="shared" si="3"/>
        <v>0.37902849682494955</v>
      </c>
      <c r="J19" s="63"/>
      <c r="K19" s="100"/>
      <c r="L19" s="100"/>
      <c r="M19" s="84"/>
      <c r="N19" s="101"/>
      <c r="O19" s="101"/>
      <c r="P19" s="84"/>
      <c r="Q19" s="84"/>
      <c r="R19" s="85"/>
      <c r="S19" s="85"/>
      <c r="T19" s="101"/>
      <c r="U19" s="98"/>
      <c r="V19" s="86"/>
    </row>
    <row r="20" spans="2:22" ht="15.75" customHeight="1" x14ac:dyDescent="0.25">
      <c r="B20" s="115" t="s">
        <v>23</v>
      </c>
      <c r="C20" s="125" t="s">
        <v>51</v>
      </c>
      <c r="D20" s="122">
        <v>114984.63</v>
      </c>
      <c r="E20" s="47">
        <f t="shared" si="0"/>
        <v>6.3052571897174049E-4</v>
      </c>
      <c r="F20" s="122">
        <v>129190.64</v>
      </c>
      <c r="G20" s="40">
        <f t="shared" si="1"/>
        <v>6.4853152764749898E-4</v>
      </c>
      <c r="H20" s="17">
        <f t="shared" si="2"/>
        <v>0.12354703406881419</v>
      </c>
      <c r="I20" s="18">
        <f t="shared" si="3"/>
        <v>2.8556818752964293E-2</v>
      </c>
      <c r="J20" s="63"/>
      <c r="K20" s="100"/>
      <c r="L20" s="100"/>
      <c r="M20" s="84"/>
      <c r="N20" s="101"/>
      <c r="O20" s="101"/>
      <c r="P20" s="84"/>
      <c r="Q20" s="84"/>
      <c r="R20" s="85"/>
      <c r="S20" s="85"/>
      <c r="T20" s="101"/>
      <c r="U20" s="98"/>
      <c r="V20" s="86"/>
    </row>
    <row r="21" spans="2:22" ht="15.75" customHeight="1" x14ac:dyDescent="0.25">
      <c r="B21" s="115" t="s">
        <v>24</v>
      </c>
      <c r="C21" s="125" t="s">
        <v>34</v>
      </c>
      <c r="D21" s="122">
        <v>696381.63</v>
      </c>
      <c r="E21" s="47">
        <f t="shared" si="0"/>
        <v>3.8186540925901364E-3</v>
      </c>
      <c r="F21" s="122">
        <v>865427.74</v>
      </c>
      <c r="G21" s="40">
        <f t="shared" si="1"/>
        <v>4.3444105106277241E-3</v>
      </c>
      <c r="H21" s="17">
        <f t="shared" si="2"/>
        <v>0.24274923794299397</v>
      </c>
      <c r="I21" s="18">
        <f t="shared" si="3"/>
        <v>0.13768107958712095</v>
      </c>
      <c r="J21" s="63"/>
      <c r="K21" s="100"/>
      <c r="L21" s="100"/>
      <c r="M21" s="84"/>
      <c r="N21" s="101"/>
      <c r="O21" s="101"/>
      <c r="P21" s="84"/>
      <c r="Q21" s="84"/>
      <c r="R21" s="85"/>
      <c r="S21" s="85"/>
      <c r="T21" s="101"/>
      <c r="U21" s="98"/>
      <c r="V21" s="86"/>
    </row>
    <row r="22" spans="2:22" ht="15.75" customHeight="1" x14ac:dyDescent="0.25">
      <c r="B22" s="115" t="s">
        <v>25</v>
      </c>
      <c r="C22" s="125" t="s">
        <v>52</v>
      </c>
      <c r="D22" s="122">
        <v>1233</v>
      </c>
      <c r="E22" s="47">
        <f t="shared" si="0"/>
        <v>6.7612359277249147E-6</v>
      </c>
      <c r="F22" s="122">
        <v>1169</v>
      </c>
      <c r="G22" s="40">
        <f t="shared" si="1"/>
        <v>5.8683303668123813E-6</v>
      </c>
      <c r="H22" s="17">
        <f t="shared" si="2"/>
        <v>-5.1905920519059207E-2</v>
      </c>
      <c r="I22" s="18">
        <f t="shared" si="3"/>
        <v>-0.13206247651425865</v>
      </c>
      <c r="J22" s="63"/>
      <c r="K22" s="100"/>
      <c r="L22" s="100"/>
      <c r="M22" s="84"/>
      <c r="N22" s="101"/>
      <c r="O22" s="101"/>
      <c r="P22" s="84"/>
      <c r="Q22" s="84"/>
      <c r="R22" s="85"/>
      <c r="S22" s="85"/>
      <c r="T22" s="101"/>
      <c r="U22" s="98"/>
      <c r="V22" s="86"/>
    </row>
    <row r="23" spans="2:22" ht="15.75" customHeight="1" x14ac:dyDescent="0.25">
      <c r="B23" s="115" t="s">
        <v>26</v>
      </c>
      <c r="C23" s="125" t="s">
        <v>53</v>
      </c>
      <c r="D23" s="122">
        <v>16057.34</v>
      </c>
      <c r="E23" s="47">
        <f t="shared" si="0"/>
        <v>8.8051471299022203E-5</v>
      </c>
      <c r="F23" s="122">
        <v>183955.06</v>
      </c>
      <c r="G23" s="40">
        <f t="shared" si="1"/>
        <v>9.2344659086979772E-4</v>
      </c>
      <c r="H23" s="17">
        <f t="shared" si="2"/>
        <v>10.456135325028928</v>
      </c>
      <c r="I23" s="18">
        <f t="shared" si="3"/>
        <v>9.4875770642580104</v>
      </c>
      <c r="J23" s="63"/>
      <c r="K23" s="100"/>
      <c r="L23" s="100"/>
      <c r="M23" s="84"/>
      <c r="N23" s="101"/>
      <c r="O23" s="101"/>
      <c r="P23" s="84"/>
      <c r="Q23" s="84"/>
      <c r="R23" s="85"/>
      <c r="S23" s="85"/>
      <c r="T23" s="101"/>
      <c r="U23" s="98"/>
      <c r="V23" s="86"/>
    </row>
    <row r="24" spans="2:22" ht="15.75" customHeight="1" x14ac:dyDescent="0.25">
      <c r="B24" s="116"/>
      <c r="C24" s="22" t="s">
        <v>35</v>
      </c>
      <c r="D24" s="92">
        <f>SUM(D6:D23)</f>
        <v>138073669.53</v>
      </c>
      <c r="E24" s="48">
        <f>SUM(E6:E23)</f>
        <v>0.7571359733163443</v>
      </c>
      <c r="F24" s="92">
        <f>SUM(F6:F23)</f>
        <v>150648453.31749526</v>
      </c>
      <c r="G24" s="23">
        <f>SUM(G6:G23)</f>
        <v>0.75624883944942267</v>
      </c>
      <c r="H24" s="24">
        <f>(F24-D24)/D24</f>
        <v>9.1073003493711488E-2</v>
      </c>
      <c r="I24" s="25">
        <f>(G24-E24)/E24</f>
        <v>-1.1716968922185532E-3</v>
      </c>
      <c r="K24" s="102"/>
      <c r="L24" s="102"/>
      <c r="M24" s="82"/>
      <c r="N24" s="101"/>
      <c r="O24" s="101"/>
      <c r="P24" s="99"/>
      <c r="Q24" s="86"/>
      <c r="R24" s="86"/>
      <c r="S24" s="85"/>
      <c r="T24" s="101"/>
      <c r="U24" s="103"/>
      <c r="V24" s="86"/>
    </row>
    <row r="25" spans="2:22" ht="15.75" customHeight="1" x14ac:dyDescent="0.25">
      <c r="B25" s="115">
        <v>19</v>
      </c>
      <c r="C25" s="19" t="s">
        <v>6</v>
      </c>
      <c r="D25" s="93">
        <v>41236071.127000153</v>
      </c>
      <c r="E25" s="47">
        <f>D25/$D$29</f>
        <v>0.22612068582489331</v>
      </c>
      <c r="F25" s="122">
        <v>45352380.025000095</v>
      </c>
      <c r="G25" s="40">
        <f>F25/$F$29</f>
        <v>0.22766702216246648</v>
      </c>
      <c r="H25" s="17">
        <f>(F25-D25)/D25</f>
        <v>9.9823013820167408E-2</v>
      </c>
      <c r="I25" s="18">
        <f>(G25-E25)/E25</f>
        <v>6.8385443460517717E-3</v>
      </c>
      <c r="K25" s="119"/>
      <c r="L25" s="100"/>
      <c r="M25" s="83"/>
      <c r="N25" s="105"/>
      <c r="O25" s="105"/>
      <c r="P25" s="106"/>
      <c r="Q25" s="98"/>
      <c r="R25" s="83"/>
      <c r="S25" s="105"/>
      <c r="T25" s="105"/>
      <c r="U25" s="106"/>
      <c r="V25" s="98"/>
    </row>
    <row r="26" spans="2:22" ht="15.75" customHeight="1" x14ac:dyDescent="0.25">
      <c r="B26" s="115"/>
      <c r="C26" s="19" t="s">
        <v>54</v>
      </c>
      <c r="D26" s="93">
        <v>3053367.6829999983</v>
      </c>
      <c r="E26" s="47">
        <f t="shared" ref="E26:E27" si="8">D26/$D$29</f>
        <v>1.6743340858762178E-2</v>
      </c>
      <c r="F26" s="122">
        <v>3204038.7299999874</v>
      </c>
      <c r="G26" s="40">
        <f t="shared" ref="G26:G27" si="9">F26/$F$29</f>
        <v>1.6084138388111121E-2</v>
      </c>
      <c r="H26" s="17">
        <f>(F26-D26)/D26</f>
        <v>4.9345857637410895E-2</v>
      </c>
      <c r="I26" s="18">
        <f t="shared" ref="I26" si="10">(G26-E26)/E26</f>
        <v>-3.9371023752770434E-2</v>
      </c>
      <c r="K26" s="119"/>
      <c r="L26" s="100"/>
      <c r="M26" s="83"/>
      <c r="N26" s="105"/>
      <c r="O26" s="105"/>
      <c r="P26" s="106"/>
      <c r="Q26" s="86"/>
      <c r="R26" s="83"/>
      <c r="S26" s="105"/>
      <c r="T26" s="105"/>
      <c r="U26" s="56"/>
      <c r="V26" s="86"/>
    </row>
    <row r="27" spans="2:22" ht="15.75" customHeight="1" x14ac:dyDescent="0.25">
      <c r="B27" s="115"/>
      <c r="C27" s="19" t="s">
        <v>7</v>
      </c>
      <c r="D27" s="93">
        <v>0</v>
      </c>
      <c r="E27" s="47">
        <f t="shared" si="8"/>
        <v>0</v>
      </c>
      <c r="F27" s="122">
        <v>0</v>
      </c>
      <c r="G27" s="40">
        <f t="shared" si="9"/>
        <v>0</v>
      </c>
      <c r="H27" s="20" t="s">
        <v>1</v>
      </c>
      <c r="I27" s="21" t="s">
        <v>1</v>
      </c>
      <c r="K27" s="119"/>
      <c r="L27" s="100"/>
      <c r="M27" s="83"/>
      <c r="N27" s="105"/>
      <c r="O27" s="105"/>
      <c r="P27" s="106"/>
      <c r="Q27" s="86"/>
      <c r="R27" s="83"/>
      <c r="S27" s="105"/>
      <c r="T27" s="105"/>
      <c r="U27" s="56"/>
      <c r="V27" s="86"/>
    </row>
    <row r="28" spans="2:22" ht="15.75" customHeight="1" x14ac:dyDescent="0.25">
      <c r="B28" s="116"/>
      <c r="C28" s="22" t="s">
        <v>36</v>
      </c>
      <c r="D28" s="94">
        <f>SUM(D25:D27)</f>
        <v>44289438.810000151</v>
      </c>
      <c r="E28" s="48">
        <f>E25+E26+E27</f>
        <v>0.24286402668365548</v>
      </c>
      <c r="F28" s="94">
        <f>SUM(F25:F27)</f>
        <v>48556418.755000085</v>
      </c>
      <c r="G28" s="26">
        <f>SUM(G25:G27)</f>
        <v>0.24375116055057761</v>
      </c>
      <c r="H28" s="27">
        <f t="shared" ref="H28" si="11">(F28-D28)/D28</f>
        <v>9.6343057389033523E-2</v>
      </c>
      <c r="I28" s="28">
        <f t="shared" ref="I28" si="12">(G28-E28)/E28</f>
        <v>3.6528006186674696E-3</v>
      </c>
      <c r="K28" s="119"/>
      <c r="L28" s="107"/>
      <c r="M28" s="87"/>
      <c r="N28" s="105"/>
      <c r="O28" s="105"/>
      <c r="P28" s="106"/>
      <c r="Q28" s="86"/>
      <c r="R28" s="87"/>
      <c r="S28" s="105"/>
      <c r="T28" s="105"/>
      <c r="U28" s="56"/>
      <c r="V28" s="86"/>
    </row>
    <row r="29" spans="2:22" ht="16.5" customHeight="1" thickBot="1" x14ac:dyDescent="0.3">
      <c r="B29" s="117"/>
      <c r="C29" s="29" t="s">
        <v>37</v>
      </c>
      <c r="D29" s="120">
        <f>SUM(D24:D27)</f>
        <v>182363108.34000015</v>
      </c>
      <c r="E29" s="95">
        <f>E24+E28</f>
        <v>0.99999999999999978</v>
      </c>
      <c r="F29" s="120">
        <f>SUM(F24:F27)</f>
        <v>199204872.07249534</v>
      </c>
      <c r="G29" s="44">
        <f>G24+G28</f>
        <v>1.0000000000000002</v>
      </c>
      <c r="H29" s="30">
        <f t="shared" ref="H29" si="13">(F29-D29)/D29</f>
        <v>9.235291000356928E-2</v>
      </c>
      <c r="I29" s="31">
        <f t="shared" ref="I29" si="14">(G29-E29)/E29</f>
        <v>4.4408920985006271E-16</v>
      </c>
      <c r="K29" s="102"/>
      <c r="L29" s="102"/>
      <c r="M29" s="86"/>
      <c r="N29" s="108"/>
      <c r="O29" s="108"/>
      <c r="P29" s="106"/>
      <c r="Q29" s="86"/>
      <c r="R29" s="86"/>
      <c r="S29" s="108"/>
      <c r="T29" s="108"/>
      <c r="U29" s="56"/>
      <c r="V29" s="86"/>
    </row>
    <row r="30" spans="2:22" ht="15.75" x14ac:dyDescent="0.25">
      <c r="B30" s="9"/>
      <c r="C30" s="10"/>
      <c r="D30" s="6"/>
      <c r="E30" s="11"/>
      <c r="F30" s="6"/>
      <c r="G30" s="11"/>
      <c r="H30" s="12"/>
    </row>
    <row r="31" spans="2:22" ht="15.75" x14ac:dyDescent="0.25">
      <c r="B31" s="76" t="s">
        <v>30</v>
      </c>
      <c r="C31" s="34"/>
      <c r="D31" s="80"/>
      <c r="E31" s="11"/>
      <c r="F31" s="81"/>
      <c r="G31" s="11"/>
      <c r="H31" s="12"/>
    </row>
    <row r="32" spans="2:22" ht="15.75" customHeight="1" x14ac:dyDescent="0.2">
      <c r="B32" s="77"/>
      <c r="F32" s="35"/>
    </row>
    <row r="33" spans="2:9" ht="15.75" customHeight="1" x14ac:dyDescent="0.2">
      <c r="B33" s="78" t="s">
        <v>31</v>
      </c>
      <c r="F33" s="36"/>
    </row>
    <row r="34" spans="2:9" ht="15.75" customHeight="1" x14ac:dyDescent="0.25">
      <c r="B34" s="38"/>
      <c r="C34" s="42"/>
      <c r="F34" s="37"/>
    </row>
    <row r="35" spans="2:9" ht="16.5" x14ac:dyDescent="0.3">
      <c r="B35" s="38"/>
      <c r="C35" s="52"/>
      <c r="D35" s="53"/>
      <c r="E35" s="53"/>
      <c r="F35" s="54"/>
      <c r="G35" s="55"/>
      <c r="H35" s="56"/>
      <c r="I35" s="55"/>
    </row>
    <row r="36" spans="2:9" ht="16.5" x14ac:dyDescent="0.3">
      <c r="C36" s="57"/>
      <c r="D36" s="53"/>
      <c r="E36" s="53"/>
      <c r="F36" s="54"/>
      <c r="G36" s="55"/>
      <c r="H36" s="56"/>
      <c r="I36" s="58"/>
    </row>
    <row r="37" spans="2:9" ht="16.5" x14ac:dyDescent="0.3">
      <c r="C37" s="57"/>
      <c r="D37" s="53"/>
      <c r="E37" s="53"/>
      <c r="F37" s="54"/>
      <c r="G37" s="55"/>
      <c r="H37" s="56"/>
      <c r="I37" s="56"/>
    </row>
    <row r="38" spans="2:9" ht="16.5" x14ac:dyDescent="0.3">
      <c r="C38" s="57"/>
      <c r="D38" s="53"/>
      <c r="E38" s="53"/>
      <c r="F38" s="54"/>
      <c r="G38" s="55"/>
      <c r="H38" s="56"/>
      <c r="I38" s="56"/>
    </row>
    <row r="39" spans="2:9" ht="16.5" x14ac:dyDescent="0.3">
      <c r="C39" s="57"/>
      <c r="D39" s="53"/>
      <c r="E39" s="53"/>
      <c r="F39" s="54"/>
      <c r="G39" s="55"/>
      <c r="H39" s="55"/>
      <c r="I39" s="59"/>
    </row>
    <row r="40" spans="2:9" ht="16.5" x14ac:dyDescent="0.3">
      <c r="C40" s="57"/>
      <c r="D40" s="53"/>
      <c r="E40" s="53"/>
      <c r="F40" s="54"/>
      <c r="G40" s="55"/>
      <c r="H40" s="55"/>
      <c r="I40" s="55"/>
    </row>
    <row r="41" spans="2:9" ht="16.5" x14ac:dyDescent="0.3">
      <c r="C41" s="57"/>
      <c r="D41" s="53"/>
      <c r="E41" s="53"/>
      <c r="F41" s="54"/>
      <c r="G41" s="55"/>
      <c r="H41" s="56"/>
      <c r="I41" s="55"/>
    </row>
    <row r="42" spans="2:9" ht="16.5" x14ac:dyDescent="0.3">
      <c r="C42" s="57"/>
      <c r="D42" s="53"/>
      <c r="E42" s="53"/>
      <c r="F42" s="54"/>
      <c r="G42" s="55"/>
      <c r="H42" s="56"/>
      <c r="I42" s="58"/>
    </row>
    <row r="43" spans="2:9" ht="16.5" x14ac:dyDescent="0.3">
      <c r="C43" s="57"/>
      <c r="D43" s="53"/>
      <c r="E43" s="53"/>
      <c r="F43" s="54"/>
      <c r="G43" s="55"/>
      <c r="H43" s="56"/>
      <c r="I43" s="60"/>
    </row>
    <row r="44" spans="2:9" ht="16.5" x14ac:dyDescent="0.3">
      <c r="C44" s="57"/>
      <c r="D44" s="53"/>
      <c r="E44" s="53"/>
      <c r="F44" s="54"/>
      <c r="G44" s="55"/>
      <c r="H44" s="56"/>
      <c r="I44" s="60"/>
    </row>
    <row r="45" spans="2:9" ht="16.5" x14ac:dyDescent="0.3">
      <c r="C45" s="57"/>
      <c r="D45" s="53"/>
      <c r="E45" s="53"/>
      <c r="F45" s="54"/>
      <c r="G45" s="55"/>
      <c r="H45" s="55"/>
      <c r="I45" s="59"/>
    </row>
    <row r="46" spans="2:9" ht="16.5" x14ac:dyDescent="0.3">
      <c r="C46" s="57"/>
      <c r="D46" s="53"/>
      <c r="E46" s="53"/>
      <c r="F46" s="54"/>
      <c r="G46" s="55"/>
      <c r="H46" s="55"/>
      <c r="I46" s="55"/>
    </row>
    <row r="47" spans="2:9" ht="16.5" x14ac:dyDescent="0.3">
      <c r="C47" s="57"/>
      <c r="D47" s="53"/>
      <c r="E47" s="53"/>
      <c r="F47" s="54"/>
      <c r="G47" s="55"/>
      <c r="H47" s="55"/>
      <c r="I47" s="55"/>
    </row>
    <row r="48" spans="2:9" ht="16.5" x14ac:dyDescent="0.3">
      <c r="C48" s="57"/>
      <c r="D48" s="53"/>
      <c r="E48" s="53"/>
      <c r="F48" s="54"/>
      <c r="G48" s="55"/>
      <c r="H48" s="55"/>
      <c r="I48" s="55"/>
    </row>
    <row r="49" spans="3:9" ht="16.5" x14ac:dyDescent="0.3">
      <c r="C49" s="57"/>
      <c r="D49" s="53"/>
      <c r="E49" s="53"/>
      <c r="F49" s="54"/>
      <c r="G49" s="55"/>
      <c r="H49" s="55"/>
      <c r="I49" s="55"/>
    </row>
    <row r="50" spans="3:9" ht="16.5" x14ac:dyDescent="0.3">
      <c r="C50" s="57"/>
      <c r="D50" s="53"/>
      <c r="E50" s="53"/>
      <c r="F50" s="54"/>
      <c r="G50" s="55"/>
      <c r="H50" s="55"/>
      <c r="I50" s="55"/>
    </row>
    <row r="51" spans="3:9" ht="16.5" x14ac:dyDescent="0.3">
      <c r="C51" s="57"/>
      <c r="D51" s="53"/>
      <c r="E51" s="53"/>
      <c r="F51" s="54"/>
      <c r="G51" s="55"/>
      <c r="H51" s="55"/>
      <c r="I51" s="55"/>
    </row>
    <row r="52" spans="3:9" ht="16.5" x14ac:dyDescent="0.3">
      <c r="C52" s="57"/>
      <c r="D52" s="53"/>
      <c r="E52" s="53"/>
      <c r="F52" s="54"/>
      <c r="G52" s="55"/>
      <c r="H52" s="55"/>
      <c r="I52" s="55"/>
    </row>
    <row r="53" spans="3:9" ht="15.75" x14ac:dyDescent="0.25">
      <c r="C53" s="55"/>
      <c r="D53" s="58"/>
      <c r="E53" s="58"/>
      <c r="F53" s="58"/>
      <c r="G53" s="55"/>
      <c r="H53" s="55"/>
      <c r="I53" s="55"/>
    </row>
  </sheetData>
  <mergeCells count="8">
    <mergeCell ref="I4:I5"/>
    <mergeCell ref="B2:I2"/>
    <mergeCell ref="C4:C5"/>
    <mergeCell ref="D4:D5"/>
    <mergeCell ref="E4:E5"/>
    <mergeCell ref="F4:F5"/>
    <mergeCell ref="G4:G5"/>
    <mergeCell ref="H4:H5"/>
  </mergeCells>
  <pageMargins left="0.39370078740157483" right="0.39370078740157483" top="0.39370078740157483" bottom="0.39370078740157483" header="0.19685039370078741" footer="0.19685039370078741"/>
  <pageSetup paperSize="9" orientation="landscape" verticalDpi="0" r:id="rId1"/>
  <headerFooter>
    <oddHeader>&amp;LAgencija za osiguranje u BiH&amp;CStatistika tržišta osiguranja&amp;RMjesečno izvješće</oddHeader>
    <oddFooter>&amp;CU izvješće su uključeni podatci zaključno s 31.05.2017. godine.</oddFooter>
  </headerFooter>
  <ignoredErrors>
    <ignoredError sqref="B6:B23" numberStoredAsText="1"/>
    <ignoredError sqref="E24:I24 E28:I29 E25:E27 G25:I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12" x14ac:dyDescent="0.25">
      <c r="B2" s="128" t="s">
        <v>40</v>
      </c>
      <c r="C2" s="129"/>
      <c r="D2" s="129"/>
      <c r="E2" s="129"/>
      <c r="F2" s="129"/>
      <c r="G2" s="129"/>
      <c r="H2" s="129"/>
      <c r="I2" s="130"/>
    </row>
    <row r="3" spans="2:12" ht="16.5" thickBot="1" x14ac:dyDescent="0.3">
      <c r="B3" s="2"/>
      <c r="C3" s="3"/>
    </row>
    <row r="4" spans="2:12" ht="15.75" customHeight="1" x14ac:dyDescent="0.25">
      <c r="B4" s="154"/>
      <c r="C4" s="139" t="s">
        <v>2</v>
      </c>
      <c r="D4" s="141" t="s">
        <v>28</v>
      </c>
      <c r="E4" s="131" t="s">
        <v>3</v>
      </c>
      <c r="F4" s="141" t="s">
        <v>29</v>
      </c>
      <c r="G4" s="131" t="s">
        <v>3</v>
      </c>
      <c r="H4" s="150" t="s">
        <v>8</v>
      </c>
      <c r="I4" s="152" t="s">
        <v>32</v>
      </c>
    </row>
    <row r="5" spans="2:12" x14ac:dyDescent="0.25">
      <c r="B5" s="155"/>
      <c r="C5" s="140"/>
      <c r="D5" s="142"/>
      <c r="E5" s="132" t="s">
        <v>0</v>
      </c>
      <c r="F5" s="142"/>
      <c r="G5" s="132" t="s">
        <v>0</v>
      </c>
      <c r="H5" s="151"/>
      <c r="I5" s="153"/>
    </row>
    <row r="6" spans="2:12" x14ac:dyDescent="0.25">
      <c r="B6" s="115" t="s">
        <v>9</v>
      </c>
      <c r="C6" s="124" t="s">
        <v>41</v>
      </c>
      <c r="D6" s="123">
        <v>4814856.1600000011</v>
      </c>
      <c r="E6" s="47">
        <f t="shared" ref="E6:E23" si="0">D6/$D$29</f>
        <v>6.4816996096164911E-2</v>
      </c>
      <c r="F6" s="123">
        <v>5761047.5200000005</v>
      </c>
      <c r="G6" s="16">
        <f>F6/$F$29</f>
        <v>6.8245563072993537E-2</v>
      </c>
      <c r="H6" s="17">
        <f>(F6-D6)/D6</f>
        <v>0.19651497958767666</v>
      </c>
      <c r="I6" s="18">
        <f>(G6-E6)/E6</f>
        <v>5.2896110331029166E-2</v>
      </c>
      <c r="K6" s="109"/>
      <c r="L6" s="109"/>
    </row>
    <row r="7" spans="2:12" x14ac:dyDescent="0.25">
      <c r="B7" s="115" t="s">
        <v>10</v>
      </c>
      <c r="C7" s="19" t="s">
        <v>4</v>
      </c>
      <c r="D7" s="123">
        <v>454000.42</v>
      </c>
      <c r="E7" s="47">
        <f t="shared" si="0"/>
        <v>6.1116973120121662E-3</v>
      </c>
      <c r="F7" s="123">
        <v>547592.1399999999</v>
      </c>
      <c r="G7" s="16">
        <f t="shared" ref="G7:G27" si="1">F7/$F$29</f>
        <v>6.486794944653658E-3</v>
      </c>
      <c r="H7" s="17">
        <f t="shared" ref="H7:H21" si="2">(F7-D7)/D7</f>
        <v>0.20614897228509155</v>
      </c>
      <c r="I7" s="18">
        <f t="shared" ref="I7:I23" si="3">(G7-E7)/E7</f>
        <v>6.137372541409411E-2</v>
      </c>
      <c r="K7" s="109"/>
      <c r="L7" s="109"/>
    </row>
    <row r="8" spans="2:12" x14ac:dyDescent="0.25">
      <c r="B8" s="115" t="s">
        <v>11</v>
      </c>
      <c r="C8" s="125" t="s">
        <v>42</v>
      </c>
      <c r="D8" s="123">
        <v>4150269.4899999998</v>
      </c>
      <c r="E8" s="47">
        <f t="shared" si="0"/>
        <v>5.5870412820673392E-2</v>
      </c>
      <c r="F8" s="123">
        <v>4777699.7</v>
      </c>
      <c r="G8" s="16">
        <f t="shared" si="1"/>
        <v>5.6596791657808135E-2</v>
      </c>
      <c r="H8" s="17">
        <f t="shared" si="2"/>
        <v>0.15117818529899862</v>
      </c>
      <c r="I8" s="18">
        <f t="shared" si="3"/>
        <v>1.3001136030016331E-2</v>
      </c>
      <c r="K8" s="109"/>
      <c r="L8" s="109"/>
    </row>
    <row r="9" spans="2:12" x14ac:dyDescent="0.25">
      <c r="B9" s="115" t="s">
        <v>12</v>
      </c>
      <c r="C9" s="125" t="s">
        <v>43</v>
      </c>
      <c r="D9" s="123">
        <v>0</v>
      </c>
      <c r="E9" s="47">
        <f t="shared" si="0"/>
        <v>0</v>
      </c>
      <c r="F9" s="123">
        <v>0</v>
      </c>
      <c r="G9" s="16">
        <f t="shared" si="1"/>
        <v>0</v>
      </c>
      <c r="H9" s="20" t="s">
        <v>1</v>
      </c>
      <c r="I9" s="21" t="s">
        <v>1</v>
      </c>
      <c r="K9" s="109"/>
      <c r="L9" s="109"/>
    </row>
    <row r="10" spans="2:12" x14ac:dyDescent="0.25">
      <c r="B10" s="115" t="s">
        <v>13</v>
      </c>
      <c r="C10" s="125" t="s">
        <v>44</v>
      </c>
      <c r="D10" s="123">
        <v>0</v>
      </c>
      <c r="E10" s="47">
        <f t="shared" si="0"/>
        <v>0</v>
      </c>
      <c r="F10" s="123">
        <v>0</v>
      </c>
      <c r="G10" s="16">
        <f t="shared" si="1"/>
        <v>0</v>
      </c>
      <c r="H10" s="20" t="s">
        <v>1</v>
      </c>
      <c r="I10" s="21" t="s">
        <v>1</v>
      </c>
      <c r="K10" s="109"/>
      <c r="L10" s="109"/>
    </row>
    <row r="11" spans="2:12" x14ac:dyDescent="0.25">
      <c r="B11" s="115" t="s">
        <v>14</v>
      </c>
      <c r="C11" s="125" t="s">
        <v>45</v>
      </c>
      <c r="D11" s="123">
        <v>0</v>
      </c>
      <c r="E11" s="47">
        <f t="shared" si="0"/>
        <v>0</v>
      </c>
      <c r="F11" s="123">
        <v>837.04</v>
      </c>
      <c r="G11" s="16">
        <f t="shared" si="1"/>
        <v>9.91560404879606E-6</v>
      </c>
      <c r="H11" s="20" t="s">
        <v>1</v>
      </c>
      <c r="I11" s="21" t="s">
        <v>1</v>
      </c>
      <c r="K11" s="109"/>
      <c r="L11" s="109"/>
    </row>
    <row r="12" spans="2:12" x14ac:dyDescent="0.25">
      <c r="B12" s="115" t="s">
        <v>15</v>
      </c>
      <c r="C12" s="125" t="s">
        <v>33</v>
      </c>
      <c r="D12" s="123">
        <v>434407.51</v>
      </c>
      <c r="E12" s="47">
        <f t="shared" si="0"/>
        <v>5.8479399890971426E-3</v>
      </c>
      <c r="F12" s="123">
        <v>713693.05</v>
      </c>
      <c r="G12" s="16">
        <f t="shared" si="1"/>
        <v>8.4544319222230827E-3</v>
      </c>
      <c r="H12" s="17">
        <f t="shared" si="2"/>
        <v>0.64291139902254457</v>
      </c>
      <c r="I12" s="18">
        <f t="shared" si="3"/>
        <v>0.44571112870266538</v>
      </c>
      <c r="K12" s="109"/>
      <c r="L12" s="109"/>
    </row>
    <row r="13" spans="2:12" x14ac:dyDescent="0.25">
      <c r="B13" s="115" t="s">
        <v>16</v>
      </c>
      <c r="C13" s="125" t="s">
        <v>27</v>
      </c>
      <c r="D13" s="123">
        <v>3267490.8299999996</v>
      </c>
      <c r="E13" s="47">
        <f t="shared" si="0"/>
        <v>4.398655605370453E-2</v>
      </c>
      <c r="F13" s="123">
        <v>3995361.9400000009</v>
      </c>
      <c r="G13" s="16">
        <f t="shared" si="1"/>
        <v>4.7329192187553389E-2</v>
      </c>
      <c r="H13" s="17">
        <f t="shared" si="2"/>
        <v>0.2227614851485295</v>
      </c>
      <c r="I13" s="18">
        <f t="shared" si="3"/>
        <v>7.5992222027287878E-2</v>
      </c>
      <c r="K13" s="109"/>
      <c r="L13" s="109"/>
    </row>
    <row r="14" spans="2:12" x14ac:dyDescent="0.25">
      <c r="B14" s="115" t="s">
        <v>17</v>
      </c>
      <c r="C14" s="125" t="s">
        <v>46</v>
      </c>
      <c r="D14" s="123">
        <v>5368566.97</v>
      </c>
      <c r="E14" s="47">
        <f t="shared" si="0"/>
        <v>7.2270982304171213E-2</v>
      </c>
      <c r="F14" s="123">
        <v>5178165.4999999991</v>
      </c>
      <c r="G14" s="16">
        <f t="shared" si="1"/>
        <v>6.134072302056779E-2</v>
      </c>
      <c r="H14" s="17">
        <f t="shared" si="2"/>
        <v>-3.5465976500615524E-2</v>
      </c>
      <c r="I14" s="18">
        <f t="shared" si="3"/>
        <v>-0.15123994354470768</v>
      </c>
      <c r="K14" s="109"/>
      <c r="L14" s="109"/>
    </row>
    <row r="15" spans="2:12" x14ac:dyDescent="0.25">
      <c r="B15" s="115" t="s">
        <v>18</v>
      </c>
      <c r="C15" s="125" t="s">
        <v>47</v>
      </c>
      <c r="D15" s="123">
        <v>47355857.559999995</v>
      </c>
      <c r="E15" s="47">
        <f t="shared" si="0"/>
        <v>0.63749867755074541</v>
      </c>
      <c r="F15" s="123">
        <v>52761149.660000004</v>
      </c>
      <c r="G15" s="16">
        <f t="shared" si="1"/>
        <v>0.6250103569576495</v>
      </c>
      <c r="H15" s="17">
        <f t="shared" si="2"/>
        <v>0.11414199591151929</v>
      </c>
      <c r="I15" s="18">
        <f t="shared" si="3"/>
        <v>-1.9589563136155404E-2</v>
      </c>
      <c r="K15" s="109"/>
      <c r="L15" s="109"/>
    </row>
    <row r="16" spans="2:12" x14ac:dyDescent="0.25">
      <c r="B16" s="115" t="s">
        <v>19</v>
      </c>
      <c r="C16" s="125" t="s">
        <v>48</v>
      </c>
      <c r="D16" s="123">
        <v>4160.8</v>
      </c>
      <c r="E16" s="47">
        <f t="shared" si="0"/>
        <v>5.6012173239443751E-5</v>
      </c>
      <c r="F16" s="123">
        <v>5833.630000000001</v>
      </c>
      <c r="G16" s="16">
        <f t="shared" si="1"/>
        <v>6.910537757715064E-5</v>
      </c>
      <c r="H16" s="17">
        <f t="shared" si="2"/>
        <v>0.40204527975389365</v>
      </c>
      <c r="I16" s="18">
        <f t="shared" si="3"/>
        <v>0.23375640651783636</v>
      </c>
      <c r="K16" s="109"/>
      <c r="L16" s="109"/>
    </row>
    <row r="17" spans="2:18" x14ac:dyDescent="0.25">
      <c r="B17" s="115" t="s">
        <v>20</v>
      </c>
      <c r="C17" s="125" t="s">
        <v>49</v>
      </c>
      <c r="D17" s="123">
        <v>0</v>
      </c>
      <c r="E17" s="47">
        <f t="shared" si="0"/>
        <v>0</v>
      </c>
      <c r="F17" s="123">
        <v>260</v>
      </c>
      <c r="G17" s="16">
        <f t="shared" si="1"/>
        <v>3.0799687621702377E-6</v>
      </c>
      <c r="H17" s="20" t="s">
        <v>1</v>
      </c>
      <c r="I17" s="21" t="s">
        <v>1</v>
      </c>
      <c r="K17" s="109"/>
      <c r="L17" s="109"/>
    </row>
    <row r="18" spans="2:18" x14ac:dyDescent="0.25">
      <c r="B18" s="115" t="s">
        <v>21</v>
      </c>
      <c r="C18" s="125" t="s">
        <v>50</v>
      </c>
      <c r="D18" s="123">
        <v>609128.34000000008</v>
      </c>
      <c r="E18" s="47">
        <f t="shared" si="0"/>
        <v>8.2000101194805806E-3</v>
      </c>
      <c r="F18" s="123">
        <v>737741.02000000025</v>
      </c>
      <c r="G18" s="16">
        <f t="shared" si="1"/>
        <v>8.7393049852754201E-3</v>
      </c>
      <c r="H18" s="17">
        <f t="shared" si="2"/>
        <v>0.21114217079441772</v>
      </c>
      <c r="I18" s="18">
        <f t="shared" si="3"/>
        <v>6.5767585397687345E-2</v>
      </c>
      <c r="K18" s="109"/>
      <c r="L18" s="109"/>
    </row>
    <row r="19" spans="2:18" x14ac:dyDescent="0.25">
      <c r="B19" s="115" t="s">
        <v>22</v>
      </c>
      <c r="C19" s="125" t="s">
        <v>5</v>
      </c>
      <c r="D19" s="123">
        <v>0</v>
      </c>
      <c r="E19" s="47">
        <f t="shared" si="0"/>
        <v>0</v>
      </c>
      <c r="F19" s="123">
        <v>0</v>
      </c>
      <c r="G19" s="16">
        <f t="shared" si="1"/>
        <v>0</v>
      </c>
      <c r="H19" s="20" t="s">
        <v>1</v>
      </c>
      <c r="I19" s="21" t="s">
        <v>1</v>
      </c>
      <c r="K19" s="109"/>
      <c r="L19" s="109"/>
    </row>
    <row r="20" spans="2:18" x14ac:dyDescent="0.25">
      <c r="B20" s="115" t="s">
        <v>23</v>
      </c>
      <c r="C20" s="125" t="s">
        <v>51</v>
      </c>
      <c r="D20" s="123">
        <v>3780</v>
      </c>
      <c r="E20" s="47">
        <f t="shared" si="0"/>
        <v>5.0885890897206632E-5</v>
      </c>
      <c r="F20" s="123">
        <v>5684.22</v>
      </c>
      <c r="G20" s="16">
        <f t="shared" si="1"/>
        <v>6.7335461681935796E-5</v>
      </c>
      <c r="H20" s="66">
        <f t="shared" ref="H20" si="4">(F20-D20)/D20</f>
        <v>0.50376190476190486</v>
      </c>
      <c r="I20" s="67">
        <f t="shared" ref="I20" si="5">(G20-E20)/E20</f>
        <v>0.32326388503167897</v>
      </c>
      <c r="K20" s="109"/>
      <c r="L20" s="109"/>
    </row>
    <row r="21" spans="2:18" x14ac:dyDescent="0.25">
      <c r="B21" s="115" t="s">
        <v>24</v>
      </c>
      <c r="C21" s="125" t="s">
        <v>34</v>
      </c>
      <c r="D21" s="123">
        <v>448935.61</v>
      </c>
      <c r="E21" s="47">
        <f t="shared" si="0"/>
        <v>6.0435154683415098E-3</v>
      </c>
      <c r="F21" s="123">
        <v>562768.89</v>
      </c>
      <c r="G21" s="16">
        <f t="shared" si="1"/>
        <v>6.6665792366200714E-3</v>
      </c>
      <c r="H21" s="17">
        <f t="shared" si="2"/>
        <v>0.25356259887693033</v>
      </c>
      <c r="I21" s="18">
        <f t="shared" si="3"/>
        <v>0.10309624779524981</v>
      </c>
      <c r="K21" s="109"/>
      <c r="L21" s="109"/>
    </row>
    <row r="22" spans="2:18" x14ac:dyDescent="0.25">
      <c r="B22" s="115" t="s">
        <v>25</v>
      </c>
      <c r="C22" s="125" t="s">
        <v>52</v>
      </c>
      <c r="D22" s="123">
        <v>0</v>
      </c>
      <c r="E22" s="47">
        <f t="shared" si="0"/>
        <v>0</v>
      </c>
      <c r="F22" s="123">
        <v>0</v>
      </c>
      <c r="G22" s="16">
        <f t="shared" si="1"/>
        <v>0</v>
      </c>
      <c r="H22" s="20" t="s">
        <v>1</v>
      </c>
      <c r="I22" s="21" t="s">
        <v>1</v>
      </c>
      <c r="K22" s="109"/>
      <c r="L22" s="109"/>
    </row>
    <row r="23" spans="2:18" x14ac:dyDescent="0.25">
      <c r="B23" s="115" t="s">
        <v>26</v>
      </c>
      <c r="C23" s="125" t="s">
        <v>53</v>
      </c>
      <c r="D23" s="123">
        <v>635.46</v>
      </c>
      <c r="E23" s="47">
        <f t="shared" si="0"/>
        <v>8.5544836586081822E-6</v>
      </c>
      <c r="F23" s="123">
        <v>863.14</v>
      </c>
      <c r="G23" s="16">
        <f t="shared" si="1"/>
        <v>1.0224785528383149E-5</v>
      </c>
      <c r="H23" s="17">
        <f>(F23-D23)/D23</f>
        <v>0.35829163125924518</v>
      </c>
      <c r="I23" s="18">
        <f t="shared" si="3"/>
        <v>0.19525455146485429</v>
      </c>
      <c r="K23" s="109"/>
      <c r="L23" s="109"/>
    </row>
    <row r="24" spans="2:18" s="3" customFormat="1" x14ac:dyDescent="0.25">
      <c r="B24" s="116"/>
      <c r="C24" s="22" t="s">
        <v>35</v>
      </c>
      <c r="D24" s="96">
        <f>SUM(D6:D23)</f>
        <v>66912089.149999999</v>
      </c>
      <c r="E24" s="48">
        <f>SUM(E6:E23)</f>
        <v>0.9007622402621861</v>
      </c>
      <c r="F24" s="96">
        <f>SUM(F6:F23)</f>
        <v>75048697.450000003</v>
      </c>
      <c r="G24" s="23">
        <f>SUM(G6:G23)</f>
        <v>0.88902939918294299</v>
      </c>
      <c r="H24" s="27">
        <f t="shared" ref="H24:H29" si="6">(F24-D24)/D24</f>
        <v>0.12160146848441369</v>
      </c>
      <c r="I24" s="28">
        <f t="shared" ref="I24:I29" si="7">(G24-E24)/E24</f>
        <v>-1.302545838936145E-2</v>
      </c>
      <c r="K24" s="110"/>
      <c r="L24" s="110"/>
    </row>
    <row r="25" spans="2:18" ht="15.75" customHeight="1" x14ac:dyDescent="0.25">
      <c r="B25" s="115">
        <v>19</v>
      </c>
      <c r="C25" s="19" t="s">
        <v>6</v>
      </c>
      <c r="D25" s="123">
        <v>6571617.0499999998</v>
      </c>
      <c r="E25" s="47">
        <f>D25/$D$29</f>
        <v>8.8466293181090713E-2</v>
      </c>
      <c r="F25" s="123">
        <v>8511068.4799999986</v>
      </c>
      <c r="G25" s="16">
        <f t="shared" si="1"/>
        <v>0.10082240404266046</v>
      </c>
      <c r="H25" s="17">
        <f>(F25-D25)/D25</f>
        <v>0.29512544861389922</v>
      </c>
      <c r="I25" s="18">
        <f t="shared" si="7"/>
        <v>0.13967026781914282</v>
      </c>
      <c r="K25" s="109"/>
      <c r="L25" s="109"/>
    </row>
    <row r="26" spans="2:18" x14ac:dyDescent="0.25">
      <c r="B26" s="115"/>
      <c r="C26" s="19" t="s">
        <v>54</v>
      </c>
      <c r="D26" s="123">
        <v>718518.7300000001</v>
      </c>
      <c r="E26" s="47">
        <f>D26/$D$29</f>
        <v>9.6726099741744655E-3</v>
      </c>
      <c r="F26" s="123">
        <v>760284.24000000011</v>
      </c>
      <c r="G26" s="16">
        <f t="shared" si="1"/>
        <v>9.0063527291166928E-3</v>
      </c>
      <c r="H26" s="17">
        <f>(F26-D26)/D26</f>
        <v>5.812723907698273E-2</v>
      </c>
      <c r="I26" s="18">
        <f t="shared" si="7"/>
        <v>-6.8880813641473859E-2</v>
      </c>
      <c r="K26" s="109"/>
      <c r="L26" s="109"/>
    </row>
    <row r="27" spans="2:18" customFormat="1" ht="15.75" customHeight="1" x14ac:dyDescent="0.25">
      <c r="B27" s="115"/>
      <c r="C27" s="19" t="s">
        <v>7</v>
      </c>
      <c r="D27" s="93">
        <v>81627.299999999988</v>
      </c>
      <c r="E27" s="47">
        <f t="shared" ref="E27" si="8">D27/$D$29</f>
        <v>1.0988565825485594E-3</v>
      </c>
      <c r="F27" s="122">
        <v>96390.41</v>
      </c>
      <c r="G27" s="40">
        <f t="shared" si="1"/>
        <v>1.1418440452799297E-3</v>
      </c>
      <c r="H27" s="17">
        <f>(F27-D27)/D27</f>
        <v>0.18085995739170618</v>
      </c>
      <c r="I27" s="18">
        <f t="shared" si="7"/>
        <v>3.9120175839207558E-2</v>
      </c>
      <c r="K27" s="104"/>
      <c r="L27" s="100"/>
      <c r="M27" s="3"/>
      <c r="R27" s="3"/>
    </row>
    <row r="28" spans="2:18" s="3" customFormat="1" x14ac:dyDescent="0.25">
      <c r="B28" s="116"/>
      <c r="C28" s="22" t="s">
        <v>36</v>
      </c>
      <c r="D28" s="92">
        <f>D25+D26+D27</f>
        <v>7371763.0800000001</v>
      </c>
      <c r="E28" s="48">
        <f>E25+E26+E27</f>
        <v>9.9237759737813735E-2</v>
      </c>
      <c r="F28" s="92">
        <f>F25+F26+F27</f>
        <v>9367743.129999999</v>
      </c>
      <c r="G28" s="23">
        <f>G25+G26</f>
        <v>0.10982875677177716</v>
      </c>
      <c r="H28" s="27">
        <f t="shared" si="6"/>
        <v>0.27076020055706929</v>
      </c>
      <c r="I28" s="28">
        <f t="shared" si="7"/>
        <v>0.10672345951727291</v>
      </c>
      <c r="K28" s="102"/>
      <c r="L28" s="102"/>
    </row>
    <row r="29" spans="2:18" s="3" customFormat="1" ht="16.5" thickBot="1" x14ac:dyDescent="0.3">
      <c r="B29" s="117"/>
      <c r="C29" s="29" t="s">
        <v>37</v>
      </c>
      <c r="D29" s="120">
        <f>D24+D28</f>
        <v>74283852.230000004</v>
      </c>
      <c r="E29" s="97">
        <f>E24+E28</f>
        <v>0.99999999999999978</v>
      </c>
      <c r="F29" s="120">
        <f>SUM(F24:F27)</f>
        <v>84416440.579999998</v>
      </c>
      <c r="G29" s="43">
        <f>G24+G28</f>
        <v>0.99885815595472016</v>
      </c>
      <c r="H29" s="30">
        <f t="shared" si="6"/>
        <v>0.13640364690063669</v>
      </c>
      <c r="I29" s="31">
        <f t="shared" si="7"/>
        <v>-1.1418440452796166E-3</v>
      </c>
      <c r="K29" s="102"/>
      <c r="L29" s="102"/>
    </row>
    <row r="30" spans="2:18" x14ac:dyDescent="0.25">
      <c r="B30" s="13"/>
      <c r="C30" s="14"/>
      <c r="D30" s="6"/>
      <c r="E30" s="15"/>
      <c r="F30" s="6"/>
      <c r="G30" s="15"/>
      <c r="H30" s="12"/>
    </row>
    <row r="31" spans="2:18" x14ac:dyDescent="0.25">
      <c r="B31" s="76" t="s">
        <v>30</v>
      </c>
      <c r="C31" s="34"/>
      <c r="E31" s="15"/>
      <c r="F31" s="4"/>
      <c r="G31" s="15"/>
      <c r="H31" s="33"/>
    </row>
    <row r="32" spans="2:18" x14ac:dyDescent="0.25">
      <c r="B32" s="79"/>
      <c r="D32" s="50"/>
      <c r="E32" s="4"/>
      <c r="F32" s="50"/>
      <c r="G32" s="4"/>
      <c r="H32" s="33"/>
    </row>
    <row r="33" spans="2:8" x14ac:dyDescent="0.25">
      <c r="B33" s="76" t="s">
        <v>31</v>
      </c>
      <c r="E33" s="50"/>
      <c r="F33" s="33"/>
      <c r="G33" s="45"/>
      <c r="H33" s="33"/>
    </row>
    <row r="34" spans="2:8" x14ac:dyDescent="0.25">
      <c r="E34" s="4"/>
      <c r="F34" s="32"/>
      <c r="G34" s="46"/>
      <c r="H34" s="32"/>
    </row>
    <row r="35" spans="2:8" x14ac:dyDescent="0.25">
      <c r="D35" s="4"/>
      <c r="E35" s="51"/>
      <c r="F35" s="32"/>
      <c r="G35" s="45"/>
    </row>
    <row r="36" spans="2:8" x14ac:dyDescent="0.25">
      <c r="D36" s="4"/>
      <c r="E36" s="4"/>
      <c r="G36" s="8"/>
    </row>
    <row r="37" spans="2:8" x14ac:dyDescent="0.25">
      <c r="D37" s="33"/>
      <c r="E37" s="4"/>
    </row>
    <row r="39" spans="2:8" x14ac:dyDescent="0.25">
      <c r="D39" s="46"/>
    </row>
    <row r="40" spans="2:8" x14ac:dyDescent="0.25">
      <c r="D40" s="8"/>
    </row>
    <row r="41" spans="2:8" x14ac:dyDescent="0.25">
      <c r="D41" s="8"/>
    </row>
    <row r="42" spans="2:8" x14ac:dyDescent="0.25">
      <c r="D42" s="4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31.05.2017. godine.</oddFooter>
  </headerFooter>
  <ignoredErrors>
    <ignoredError sqref="G24 E24 F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2017-07-18T14:00:04Z</cp:lastPrinted>
  <dcterms:created xsi:type="dcterms:W3CDTF">2011-07-19T08:09:31Z</dcterms:created>
  <dcterms:modified xsi:type="dcterms:W3CDTF">2020-02-14T15:22:40Z</dcterms:modified>
</cp:coreProperties>
</file>