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H19" i="6" l="1"/>
  <c r="I19" i="6"/>
  <c r="H21" i="6" l="1"/>
  <c r="H23" i="5" l="1"/>
  <c r="F27" i="4" l="1"/>
  <c r="H18" i="6" l="1"/>
  <c r="F28" i="5" l="1"/>
  <c r="D28" i="5" l="1"/>
  <c r="F26" i="4" l="1"/>
  <c r="F2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F28" i="6" l="1"/>
  <c r="H25" i="6" l="1"/>
  <c r="H26" i="6"/>
  <c r="D28" i="6"/>
  <c r="H26" i="5" l="1"/>
  <c r="H25" i="5"/>
  <c r="H7" i="5"/>
  <c r="H8" i="5"/>
  <c r="H12" i="5"/>
  <c r="H13" i="5"/>
  <c r="H14" i="5"/>
  <c r="H15" i="5"/>
  <c r="H18" i="5"/>
  <c r="H19" i="5"/>
  <c r="H20" i="5"/>
  <c r="H21" i="5"/>
  <c r="H6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H26" i="4" l="1"/>
  <c r="H25" i="4"/>
  <c r="H7" i="4" l="1"/>
  <c r="H8" i="4"/>
  <c r="H12" i="4"/>
  <c r="H13" i="4"/>
  <c r="H14" i="4"/>
  <c r="H15" i="4"/>
  <c r="H18" i="4"/>
  <c r="H19" i="4"/>
  <c r="H20" i="4"/>
  <c r="H21" i="4"/>
  <c r="H23" i="4"/>
  <c r="D24" i="6"/>
  <c r="D29" i="6" s="1"/>
  <c r="H6" i="4"/>
  <c r="F24" i="5"/>
  <c r="F29" i="5" s="1"/>
  <c r="G23" i="5" s="1"/>
  <c r="I23" i="5" s="1"/>
  <c r="E7" i="6" l="1"/>
  <c r="E27" i="6"/>
  <c r="E26" i="6"/>
  <c r="E25" i="6"/>
  <c r="D29" i="4"/>
  <c r="F24" i="4"/>
  <c r="F29" i="4" s="1"/>
  <c r="H7" i="6"/>
  <c r="H8" i="6"/>
  <c r="H12" i="6"/>
  <c r="H13" i="6"/>
  <c r="H14" i="6"/>
  <c r="H15" i="6"/>
  <c r="F24" i="6"/>
  <c r="F29" i="6" s="1"/>
  <c r="G27" i="6" s="1"/>
  <c r="E28" i="6" l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8" i="6" l="1"/>
  <c r="H28" i="5"/>
  <c r="H24" i="6" l="1"/>
  <c r="H6" i="6"/>
  <c r="F28" i="4"/>
  <c r="H29" i="5" l="1"/>
  <c r="G26" i="5"/>
  <c r="I26" i="5" s="1"/>
  <c r="G27" i="5"/>
  <c r="E17" i="6"/>
  <c r="G25" i="5"/>
  <c r="E21" i="6"/>
  <c r="E23" i="6"/>
  <c r="E15" i="6"/>
  <c r="H28" i="6"/>
  <c r="G16" i="5"/>
  <c r="G18" i="5"/>
  <c r="G20" i="5"/>
  <c r="G22" i="5"/>
  <c r="G7" i="5"/>
  <c r="I7" i="5" s="1"/>
  <c r="G9" i="5"/>
  <c r="G11" i="5"/>
  <c r="G13" i="5"/>
  <c r="G15" i="5"/>
  <c r="I15" i="5" s="1"/>
  <c r="G17" i="5"/>
  <c r="G19" i="5"/>
  <c r="I19" i="5" s="1"/>
  <c r="G21" i="5"/>
  <c r="I21" i="5" s="1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E11" i="6"/>
  <c r="E19" i="6"/>
  <c r="E9" i="6"/>
  <c r="E6" i="6"/>
  <c r="E13" i="6"/>
  <c r="I8" i="5"/>
  <c r="I13" i="5"/>
  <c r="I20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G6" i="6"/>
  <c r="G8" i="6"/>
  <c r="I8" i="6" s="1"/>
  <c r="G10" i="6"/>
  <c r="G12" i="6"/>
  <c r="I12" i="6" s="1"/>
  <c r="G14" i="6"/>
  <c r="I14" i="6" s="1"/>
  <c r="G16" i="6"/>
  <c r="G18" i="6"/>
  <c r="I18" i="6" s="1"/>
  <c r="G20" i="6"/>
  <c r="G22" i="6"/>
  <c r="H24" i="4"/>
  <c r="I6" i="5"/>
  <c r="H28" i="4"/>
  <c r="I14" i="5"/>
  <c r="I18" i="5"/>
  <c r="G29" i="5" l="1"/>
  <c r="E24" i="6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<sst xmlns="http://schemas.openxmlformats.org/spreadsheetml/2006/main" count="208" uniqueCount="55">
  <si>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</si>
  <si>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</si>
  <si>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</si>
  <si>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</si>
  <si>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</si>
  <si>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</si>
  <si>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</si>
  <si>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</si>
  <si>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</si>
  <si>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</si>
  <si>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</si>
  <si>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</si>
  <si>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</si>
  <si>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</si>
  <si>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</si>
  <si>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</si>
  <si>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</si>
  <si>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</si>
  <si>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</si>
  <si>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</si>
  <si>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</si>
  <si>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</si>
  <si>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</si>
  <si>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</si>
  <si>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</si>
  <si>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</si>
  <si>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</si>
  <si>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V 2015.*</t>
  </si>
  <si>
    <t>V 2016.**</t>
  </si>
  <si>
    <t>Promjena iznosa isplaćenih šteta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</si>
  <si>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</si>
  <si>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</si>
  <si>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</si>
  <si>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</si>
  <si>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</si>
  <si>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Isplaćene štete po skupinama/vrstama osiguranja u BiH (u KM) za svibanj 2015. i 2016. godine</t>
  </si>
  <si>
    <t>Promjena u udjelu</t>
  </si>
  <si>
    <t>Isplaćene štete po skupinama/vrstama osiguranja u FBiH (u KM) za svibanj 2015. i 2016. godine</t>
  </si>
  <si>
    <t>Isplaćene štete po skupinama/vrstama osiguranja u RS (u KM) za svibanj 2015. i 2016. godine</t>
  </si>
  <si>
    <t>*Podatci se odnose na razdoblje od 01.01. do 31.05.2015. godine.</t>
  </si>
  <si>
    <t>**Podatci se odnose na razdoblje od 01.01. do 31.05.2016. godine.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</si>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</sst>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3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2"/>
      <color indexed="8"/>
      <name val="Calibri"/>
      <family val="2"/>
      <charset val="238"/>
      <scheme val="minor"/>
    </font>
    <font>
      <sz val="8"/>
      <name val="Bookman Old Style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2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165" fontId="16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17" fillId="0" borderId="0"/>
    <xf numFmtId="0" fontId="25" fillId="22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26" fillId="0" borderId="0"/>
    <xf numFmtId="0" fontId="15" fillId="23" borderId="7" applyNumberFormat="0" applyFont="0" applyAlignment="0" applyProtection="0"/>
    <xf numFmtId="0" fontId="27" fillId="20" borderId="8" applyNumberFormat="0" applyAlignment="0" applyProtection="0"/>
    <xf numFmtId="0" fontId="17" fillId="0" borderId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8" fillId="0" borderId="0"/>
    <xf numFmtId="0" fontId="9" fillId="0" borderId="0"/>
    <xf numFmtId="0" fontId="48" fillId="0" borderId="0"/>
    <xf numFmtId="0" fontId="9" fillId="0" borderId="0"/>
    <xf numFmtId="0" fontId="48" fillId="0" borderId="0"/>
    <xf numFmtId="0" fontId="8" fillId="0" borderId="0"/>
    <xf numFmtId="0" fontId="48" fillId="0" borderId="0"/>
    <xf numFmtId="0" fontId="48" fillId="0" borderId="0"/>
    <xf numFmtId="0" fontId="8" fillId="0" borderId="0"/>
    <xf numFmtId="0" fontId="4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2" fillId="0" borderId="0" xfId="197" applyFont="1"/>
    <xf numFmtId="0" fontId="34" fillId="0" borderId="0" xfId="197" applyFont="1"/>
    <xf numFmtId="0" fontId="33" fillId="0" borderId="0" xfId="197" applyFont="1"/>
    <xf numFmtId="0" fontId="32" fillId="0" borderId="0" xfId="197" applyFont="1" applyBorder="1"/>
    <xf numFmtId="0" fontId="35" fillId="0" borderId="0" xfId="197" applyFont="1" applyFill="1" applyBorder="1"/>
    <xf numFmtId="3" fontId="33" fillId="0" borderId="0" xfId="197" applyNumberFormat="1" applyFont="1" applyBorder="1" applyAlignment="1">
      <alignment horizontal="right"/>
    </xf>
    <xf numFmtId="3" fontId="32" fillId="0" borderId="0" xfId="197" applyNumberFormat="1" applyFont="1" applyBorder="1"/>
    <xf numFmtId="3" fontId="32" fillId="0" borderId="0" xfId="197" applyNumberFormat="1" applyFont="1"/>
    <xf numFmtId="0" fontId="32" fillId="0" borderId="0" xfId="197" applyFont="1" applyBorder="1" applyAlignment="1">
      <alignment horizontal="justify"/>
    </xf>
    <xf numFmtId="0" fontId="33" fillId="0" borderId="0" xfId="197" applyFont="1" applyBorder="1" applyAlignment="1">
      <alignment horizontal="left" wrapText="1"/>
    </xf>
    <xf numFmtId="0" fontId="33" fillId="0" borderId="0" xfId="197" applyFont="1" applyBorder="1" applyAlignment="1">
      <alignment horizontal="right" wrapText="1"/>
    </xf>
    <xf numFmtId="0" fontId="32" fillId="0" borderId="0" xfId="197" applyFont="1" applyAlignment="1">
      <alignment wrapText="1"/>
    </xf>
    <xf numFmtId="0" fontId="32" fillId="0" borderId="0" xfId="197" applyFont="1" applyBorder="1" applyAlignment="1"/>
    <xf numFmtId="0" fontId="33" fillId="0" borderId="0" xfId="197" applyFont="1" applyBorder="1" applyAlignment="1">
      <alignment wrapText="1"/>
    </xf>
    <xf numFmtId="0" fontId="33" fillId="0" borderId="0" xfId="197" applyFont="1" applyBorder="1" applyAlignment="1"/>
    <xf numFmtId="0" fontId="36" fillId="0" borderId="0" xfId="197" applyFont="1"/>
    <xf numFmtId="10" fontId="40" fillId="0" borderId="10" xfId="197" applyNumberFormat="1" applyFont="1" applyBorder="1" applyAlignment="1">
      <alignment horizontal="right" vertical="center" wrapText="1"/>
    </xf>
    <xf numFmtId="10" fontId="41" fillId="0" borderId="10" xfId="197" applyNumberFormat="1" applyFont="1" applyBorder="1" applyAlignment="1">
      <alignment vertical="center" wrapText="1"/>
    </xf>
    <xf numFmtId="10" fontId="41" fillId="0" borderId="13" xfId="197" applyNumberFormat="1" applyFont="1" applyBorder="1" applyAlignment="1">
      <alignment vertical="center" wrapText="1"/>
    </xf>
    <xf numFmtId="0" fontId="40" fillId="0" borderId="10" xfId="197" applyFont="1" applyBorder="1" applyAlignment="1">
      <alignment horizontal="left" vertical="center" wrapText="1"/>
    </xf>
    <xf numFmtId="10" fontId="41" fillId="0" borderId="10" xfId="197" applyNumberFormat="1" applyFont="1" applyBorder="1" applyAlignment="1">
      <alignment horizontal="right" vertical="center" wrapText="1"/>
    </xf>
    <xf numFmtId="10" fontId="41" fillId="0" borderId="13" xfId="197" applyNumberFormat="1" applyFont="1" applyBorder="1" applyAlignment="1">
      <alignment horizontal="right" vertical="center" wrapText="1"/>
    </xf>
    <xf numFmtId="0" fontId="37" fillId="24" borderId="10" xfId="197" applyFont="1" applyFill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horizontal="right" vertical="center" wrapText="1"/>
    </xf>
    <xf numFmtId="10" fontId="39" fillId="24" borderId="10" xfId="197" applyNumberFormat="1" applyFont="1" applyFill="1" applyBorder="1" applyAlignment="1">
      <alignment horizontal="right" vertical="center" wrapText="1"/>
    </xf>
    <xf numFmtId="10" fontId="39" fillId="24" borderId="13" xfId="197" applyNumberFormat="1" applyFont="1" applyFill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vertical="center" wrapText="1"/>
    </xf>
    <xf numFmtId="10" fontId="39" fillId="24" borderId="10" xfId="197" applyNumberFormat="1" applyFont="1" applyFill="1" applyBorder="1" applyAlignment="1">
      <alignment vertical="center" wrapText="1"/>
    </xf>
    <xf numFmtId="10" fontId="39" fillId="24" borderId="13" xfId="197" applyNumberFormat="1" applyFont="1" applyFill="1" applyBorder="1" applyAlignment="1">
      <alignment vertical="center" wrapText="1"/>
    </xf>
    <xf numFmtId="0" fontId="37" fillId="25" borderId="12" xfId="197" applyFont="1" applyFill="1" applyBorder="1" applyAlignment="1">
      <alignment horizontal="right" vertical="center" wrapText="1"/>
    </xf>
    <xf numFmtId="10" fontId="39" fillId="25" borderId="12" xfId="197" applyNumberFormat="1" applyFont="1" applyFill="1" applyBorder="1" applyAlignment="1">
      <alignment vertical="center" wrapText="1"/>
    </xf>
    <xf numFmtId="10" fontId="39" fillId="25" borderId="14" xfId="197" applyNumberFormat="1" applyFont="1" applyFill="1" applyBorder="1" applyAlignment="1">
      <alignment vertical="center" wrapText="1"/>
    </xf>
    <xf numFmtId="10" fontId="40" fillId="0" borderId="10" xfId="197" applyNumberFormat="1" applyFont="1" applyFill="1" applyBorder="1" applyAlignment="1">
      <alignment horizontal="right" vertical="center"/>
    </xf>
    <xf numFmtId="10" fontId="37" fillId="24" borderId="10" xfId="197" applyNumberFormat="1" applyFont="1" applyFill="1" applyBorder="1" applyAlignment="1">
      <alignment horizontal="right" vertical="center"/>
    </xf>
    <xf numFmtId="4" fontId="32" fillId="0" borderId="0" xfId="197" applyNumberFormat="1" applyFont="1"/>
    <xf numFmtId="4" fontId="0" fillId="0" borderId="0" xfId="0" applyNumberFormat="1" applyBorder="1"/>
    <xf numFmtId="0" fontId="43" fillId="0" borderId="0" xfId="197" applyFont="1" applyBorder="1" applyAlignment="1">
      <alignment wrapText="1"/>
    </xf>
    <xf numFmtId="4" fontId="44" fillId="0" borderId="0" xfId="0" applyNumberFormat="1" applyFont="1"/>
    <xf numFmtId="3" fontId="45" fillId="0" borderId="0" xfId="0" applyNumberFormat="1" applyFont="1"/>
    <xf numFmtId="3" fontId="46" fillId="0" borderId="0" xfId="197" applyNumberFormat="1" applyFont="1"/>
    <xf numFmtId="0" fontId="47" fillId="0" borderId="0" xfId="197" applyFont="1"/>
    <xf numFmtId="9" fontId="37" fillId="25" borderId="12" xfId="197" applyNumberFormat="1" applyFont="1" applyFill="1" applyBorder="1" applyAlignment="1">
      <alignment horizontal="right" vertical="center"/>
    </xf>
    <xf numFmtId="10" fontId="40" fillId="0" borderId="24" xfId="197" applyNumberFormat="1" applyFont="1" applyBorder="1" applyAlignment="1">
      <alignment horizontal="right" vertical="center" wrapText="1"/>
    </xf>
    <xf numFmtId="4" fontId="49" fillId="0" borderId="0" xfId="205" applyNumberFormat="1" applyFont="1" applyBorder="1" applyAlignment="1"/>
    <xf numFmtId="0" fontId="47" fillId="0" borderId="0" xfId="197" applyFont="1" applyBorder="1"/>
    <xf numFmtId="9" fontId="37" fillId="25" borderId="12" xfId="197" applyNumberFormat="1" applyFont="1" applyFill="1" applyBorder="1" applyAlignment="1">
      <alignment vertical="center"/>
    </xf>
    <xf numFmtId="9" fontId="37" fillId="25" borderId="12" xfId="197" applyNumberFormat="1" applyFont="1" applyFill="1" applyBorder="1" applyAlignment="1">
      <alignment horizontal="right" vertical="center" wrapText="1"/>
    </xf>
    <xf numFmtId="3" fontId="50" fillId="0" borderId="0" xfId="0" applyNumberFormat="1" applyFont="1" applyBorder="1"/>
    <xf numFmtId="3" fontId="0" fillId="0" borderId="0" xfId="0" applyNumberFormat="1" applyBorder="1"/>
    <xf numFmtId="10" fontId="41" fillId="0" borderId="25" xfId="197" applyNumberFormat="1" applyFont="1" applyBorder="1" applyAlignment="1">
      <alignment horizontal="right" vertical="center" wrapText="1"/>
    </xf>
    <xf numFmtId="10" fontId="50" fillId="0" borderId="10" xfId="197" applyNumberFormat="1" applyFont="1" applyBorder="1" applyAlignment="1">
      <alignment horizontal="right" vertical="center" wrapText="1"/>
    </xf>
    <xf numFmtId="10" fontId="51" fillId="24" borderId="10" xfId="197" applyNumberFormat="1" applyFont="1" applyFill="1" applyBorder="1" applyAlignment="1">
      <alignment horizontal="right" vertical="center" wrapText="1"/>
    </xf>
    <xf numFmtId="4" fontId="40" fillId="0" borderId="0" xfId="197" applyNumberFormat="1" applyFont="1"/>
    <xf numFmtId="4" fontId="47" fillId="0" borderId="0" xfId="197" applyNumberFormat="1" applyFont="1"/>
    <xf numFmtId="4" fontId="49" fillId="0" borderId="0" xfId="211" applyNumberFormat="1" applyFont="1" applyFill="1" applyBorder="1" applyAlignment="1" applyProtection="1">
      <alignment horizontal="right"/>
    </xf>
    <xf numFmtId="4" fontId="32" fillId="0" borderId="0" xfId="197" applyNumberFormat="1" applyFont="1" applyFill="1" applyBorder="1"/>
    <xf numFmtId="0" fontId="32" fillId="0" borderId="0" xfId="197" applyFont="1" applyFill="1" applyBorder="1"/>
    <xf numFmtId="4" fontId="49" fillId="0" borderId="0" xfId="205" applyNumberFormat="1" applyFont="1" applyFill="1" applyBorder="1" applyAlignment="1"/>
    <xf numFmtId="4" fontId="33" fillId="0" borderId="0" xfId="197" applyNumberFormat="1" applyFont="1" applyFill="1" applyBorder="1"/>
    <xf numFmtId="0" fontId="33" fillId="0" borderId="0" xfId="197" applyFont="1" applyFill="1" applyBorder="1"/>
    <xf numFmtId="4" fontId="49" fillId="0" borderId="0" xfId="211" applyNumberFormat="1" applyFont="1" applyFill="1" applyBorder="1" applyAlignment="1" applyProtection="1">
      <alignment horizontal="right"/>
      <protection locked="0"/>
    </xf>
    <xf numFmtId="0" fontId="47" fillId="0" borderId="0" xfId="197" applyFont="1" applyFill="1" applyBorder="1"/>
    <xf numFmtId="0" fontId="53" fillId="0" borderId="0" xfId="211" applyFont="1" applyFill="1" applyBorder="1" applyAlignment="1" applyProtection="1">
      <alignment horizontal="left" wrapText="1"/>
    </xf>
    <xf numFmtId="4" fontId="54" fillId="0" borderId="0" xfId="197" applyNumberFormat="1" applyFont="1" applyFill="1" applyBorder="1"/>
    <xf numFmtId="4" fontId="52" fillId="0" borderId="0" xfId="197" applyNumberFormat="1" applyFont="1" applyFill="1" applyBorder="1"/>
    <xf numFmtId="0" fontId="53" fillId="0" borderId="0" xfId="211" applyFont="1" applyFill="1" applyBorder="1" applyAlignment="1" applyProtection="1">
      <alignment wrapText="1"/>
    </xf>
    <xf numFmtId="4" fontId="40" fillId="0" borderId="0" xfId="197" applyNumberFormat="1" applyFont="1" applyFill="1" applyBorder="1"/>
    <xf numFmtId="0" fontId="32" fillId="0" borderId="0" xfId="197" applyFont="1" applyFill="1" applyBorder="1" applyAlignment="1">
      <alignment horizontal="right"/>
    </xf>
    <xf numFmtId="10" fontId="50" fillId="0" borderId="10" xfId="197" applyNumberFormat="1" applyFont="1" applyFill="1" applyBorder="1" applyAlignment="1">
      <alignment horizontal="right" vertical="center"/>
    </xf>
    <xf numFmtId="10" fontId="51" fillId="24" borderId="10" xfId="197" applyNumberFormat="1" applyFont="1" applyFill="1" applyBorder="1" applyAlignment="1">
      <alignment horizontal="right" vertical="center"/>
    </xf>
    <xf numFmtId="9" fontId="51" fillId="25" borderId="12" xfId="197" applyNumberFormat="1" applyFont="1" applyFill="1" applyBorder="1" applyAlignment="1">
      <alignment horizontal="right" vertical="center"/>
    </xf>
    <xf numFmtId="4" fontId="53" fillId="0" borderId="0" xfId="205" applyNumberFormat="1" applyFont="1" applyFill="1" applyBorder="1" applyAlignment="1"/>
    <xf numFmtId="0" fontId="32" fillId="0" borderId="0" xfId="197" applyFont="1" applyFill="1" applyBorder="1" applyAlignment="1">
      <alignment horizontal="left"/>
    </xf>
    <xf numFmtId="3" fontId="55" fillId="0" borderId="0" xfId="197" applyNumberFormat="1" applyFont="1" applyFill="1" applyBorder="1"/>
    <xf numFmtId="0" fontId="52" fillId="0" borderId="0" xfId="197" applyFont="1" applyFill="1" applyBorder="1"/>
    <xf numFmtId="0" fontId="36" fillId="0" borderId="0" xfId="197" applyFont="1" applyFill="1" applyBorder="1"/>
    <xf numFmtId="4" fontId="49" fillId="0" borderId="0" xfId="205" applyNumberFormat="1" applyFont="1" applyFill="1" applyBorder="1" applyAlignment="1">
      <alignment wrapText="1"/>
    </xf>
    <xf numFmtId="3" fontId="56" fillId="0" borderId="0" xfId="197" applyNumberFormat="1" applyFont="1" applyBorder="1" applyAlignment="1">
      <alignment horizontal="right"/>
    </xf>
    <xf numFmtId="3" fontId="44" fillId="0" borderId="0" xfId="0" applyNumberFormat="1" applyFont="1"/>
    <xf numFmtId="4" fontId="49" fillId="0" borderId="0" xfId="211" applyNumberFormat="1" applyFont="1" applyBorder="1" applyAlignment="1" applyProtection="1">
      <alignment horizontal="right"/>
      <protection locked="0"/>
    </xf>
    <xf numFmtId="4" fontId="57" fillId="0" borderId="0" xfId="211" applyNumberFormat="1" applyFont="1" applyBorder="1" applyAlignment="1" applyProtection="1">
      <alignment horizontal="right"/>
      <protection locked="0"/>
    </xf>
    <xf numFmtId="4" fontId="57" fillId="0" borderId="0" xfId="211" applyNumberFormat="1" applyFont="1" applyBorder="1" applyAlignment="1" applyProtection="1">
      <alignment horizontal="right"/>
    </xf>
    <xf numFmtId="4" fontId="40" fillId="0" borderId="0" xfId="197" applyNumberFormat="1" applyFont="1" applyBorder="1"/>
    <xf numFmtId="0" fontId="33" fillId="0" borderId="0" xfId="197" applyFont="1" applyBorder="1"/>
    <xf numFmtId="4" fontId="33" fillId="0" borderId="0" xfId="197" applyNumberFormat="1" applyFont="1" applyBorder="1"/>
    <xf numFmtId="0" fontId="36" fillId="0" borderId="0" xfId="197" applyFont="1" applyBorder="1"/>
    <xf numFmtId="3" fontId="50" fillId="0" borderId="10" xfId="197" applyNumberFormat="1" applyFont="1" applyFill="1" applyBorder="1" applyAlignment="1">
      <alignment horizontal="right" vertical="center"/>
    </xf>
    <xf numFmtId="3" fontId="51" fillId="24" borderId="10" xfId="197" applyNumberFormat="1" applyFont="1" applyFill="1" applyBorder="1" applyAlignment="1">
      <alignment horizontal="right" vertical="center"/>
    </xf>
    <xf numFmtId="3" fontId="50" fillId="0" borderId="10" xfId="0" applyNumberFormat="1" applyFont="1" applyBorder="1"/>
    <xf numFmtId="9" fontId="51" fillId="25" borderId="12" xfId="197" applyNumberFormat="1" applyFont="1" applyFill="1" applyBorder="1" applyAlignment="1">
      <alignment vertical="center"/>
    </xf>
    <xf numFmtId="10" fontId="61" fillId="0" borderId="10" xfId="197" applyNumberFormat="1" applyFont="1" applyBorder="1" applyAlignment="1">
      <alignment vertical="center" wrapText="1"/>
    </xf>
    <xf numFmtId="10" fontId="61" fillId="0" borderId="13" xfId="197" applyNumberFormat="1" applyFont="1" applyBorder="1" applyAlignment="1">
      <alignment vertical="center" wrapText="1"/>
    </xf>
    <xf numFmtId="4" fontId="37" fillId="0" borderId="0" xfId="197" applyNumberFormat="1" applyFont="1" applyFill="1" applyBorder="1"/>
    <xf numFmtId="0" fontId="37" fillId="0" borderId="0" xfId="197" applyFont="1" applyFill="1" applyBorder="1"/>
    <xf numFmtId="3" fontId="58" fillId="0" borderId="0" xfId="205" applyNumberFormat="1" applyFont="1" applyFill="1" applyBorder="1"/>
    <xf numFmtId="3" fontId="59" fillId="0" borderId="0" xfId="197" applyNumberFormat="1" applyFont="1" applyFill="1" applyBorder="1" applyAlignment="1">
      <alignment horizontal="right" vertical="center"/>
    </xf>
    <xf numFmtId="3" fontId="60" fillId="0" borderId="0" xfId="0" applyNumberFormat="1" applyFont="1" applyFill="1" applyBorder="1" applyAlignment="1">
      <alignment vertical="center"/>
    </xf>
    <xf numFmtId="3" fontId="59" fillId="0" borderId="0" xfId="197" applyNumberFormat="1" applyFont="1" applyFill="1" applyBorder="1" applyAlignment="1">
      <alignment vertical="center" wrapText="1"/>
    </xf>
    <xf numFmtId="4" fontId="57" fillId="0" borderId="0" xfId="211" applyNumberFormat="1" applyFont="1" applyFill="1" applyBorder="1" applyAlignment="1" applyProtection="1">
      <alignment horizontal="right"/>
      <protection locked="0"/>
    </xf>
    <xf numFmtId="4" fontId="57" fillId="0" borderId="0" xfId="211" applyNumberFormat="1" applyFont="1" applyFill="1" applyBorder="1" applyAlignment="1" applyProtection="1">
      <alignment horizontal="right"/>
    </xf>
    <xf numFmtId="0" fontId="32" fillId="0" borderId="0" xfId="197" applyFont="1" applyFill="1"/>
    <xf numFmtId="3" fontId="50" fillId="0" borderId="0" xfId="0" applyNumberFormat="1" applyFont="1" applyFill="1" applyBorder="1"/>
    <xf numFmtId="3" fontId="51" fillId="0" borderId="0" xfId="197" applyNumberFormat="1" applyFont="1" applyFill="1" applyBorder="1" applyAlignment="1">
      <alignment horizontal="right" vertical="center" wrapText="1"/>
    </xf>
    <xf numFmtId="3" fontId="51" fillId="0" borderId="0" xfId="197" applyNumberFormat="1" applyFont="1" applyFill="1" applyBorder="1" applyAlignment="1">
      <alignment horizontal="right" vertical="center"/>
    </xf>
    <xf numFmtId="3" fontId="50" fillId="0" borderId="10" xfId="205" applyNumberFormat="1" applyFont="1" applyBorder="1"/>
    <xf numFmtId="3" fontId="51" fillId="24" borderId="10" xfId="197" applyNumberFormat="1" applyFont="1" applyFill="1" applyBorder="1" applyAlignment="1">
      <alignment vertical="center" wrapText="1"/>
    </xf>
    <xf numFmtId="9" fontId="51" fillId="25" borderId="12" xfId="197" applyNumberFormat="1" applyFont="1" applyFill="1" applyBorder="1" applyAlignment="1">
      <alignment horizontal="right" vertical="center" wrapText="1"/>
    </xf>
    <xf numFmtId="49" fontId="40" fillId="0" borderId="11" xfId="197" applyNumberFormat="1" applyFont="1" applyBorder="1" applyAlignment="1">
      <alignment horizontal="center" vertical="center"/>
    </xf>
    <xf numFmtId="0" fontId="37" fillId="24" borderId="11" xfId="197" applyFont="1" applyFill="1" applyBorder="1" applyAlignment="1">
      <alignment horizontal="center" vertical="center"/>
    </xf>
    <xf numFmtId="0" fontId="40" fillId="0" borderId="11" xfId="197" applyFont="1" applyBorder="1" applyAlignment="1">
      <alignment horizontal="center" vertical="center"/>
    </xf>
    <xf numFmtId="0" fontId="37" fillId="25" borderId="15" xfId="197" applyFont="1" applyFill="1" applyBorder="1" applyAlignment="1">
      <alignment horizontal="center" vertical="center"/>
    </xf>
    <xf numFmtId="3" fontId="62" fillId="0" borderId="0" xfId="197" applyNumberFormat="1" applyFont="1" applyBorder="1" applyAlignment="1">
      <alignment horizontal="right"/>
    </xf>
    <xf numFmtId="3" fontId="38" fillId="24" borderId="10" xfId="197" applyNumberFormat="1" applyFont="1" applyFill="1" applyBorder="1" applyAlignment="1">
      <alignment horizontal="right" vertical="center" wrapText="1"/>
    </xf>
    <xf numFmtId="10" fontId="38" fillId="24" borderId="10" xfId="197" applyNumberFormat="1" applyFont="1" applyFill="1" applyBorder="1" applyAlignment="1">
      <alignment horizontal="right" vertical="center" wrapText="1"/>
    </xf>
    <xf numFmtId="3" fontId="42" fillId="0" borderId="10" xfId="0" applyNumberFormat="1" applyFont="1" applyBorder="1"/>
    <xf numFmtId="10" fontId="42" fillId="0" borderId="10" xfId="197" applyNumberFormat="1" applyFont="1" applyBorder="1" applyAlignment="1">
      <alignment horizontal="right" vertical="center" wrapText="1"/>
    </xf>
    <xf numFmtId="3" fontId="42" fillId="0" borderId="10" xfId="205" applyNumberFormat="1" applyFont="1" applyBorder="1"/>
    <xf numFmtId="3" fontId="38" fillId="24" borderId="10" xfId="197" applyNumberFormat="1" applyFont="1" applyFill="1" applyBorder="1" applyAlignment="1">
      <alignment horizontal="right" vertical="center"/>
    </xf>
    <xf numFmtId="3" fontId="51" fillId="25" borderId="12" xfId="197" applyNumberFormat="1" applyFont="1" applyFill="1" applyBorder="1" applyAlignment="1">
      <alignment horizontal="right" vertical="center"/>
    </xf>
    <xf numFmtId="0" fontId="42" fillId="0" borderId="10" xfId="197" applyFont="1" applyBorder="1" applyAlignment="1">
      <alignment horizontal="left" vertical="center" wrapText="1"/>
    </xf>
    <xf numFmtId="0" fontId="40" fillId="0" borderId="10" xfId="197" applyFont="1" applyFill="1" applyBorder="1" applyAlignment="1">
      <alignment horizontal="left" vertical="center" wrapText="1"/>
    </xf>
    <xf numFmtId="9" fontId="41" fillId="0" borderId="10" xfId="197" applyNumberFormat="1" applyFont="1" applyBorder="1" applyAlignment="1">
      <alignment vertical="center" wrapText="1"/>
    </xf>
    <xf numFmtId="9" fontId="41" fillId="0" borderId="13" xfId="197" applyNumberFormat="1" applyFont="1" applyBorder="1" applyAlignment="1">
      <alignment vertical="center" wrapText="1"/>
    </xf>
    <xf numFmtId="0" fontId="33" fillId="0" borderId="19" xfId="197" applyFont="1" applyBorder="1" applyAlignment="1">
      <alignment horizontal="center"/>
    </xf>
    <xf numFmtId="0" fontId="33" fillId="0" borderId="20" xfId="197" applyFont="1" applyBorder="1" applyAlignment="1">
      <alignment horizontal="center"/>
    </xf>
    <xf numFmtId="0" fontId="33" fillId="0" borderId="21" xfId="197" applyFont="1" applyBorder="1" applyAlignment="1">
      <alignment horizontal="center"/>
    </xf>
    <xf numFmtId="0" fontId="37" fillId="25" borderId="17" xfId="197" applyFont="1" applyFill="1" applyBorder="1" applyAlignment="1">
      <alignment horizontal="center" vertical="center" wrapText="1"/>
    </xf>
    <xf numFmtId="0" fontId="40" fillId="25" borderId="10" xfId="197" applyFont="1" applyFill="1" applyBorder="1" applyAlignment="1">
      <alignment horizontal="center" vertical="center" wrapText="1"/>
    </xf>
    <xf numFmtId="0" fontId="39" fillId="25" borderId="17" xfId="197" applyFont="1" applyFill="1" applyBorder="1" applyAlignment="1">
      <alignment horizontal="center" vertical="center" wrapText="1"/>
    </xf>
    <xf numFmtId="0" fontId="41" fillId="25" borderId="10" xfId="197" applyFont="1" applyFill="1" applyBorder="1" applyAlignment="1">
      <alignment horizontal="center" vertical="center" wrapText="1"/>
    </xf>
    <xf numFmtId="0" fontId="39" fillId="25" borderId="18" xfId="197" applyFont="1" applyFill="1" applyBorder="1" applyAlignment="1">
      <alignment horizontal="center" vertical="center" wrapText="1"/>
    </xf>
    <xf numFmtId="0" fontId="41" fillId="25" borderId="13" xfId="197" applyFont="1" applyFill="1" applyBorder="1" applyAlignment="1">
      <alignment horizontal="center" vertical="center" wrapText="1"/>
    </xf>
    <xf numFmtId="0" fontId="37" fillId="25" borderId="16" xfId="197" applyFont="1" applyFill="1" applyBorder="1" applyAlignment="1">
      <alignment horizontal="center" vertical="center" wrapText="1"/>
    </xf>
    <xf numFmtId="0" fontId="37" fillId="25" borderId="11" xfId="197" applyFont="1" applyFill="1" applyBorder="1" applyAlignment="1">
      <alignment horizontal="center" vertical="center" wrapText="1"/>
    </xf>
    <xf numFmtId="0" fontId="37" fillId="25" borderId="10" xfId="197" applyFont="1" applyFill="1" applyBorder="1" applyAlignment="1">
      <alignment horizontal="center" vertical="center" wrapText="1"/>
    </xf>
    <xf numFmtId="0" fontId="51" fillId="25" borderId="17" xfId="197" applyFont="1" applyFill="1" applyBorder="1" applyAlignment="1">
      <alignment horizontal="center" vertical="center"/>
    </xf>
    <xf numFmtId="0" fontId="51" fillId="25" borderId="10" xfId="197" applyFont="1" applyFill="1" applyBorder="1" applyAlignment="1">
      <alignment horizontal="center" vertical="center"/>
    </xf>
    <xf numFmtId="0" fontId="38" fillId="25" borderId="17" xfId="197" applyFont="1" applyFill="1" applyBorder="1" applyAlignment="1">
      <alignment horizontal="center" vertical="center"/>
    </xf>
    <xf numFmtId="0" fontId="38" fillId="25" borderId="10" xfId="197" applyFont="1" applyFill="1" applyBorder="1" applyAlignment="1">
      <alignment horizontal="center" vertical="center"/>
    </xf>
    <xf numFmtId="0" fontId="51" fillId="25" borderId="17" xfId="197" applyFont="1" applyFill="1" applyBorder="1" applyAlignment="1">
      <alignment horizontal="center" vertical="center" wrapText="1"/>
    </xf>
    <xf numFmtId="0" fontId="50" fillId="25" borderId="10" xfId="197" applyFont="1" applyFill="1" applyBorder="1" applyAlignment="1">
      <alignment horizontal="center" vertical="center" wrapText="1"/>
    </xf>
    <xf numFmtId="0" fontId="37" fillId="25" borderId="23" xfId="197" applyFont="1" applyFill="1" applyBorder="1" applyAlignment="1">
      <alignment horizontal="center" vertical="center" wrapText="1"/>
    </xf>
    <xf numFmtId="0" fontId="37" fillId="25" borderId="22" xfId="197" applyFont="1" applyFill="1" applyBorder="1" applyAlignment="1">
      <alignment horizontal="center" vertical="center" wrapText="1"/>
    </xf>
  </cellXfs>
  <cellStyles count="22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64" xfId="221"/>
    <cellStyle name="Normal 165" xfId="223"/>
    <cellStyle name="Normal 166" xfId="225"/>
    <cellStyle name="Normal 167" xfId="227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3 6" xfId="222"/>
    <cellStyle name="Obično 3 7" xfId="224"/>
    <cellStyle name="Obično 3 8" xfId="226"/>
    <cellStyle name="Obično 3 9" xfId="228"/>
    <cellStyle name="Obično 4" xfId="209"/>
    <cellStyle name="Obično_12a Izvjestaji drustava za osiguranje" xfId="214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24" t="s">
        <v>35</v>
      </c>
      <c r="C2" s="125"/>
      <c r="D2" s="125"/>
      <c r="E2" s="125"/>
      <c r="F2" s="125"/>
      <c r="G2" s="125"/>
      <c r="H2" s="125"/>
      <c r="I2" s="126"/>
    </row>
    <row r="3" spans="2:9" ht="16.5" thickBot="1" x14ac:dyDescent="0.3">
      <c r="B3" s="2"/>
      <c r="C3" s="3"/>
    </row>
    <row r="4" spans="2:9" x14ac:dyDescent="0.25">
      <c r="B4" s="133"/>
      <c r="C4" s="127" t="s">
        <v>2</v>
      </c>
      <c r="D4" s="136" t="s">
        <v>27</v>
      </c>
      <c r="E4" s="127" t="s">
        <v>3</v>
      </c>
      <c r="F4" s="138" t="s">
        <v>28</v>
      </c>
      <c r="G4" s="127" t="s">
        <v>3</v>
      </c>
      <c r="H4" s="129" t="s">
        <v>29</v>
      </c>
      <c r="I4" s="131" t="s">
        <v>36</v>
      </c>
    </row>
    <row r="5" spans="2:9" x14ac:dyDescent="0.25">
      <c r="B5" s="134"/>
      <c r="C5" s="135"/>
      <c r="D5" s="137"/>
      <c r="E5" s="128" t="s">
        <v>0</v>
      </c>
      <c r="F5" s="139"/>
      <c r="G5" s="128" t="s">
        <v>0</v>
      </c>
      <c r="H5" s="130"/>
      <c r="I5" s="132"/>
    </row>
    <row r="6" spans="2:9" x14ac:dyDescent="0.25">
      <c r="B6" s="108" t="s">
        <v>8</v>
      </c>
      <c r="C6" s="120" t="s">
        <v>41</v>
      </c>
      <c r="D6" s="87">
        <f>'FBiH '!D6+RS!D6</f>
        <v>8543604.9700000025</v>
      </c>
      <c r="E6" s="69">
        <f>D6/$D$29</f>
        <v>8.8218125913074277E-2</v>
      </c>
      <c r="F6" s="87">
        <f>'FBiH '!F6+RS!F6</f>
        <v>8239523.1700999979</v>
      </c>
      <c r="G6" s="33">
        <f t="shared" ref="G6:G23" si="0">F6/$F$29</f>
        <v>8.1964506696148853E-2</v>
      </c>
      <c r="H6" s="18">
        <f>(F6-D6)/D6</f>
        <v>-3.5591743879516538E-2</v>
      </c>
      <c r="I6" s="19">
        <f>(G6-E6)/E6</f>
        <v>-7.0888144042953571E-2</v>
      </c>
    </row>
    <row r="7" spans="2:9" x14ac:dyDescent="0.25">
      <c r="B7" s="108" t="s">
        <v>9</v>
      </c>
      <c r="C7" s="20" t="s">
        <v>4</v>
      </c>
      <c r="D7" s="87">
        <f>'FBiH '!D7+RS!D7</f>
        <v>1308950.8699999999</v>
      </c>
      <c r="E7" s="69">
        <f t="shared" ref="E7:E27" si="1">D7/$D$29</f>
        <v>1.3515745761790305E-2</v>
      </c>
      <c r="F7" s="87">
        <f>'FBiH '!F7+RS!F7</f>
        <v>1252262.5623000008</v>
      </c>
      <c r="G7" s="33">
        <f t="shared" si="0"/>
        <v>1.2457163000092546E-2</v>
      </c>
      <c r="H7" s="18">
        <f t="shared" ref="H7:H26" si="2">(F7-D7)/D7</f>
        <v>-4.3308201246696966E-2</v>
      </c>
      <c r="I7" s="19">
        <f t="shared" ref="I7:I23" si="3">(G7-E7)/E7</f>
        <v>-7.8322186607743552E-2</v>
      </c>
    </row>
    <row r="8" spans="2:9" x14ac:dyDescent="0.25">
      <c r="B8" s="108" t="s">
        <v>10</v>
      </c>
      <c r="C8" s="121" t="s">
        <v>42</v>
      </c>
      <c r="D8" s="87">
        <f>'FBiH '!D8+RS!D8</f>
        <v>16379700.59</v>
      </c>
      <c r="E8" s="69">
        <f t="shared" si="1"/>
        <v>0.16913077022416179</v>
      </c>
      <c r="F8" s="87">
        <f>'FBiH '!F8+RS!F8</f>
        <v>17978880.314699996</v>
      </c>
      <c r="G8" s="33">
        <f t="shared" si="0"/>
        <v>0.17884894860069944</v>
      </c>
      <c r="H8" s="18">
        <f t="shared" si="2"/>
        <v>9.7631804434588659E-2</v>
      </c>
      <c r="I8" s="19">
        <f t="shared" si="3"/>
        <v>5.7459552532383197E-2</v>
      </c>
    </row>
    <row r="9" spans="2:9" x14ac:dyDescent="0.25">
      <c r="B9" s="108" t="s">
        <v>11</v>
      </c>
      <c r="C9" s="121" t="s">
        <v>43</v>
      </c>
      <c r="D9" s="87">
        <f>'FBiH '!D9+RS!D9</f>
        <v>0</v>
      </c>
      <c r="E9" s="69">
        <f t="shared" si="1"/>
        <v>0</v>
      </c>
      <c r="F9" s="87">
        <f>'FBiH '!F9+RS!F9</f>
        <v>0</v>
      </c>
      <c r="G9" s="33">
        <f t="shared" si="0"/>
        <v>0</v>
      </c>
      <c r="H9" s="21" t="s">
        <v>1</v>
      </c>
      <c r="I9" s="22" t="s">
        <v>1</v>
      </c>
    </row>
    <row r="10" spans="2:9" x14ac:dyDescent="0.25">
      <c r="B10" s="108" t="s">
        <v>12</v>
      </c>
      <c r="C10" s="121" t="s">
        <v>44</v>
      </c>
      <c r="D10" s="87">
        <f>'FBiH '!D10+RS!D10</f>
        <v>0</v>
      </c>
      <c r="E10" s="69">
        <f t="shared" si="1"/>
        <v>0</v>
      </c>
      <c r="F10" s="87">
        <f>'FBiH '!F10+RS!F10</f>
        <v>0</v>
      </c>
      <c r="G10" s="33">
        <f t="shared" si="0"/>
        <v>0</v>
      </c>
      <c r="H10" s="21" t="s">
        <v>1</v>
      </c>
      <c r="I10" s="22" t="s">
        <v>1</v>
      </c>
    </row>
    <row r="11" spans="2:9" x14ac:dyDescent="0.25">
      <c r="B11" s="108" t="s">
        <v>13</v>
      </c>
      <c r="C11" s="121" t="s">
        <v>45</v>
      </c>
      <c r="D11" s="87">
        <f>'FBiH '!D11+RS!D11</f>
        <v>0</v>
      </c>
      <c r="E11" s="69">
        <f t="shared" si="1"/>
        <v>0</v>
      </c>
      <c r="F11" s="87">
        <f>'FBiH '!F11+RS!F11</f>
        <v>200</v>
      </c>
      <c r="G11" s="33">
        <f t="shared" si="0"/>
        <v>1.989544904578601E-6</v>
      </c>
      <c r="H11" s="21" t="s">
        <v>1</v>
      </c>
      <c r="I11" s="22" t="s">
        <v>1</v>
      </c>
    </row>
    <row r="12" spans="2:9" x14ac:dyDescent="0.25">
      <c r="B12" s="108" t="s">
        <v>14</v>
      </c>
      <c r="C12" s="121" t="s">
        <v>30</v>
      </c>
      <c r="D12" s="87">
        <f>'FBiH '!D12+RS!D12</f>
        <v>58434.84</v>
      </c>
      <c r="E12" s="69">
        <f t="shared" si="1"/>
        <v>6.0337668828692906E-4</v>
      </c>
      <c r="F12" s="87">
        <f>'FBiH '!F12+RS!F12</f>
        <v>74222.050200000012</v>
      </c>
      <c r="G12" s="33">
        <f t="shared" si="0"/>
        <v>7.3834050891393571E-4</v>
      </c>
      <c r="H12" s="18">
        <f t="shared" si="2"/>
        <v>0.27016776635308692</v>
      </c>
      <c r="I12" s="19">
        <f t="shared" si="3"/>
        <v>0.22368086677360349</v>
      </c>
    </row>
    <row r="13" spans="2:9" x14ac:dyDescent="0.25">
      <c r="B13" s="108" t="s">
        <v>15</v>
      </c>
      <c r="C13" s="121" t="s">
        <v>26</v>
      </c>
      <c r="D13" s="87">
        <f>'FBiH '!D13+RS!D13</f>
        <v>1517780.4500000002</v>
      </c>
      <c r="E13" s="69">
        <f t="shared" si="1"/>
        <v>1.5672043278763922E-2</v>
      </c>
      <c r="F13" s="87">
        <f>'FBiH '!F13+RS!F13</f>
        <v>3007173.2485999996</v>
      </c>
      <c r="G13" s="33">
        <f t="shared" si="0"/>
        <v>2.9914531069686036E-2</v>
      </c>
      <c r="H13" s="18">
        <f t="shared" si="2"/>
        <v>0.98129660228526416</v>
      </c>
      <c r="I13" s="19">
        <f t="shared" si="3"/>
        <v>0.90878308192404644</v>
      </c>
    </row>
    <row r="14" spans="2:9" x14ac:dyDescent="0.25">
      <c r="B14" s="108" t="s">
        <v>16</v>
      </c>
      <c r="C14" s="121" t="s">
        <v>46</v>
      </c>
      <c r="D14" s="87">
        <f>'FBiH '!D14+RS!D14</f>
        <v>5738164.75</v>
      </c>
      <c r="E14" s="69">
        <f t="shared" si="1"/>
        <v>5.9250180948553881E-2</v>
      </c>
      <c r="F14" s="87">
        <f>'FBiH '!F14+RS!F14</f>
        <v>1964655.7790000003</v>
      </c>
      <c r="G14" s="33">
        <f t="shared" si="0"/>
        <v>1.954385447180176E-2</v>
      </c>
      <c r="H14" s="18">
        <f t="shared" si="2"/>
        <v>-0.65761600361857853</v>
      </c>
      <c r="I14" s="19">
        <f t="shared" si="3"/>
        <v>-0.6701469234537627</v>
      </c>
    </row>
    <row r="15" spans="2:9" x14ac:dyDescent="0.25">
      <c r="B15" s="108" t="s">
        <v>17</v>
      </c>
      <c r="C15" s="121" t="s">
        <v>47</v>
      </c>
      <c r="D15" s="87">
        <f>'FBiH '!D15+RS!D15</f>
        <v>43129312.840000004</v>
      </c>
      <c r="E15" s="69">
        <f t="shared" si="1"/>
        <v>0.44533743823873106</v>
      </c>
      <c r="F15" s="87">
        <f>'FBiH '!F15+RS!F15</f>
        <v>43568042.018200003</v>
      </c>
      <c r="G15" s="33">
        <f t="shared" si="0"/>
        <v>0.433402879998881</v>
      </c>
      <c r="H15" s="18">
        <f t="shared" si="2"/>
        <v>1.0172412897640754E-2</v>
      </c>
      <c r="I15" s="19">
        <f t="shared" si="3"/>
        <v>-2.6798910702522917E-2</v>
      </c>
    </row>
    <row r="16" spans="2:9" x14ac:dyDescent="0.25">
      <c r="B16" s="108" t="s">
        <v>18</v>
      </c>
      <c r="C16" s="121" t="s">
        <v>48</v>
      </c>
      <c r="D16" s="87">
        <f>'FBiH '!D16+RS!D16</f>
        <v>0</v>
      </c>
      <c r="E16" s="69">
        <f t="shared" si="1"/>
        <v>0</v>
      </c>
      <c r="F16" s="87">
        <f>'FBiH '!F16+RS!F16</f>
        <v>0</v>
      </c>
      <c r="G16" s="33">
        <f t="shared" si="0"/>
        <v>0</v>
      </c>
      <c r="H16" s="21" t="s">
        <v>1</v>
      </c>
      <c r="I16" s="22" t="s">
        <v>1</v>
      </c>
    </row>
    <row r="17" spans="2:9" x14ac:dyDescent="0.25">
      <c r="B17" s="108" t="s">
        <v>19</v>
      </c>
      <c r="C17" s="121" t="s">
        <v>49</v>
      </c>
      <c r="D17" s="87">
        <f>'FBiH '!D17+RS!D17</f>
        <v>0</v>
      </c>
      <c r="E17" s="69">
        <f t="shared" si="1"/>
        <v>0</v>
      </c>
      <c r="F17" s="87">
        <f>'FBiH '!F17+RS!F17</f>
        <v>0</v>
      </c>
      <c r="G17" s="33">
        <f t="shared" si="0"/>
        <v>0</v>
      </c>
      <c r="H17" s="21" t="s">
        <v>1</v>
      </c>
      <c r="I17" s="22" t="s">
        <v>1</v>
      </c>
    </row>
    <row r="18" spans="2:9" x14ac:dyDescent="0.25">
      <c r="B18" s="108" t="s">
        <v>20</v>
      </c>
      <c r="C18" s="121" t="s">
        <v>50</v>
      </c>
      <c r="D18" s="87">
        <f>'FBiH '!D18+RS!D18</f>
        <v>456646.81</v>
      </c>
      <c r="E18" s="69">
        <f t="shared" si="1"/>
        <v>4.7151671833890628E-3</v>
      </c>
      <c r="F18" s="87">
        <f>'FBiH '!F18+RS!F18</f>
        <v>424300.51</v>
      </c>
      <c r="G18" s="33">
        <f t="shared" si="0"/>
        <v>4.2208245884030084E-3</v>
      </c>
      <c r="H18" s="18">
        <f t="shared" si="2"/>
        <v>-7.0834393872148127E-2</v>
      </c>
      <c r="I18" s="19">
        <f t="shared" si="3"/>
        <v>-0.1048409474700199</v>
      </c>
    </row>
    <row r="19" spans="2:9" x14ac:dyDescent="0.25">
      <c r="B19" s="108" t="s">
        <v>21</v>
      </c>
      <c r="C19" s="121" t="s">
        <v>5</v>
      </c>
      <c r="D19" s="87">
        <f>'FBiH '!D19+RS!D19</f>
        <v>129505.38999999998</v>
      </c>
      <c r="E19" s="69">
        <f t="shared" si="1"/>
        <v>1.3372250755458075E-3</v>
      </c>
      <c r="F19" s="87">
        <f>'FBiH '!F19+RS!F19</f>
        <v>211309.66000000003</v>
      </c>
      <c r="G19" s="33">
        <f t="shared" si="0"/>
        <v>2.1020502867061834E-3</v>
      </c>
      <c r="H19" s="18">
        <f t="shared" si="2"/>
        <v>0.63166691363193495</v>
      </c>
      <c r="I19" s="19">
        <f t="shared" si="3"/>
        <v>0.57194949836563713</v>
      </c>
    </row>
    <row r="20" spans="2:9" x14ac:dyDescent="0.25">
      <c r="B20" s="108" t="s">
        <v>22</v>
      </c>
      <c r="C20" s="121" t="s">
        <v>51</v>
      </c>
      <c r="D20" s="87">
        <f>'FBiH '!D20+RS!D20</f>
        <v>14218.76</v>
      </c>
      <c r="E20" s="69">
        <f t="shared" si="1"/>
        <v>1.4681769164331853E-4</v>
      </c>
      <c r="F20" s="87">
        <f>'FBiH '!F20+RS!F20</f>
        <v>82997.244000000006</v>
      </c>
      <c r="G20" s="33">
        <f t="shared" si="0"/>
        <v>8.2563371947133428E-4</v>
      </c>
      <c r="H20" s="18">
        <f t="shared" si="2"/>
        <v>4.8371647035325172</v>
      </c>
      <c r="I20" s="19">
        <f t="shared" si="3"/>
        <v>4.6235301769840058</v>
      </c>
    </row>
    <row r="21" spans="2:9" x14ac:dyDescent="0.25">
      <c r="B21" s="108" t="s">
        <v>23</v>
      </c>
      <c r="C21" s="121" t="s">
        <v>31</v>
      </c>
      <c r="D21" s="87">
        <f>'FBiH '!D21+RS!D21</f>
        <v>149089.60000000001</v>
      </c>
      <c r="E21" s="69">
        <f t="shared" si="1"/>
        <v>1.5394444325683607E-3</v>
      </c>
      <c r="F21" s="87">
        <f>'FBiH '!F21+RS!F21</f>
        <v>48208.700000000004</v>
      </c>
      <c r="G21" s="33">
        <f t="shared" si="0"/>
        <v>4.7956686720679201E-4</v>
      </c>
      <c r="H21" s="18">
        <f t="shared" si="2"/>
        <v>-0.67664612420987102</v>
      </c>
      <c r="I21" s="19">
        <f t="shared" si="3"/>
        <v>-0.6884805602195736</v>
      </c>
    </row>
    <row r="22" spans="2:9" x14ac:dyDescent="0.25">
      <c r="B22" s="108" t="s">
        <v>24</v>
      </c>
      <c r="C22" s="121" t="s">
        <v>52</v>
      </c>
      <c r="D22" s="87">
        <f>'FBiH '!D22+RS!D22</f>
        <v>0</v>
      </c>
      <c r="E22" s="69">
        <f t="shared" si="1"/>
        <v>0</v>
      </c>
      <c r="F22" s="87">
        <f>'FBiH '!F22+RS!F22</f>
        <v>0</v>
      </c>
      <c r="G22" s="33">
        <f t="shared" si="0"/>
        <v>0</v>
      </c>
      <c r="H22" s="21" t="s">
        <v>1</v>
      </c>
      <c r="I22" s="22" t="s">
        <v>1</v>
      </c>
    </row>
    <row r="23" spans="2:9" x14ac:dyDescent="0.25">
      <c r="B23" s="108" t="s">
        <v>25</v>
      </c>
      <c r="C23" s="121" t="s">
        <v>53</v>
      </c>
      <c r="D23" s="87">
        <f>'FBiH '!D23+RS!D23</f>
        <v>5219.67</v>
      </c>
      <c r="E23" s="69">
        <f t="shared" si="1"/>
        <v>5.3896394660285457E-5</v>
      </c>
      <c r="F23" s="87">
        <f>'FBiH '!F23+RS!F23</f>
        <v>4510.78</v>
      </c>
      <c r="G23" s="33">
        <f t="shared" si="0"/>
        <v>4.4871996823375306E-5</v>
      </c>
      <c r="H23" s="18">
        <f t="shared" si="2"/>
        <v>-0.13581126776213828</v>
      </c>
      <c r="I23" s="19">
        <f t="shared" si="3"/>
        <v>-0.16743973124346931</v>
      </c>
    </row>
    <row r="24" spans="2:9" s="3" customFormat="1" x14ac:dyDescent="0.25">
      <c r="B24" s="109"/>
      <c r="C24" s="23" t="s">
        <v>32</v>
      </c>
      <c r="D24" s="88">
        <f>SUM(D6:D23)</f>
        <v>77430629.540000007</v>
      </c>
      <c r="E24" s="70">
        <f>SUM(E6:E23)</f>
        <v>0.79952023183116894</v>
      </c>
      <c r="F24" s="88">
        <f>SUM(F6:F23)</f>
        <v>76856286.037100002</v>
      </c>
      <c r="G24" s="34">
        <f>SUM(G6:G23)</f>
        <v>0.76454516134973871</v>
      </c>
      <c r="H24" s="28">
        <f t="shared" ref="H24:I29" si="4">(F24-D24)/D24</f>
        <v>-7.4175233536400917E-3</v>
      </c>
      <c r="I24" s="29">
        <f t="shared" si="4"/>
        <v>-4.3745072468429735E-2</v>
      </c>
    </row>
    <row r="25" spans="2:9" ht="15.75" customHeight="1" x14ac:dyDescent="0.25">
      <c r="B25" s="110">
        <v>19</v>
      </c>
      <c r="C25" s="20" t="s">
        <v>6</v>
      </c>
      <c r="D25" s="87">
        <f>'FBiH '!D25+RS!D25</f>
        <v>18065177.880000003</v>
      </c>
      <c r="E25" s="69">
        <f t="shared" si="1"/>
        <v>0.18653438945924533</v>
      </c>
      <c r="F25" s="87">
        <f>'FBiH '!F25+RS!F25</f>
        <v>22672370.280000001</v>
      </c>
      <c r="G25" s="33">
        <f>F25/$F$29</f>
        <v>0.22553849382646654</v>
      </c>
      <c r="H25" s="18">
        <f t="shared" si="2"/>
        <v>0.25503166537322786</v>
      </c>
      <c r="I25" s="19">
        <f t="shared" si="4"/>
        <v>0.2090987323050314</v>
      </c>
    </row>
    <row r="26" spans="2:9" x14ac:dyDescent="0.25">
      <c r="B26" s="110"/>
      <c r="C26" s="20" t="s">
        <v>54</v>
      </c>
      <c r="D26" s="87">
        <f>'FBiH '!D26+RS!D26</f>
        <v>1350559.26</v>
      </c>
      <c r="E26" s="69">
        <f t="shared" si="1"/>
        <v>1.394537870958568E-2</v>
      </c>
      <c r="F26" s="87">
        <f>'FBiH '!F26+RS!F26</f>
        <v>996845.54</v>
      </c>
      <c r="G26" s="33">
        <f>F26/$F$29</f>
        <v>9.9163448237945193E-3</v>
      </c>
      <c r="H26" s="18">
        <f t="shared" si="2"/>
        <v>-0.26190166583286389</v>
      </c>
      <c r="I26" s="19">
        <f>(G26-E26)/E26</f>
        <v>-0.28891534390684642</v>
      </c>
    </row>
    <row r="27" spans="2:9" x14ac:dyDescent="0.25">
      <c r="B27" s="110"/>
      <c r="C27" s="20" t="s">
        <v>7</v>
      </c>
      <c r="D27" s="87">
        <v>0</v>
      </c>
      <c r="E27" s="69">
        <f t="shared" si="1"/>
        <v>0</v>
      </c>
      <c r="F27" s="87">
        <f>'FBiH '!F27</f>
        <v>0</v>
      </c>
      <c r="G27" s="33">
        <f>F27/$F$29</f>
        <v>0</v>
      </c>
      <c r="H27" s="21" t="s">
        <v>1</v>
      </c>
      <c r="I27" s="50" t="s">
        <v>1</v>
      </c>
    </row>
    <row r="28" spans="2:9" s="3" customFormat="1" x14ac:dyDescent="0.25">
      <c r="B28" s="109"/>
      <c r="C28" s="23" t="s">
        <v>33</v>
      </c>
      <c r="D28" s="88">
        <f>SUM(D25:D27)</f>
        <v>19415737.140000004</v>
      </c>
      <c r="E28" s="70">
        <f>SUM(E25:E26)</f>
        <v>0.20047976816883101</v>
      </c>
      <c r="F28" s="88">
        <f>SUM(F25:F27)</f>
        <v>23669215.82</v>
      </c>
      <c r="G28" s="34">
        <f>SUM(G25:G26)</f>
        <v>0.23545483865026107</v>
      </c>
      <c r="H28" s="28">
        <f t="shared" si="4"/>
        <v>0.2190737672914331</v>
      </c>
      <c r="I28" s="29">
        <f t="shared" si="4"/>
        <v>0.1744568581702286</v>
      </c>
    </row>
    <row r="29" spans="2:9" s="3" customFormat="1" ht="16.5" thickBot="1" x14ac:dyDescent="0.3">
      <c r="B29" s="111"/>
      <c r="C29" s="30" t="s">
        <v>34</v>
      </c>
      <c r="D29" s="119">
        <f>D24+D28</f>
        <v>96846366.680000007</v>
      </c>
      <c r="E29" s="71">
        <f>E24+E28</f>
        <v>1</v>
      </c>
      <c r="F29" s="119">
        <f>SUM(F24:F27)</f>
        <v>100525501.85710001</v>
      </c>
      <c r="G29" s="42">
        <f>G24+G28</f>
        <v>0.99999999999999978</v>
      </c>
      <c r="H29" s="31">
        <f>(F29-D29)/D29</f>
        <v>3.7989398087143626E-2</v>
      </c>
      <c r="I29" s="32">
        <f t="shared" si="4"/>
        <v>-2.2204460492503131E-16</v>
      </c>
    </row>
    <row r="30" spans="2:9" x14ac:dyDescent="0.25">
      <c r="B30" s="4"/>
      <c r="C30" s="5"/>
      <c r="D30" s="6"/>
      <c r="E30" s="7"/>
      <c r="F30" s="112"/>
      <c r="G30" s="4"/>
    </row>
    <row r="31" spans="2:9" x14ac:dyDescent="0.25">
      <c r="B31" s="45" t="s">
        <v>39</v>
      </c>
      <c r="C31" s="37"/>
      <c r="D31" s="7"/>
      <c r="E31" s="7"/>
      <c r="F31" s="7"/>
      <c r="G31" s="4"/>
    </row>
    <row r="32" spans="2:9" x14ac:dyDescent="0.25">
      <c r="F32" s="7"/>
    </row>
    <row r="33" spans="2:6" x14ac:dyDescent="0.25">
      <c r="B33" s="45" t="s">
        <v>40</v>
      </c>
      <c r="F33" s="8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31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31.05.2017.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R6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1" width="14.28515625" style="1" bestFit="1" customWidth="1"/>
    <col min="12" max="12" width="14.28515625" style="1" customWidth="1"/>
    <col min="13" max="13" width="15.42578125" style="1" bestFit="1" customWidth="1"/>
    <col min="14" max="14" width="12.7109375" style="1" bestFit="1" customWidth="1"/>
    <col min="15" max="15" width="14.5703125" style="1" customWidth="1"/>
    <col min="16" max="16" width="14.28515625" style="1" bestFit="1" customWidth="1"/>
    <col min="17" max="18" width="10.28515625" style="1"/>
    <col min="19" max="19" width="15.85546875" style="1" customWidth="1"/>
    <col min="20" max="20" width="11.7109375" style="1" bestFit="1" customWidth="1"/>
    <col min="21" max="21" width="12.7109375" style="1" bestFit="1" customWidth="1"/>
    <col min="22" max="24" width="14.28515625" style="1" bestFit="1" customWidth="1"/>
    <col min="25" max="25" width="11.7109375" style="1" bestFit="1" customWidth="1"/>
    <col min="26" max="27" width="10.42578125" style="1" bestFit="1" customWidth="1"/>
    <col min="28" max="28" width="11.7109375" style="1" bestFit="1" customWidth="1"/>
    <col min="29" max="29" width="13.140625" style="1" bestFit="1" customWidth="1"/>
    <col min="30" max="16384" width="10.28515625" style="1"/>
  </cols>
  <sheetData>
    <row r="2" spans="2:44" x14ac:dyDescent="0.25">
      <c r="B2" s="124" t="s">
        <v>37</v>
      </c>
      <c r="C2" s="125"/>
      <c r="D2" s="125"/>
      <c r="E2" s="125"/>
      <c r="F2" s="125"/>
      <c r="G2" s="125"/>
      <c r="H2" s="125"/>
      <c r="I2" s="126"/>
    </row>
    <row r="3" spans="2:44" ht="16.5" thickBot="1" x14ac:dyDescent="0.3">
      <c r="C3" s="3"/>
    </row>
    <row r="4" spans="2:44" ht="15.75" customHeight="1" x14ac:dyDescent="0.25">
      <c r="B4" s="142"/>
      <c r="C4" s="127" t="s">
        <v>2</v>
      </c>
      <c r="D4" s="136" t="s">
        <v>27</v>
      </c>
      <c r="E4" s="140" t="s">
        <v>3</v>
      </c>
      <c r="F4" s="136" t="s">
        <v>28</v>
      </c>
      <c r="G4" s="127" t="s">
        <v>3</v>
      </c>
      <c r="H4" s="129" t="s">
        <v>29</v>
      </c>
      <c r="I4" s="131" t="s">
        <v>36</v>
      </c>
      <c r="K4" s="55"/>
      <c r="L4" s="55"/>
      <c r="M4" s="56"/>
      <c r="N4" s="57"/>
      <c r="O4" s="57"/>
    </row>
    <row r="5" spans="2:44" x14ac:dyDescent="0.25">
      <c r="B5" s="143"/>
      <c r="C5" s="135"/>
      <c r="D5" s="137"/>
      <c r="E5" s="141" t="s">
        <v>0</v>
      </c>
      <c r="F5" s="137"/>
      <c r="G5" s="128" t="s">
        <v>0</v>
      </c>
      <c r="H5" s="130"/>
      <c r="I5" s="132"/>
      <c r="K5" s="55"/>
      <c r="L5" s="55"/>
      <c r="M5" s="56"/>
      <c r="N5" s="57"/>
      <c r="O5" s="57"/>
    </row>
    <row r="6" spans="2:44" ht="15.75" customHeight="1" x14ac:dyDescent="0.25">
      <c r="B6" s="110" t="s">
        <v>8</v>
      </c>
      <c r="C6" s="120" t="s">
        <v>41</v>
      </c>
      <c r="D6" s="105">
        <v>6761781.5100000016</v>
      </c>
      <c r="E6" s="51">
        <f>D6/$D$29</f>
        <v>9.3658784229001132E-2</v>
      </c>
      <c r="F6" s="105">
        <v>6574979.2800999982</v>
      </c>
      <c r="G6" s="43">
        <f>F6/$F$29</f>
        <v>8.5657347145657106E-2</v>
      </c>
      <c r="H6" s="18">
        <f>(F6-D6)/D6</f>
        <v>-2.7626185439997064E-2</v>
      </c>
      <c r="I6" s="19">
        <f>(G6-E6)/E6</f>
        <v>-8.5431784634103849E-2</v>
      </c>
      <c r="J6" s="95"/>
      <c r="K6" s="95"/>
      <c r="L6" s="80"/>
      <c r="M6" s="55"/>
      <c r="N6" s="55"/>
      <c r="O6" s="61"/>
      <c r="P6" s="61"/>
      <c r="Q6" s="61"/>
      <c r="R6" s="55"/>
      <c r="S6" s="55"/>
      <c r="T6" s="100"/>
      <c r="U6" s="61"/>
      <c r="V6" s="99"/>
      <c r="W6" s="81"/>
      <c r="X6" s="82"/>
      <c r="Y6" s="81"/>
      <c r="Z6" s="81"/>
      <c r="AA6" s="81"/>
      <c r="AB6" s="82"/>
      <c r="AC6" s="83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2:44" x14ac:dyDescent="0.25">
      <c r="B7" s="110" t="s">
        <v>9</v>
      </c>
      <c r="C7" s="20" t="s">
        <v>4</v>
      </c>
      <c r="D7" s="105">
        <v>1099144.3599999999</v>
      </c>
      <c r="E7" s="51">
        <f t="shared" ref="E7:E23" si="0">D7/$D$29</f>
        <v>1.5224467737905881E-2</v>
      </c>
      <c r="F7" s="105">
        <v>1108223.9823000007</v>
      </c>
      <c r="G7" s="43">
        <f t="shared" ref="G7:G22" si="1">F7/$F$29</f>
        <v>1.4437692093467703E-2</v>
      </c>
      <c r="H7" s="18">
        <f t="shared" ref="H7:H21" si="2">(F7-D7)/D7</f>
        <v>8.2606276576817107E-3</v>
      </c>
      <c r="I7" s="19">
        <f t="shared" ref="I7:I20" si="3">(G7-E7)/E7</f>
        <v>-5.1678367873529273E-2</v>
      </c>
      <c r="J7" s="95"/>
      <c r="K7" s="95"/>
      <c r="L7" s="80"/>
      <c r="M7" s="55"/>
      <c r="N7" s="55"/>
      <c r="O7" s="61"/>
      <c r="P7" s="61"/>
      <c r="Q7" s="61"/>
      <c r="R7" s="55"/>
      <c r="S7" s="55"/>
      <c r="T7" s="100"/>
      <c r="U7" s="61"/>
      <c r="V7" s="99"/>
      <c r="W7" s="81"/>
      <c r="X7" s="82"/>
      <c r="Y7" s="81"/>
      <c r="Z7" s="81"/>
      <c r="AA7" s="81"/>
      <c r="AB7" s="82"/>
      <c r="AC7" s="83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2:44" x14ac:dyDescent="0.25">
      <c r="B8" s="110" t="s">
        <v>10</v>
      </c>
      <c r="C8" s="121" t="s">
        <v>42</v>
      </c>
      <c r="D8" s="105">
        <v>13751690.99</v>
      </c>
      <c r="E8" s="51">
        <f t="shared" si="0"/>
        <v>0.19047741446710967</v>
      </c>
      <c r="F8" s="105">
        <v>14110530.294699995</v>
      </c>
      <c r="G8" s="43">
        <f t="shared" si="1"/>
        <v>0.1838288062018115</v>
      </c>
      <c r="H8" s="18">
        <f t="shared" si="2"/>
        <v>2.6094194885627999E-2</v>
      </c>
      <c r="I8" s="19">
        <f t="shared" si="3"/>
        <v>-3.4904969095148071E-2</v>
      </c>
      <c r="J8" s="95"/>
      <c r="K8" s="95"/>
      <c r="L8" s="80"/>
      <c r="M8" s="55"/>
      <c r="N8" s="55"/>
      <c r="O8" s="61"/>
      <c r="P8" s="61"/>
      <c r="Q8" s="61"/>
      <c r="R8" s="55"/>
      <c r="S8" s="55"/>
      <c r="T8" s="100"/>
      <c r="U8" s="61"/>
      <c r="V8" s="99"/>
      <c r="W8" s="81"/>
      <c r="X8" s="82"/>
      <c r="Y8" s="81"/>
      <c r="Z8" s="81"/>
      <c r="AA8" s="81"/>
      <c r="AB8" s="82"/>
      <c r="AC8" s="83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2:44" x14ac:dyDescent="0.25">
      <c r="B9" s="110" t="s">
        <v>11</v>
      </c>
      <c r="C9" s="121" t="s">
        <v>43</v>
      </c>
      <c r="D9" s="105">
        <v>0</v>
      </c>
      <c r="E9" s="51">
        <f t="shared" si="0"/>
        <v>0</v>
      </c>
      <c r="F9" s="105">
        <v>0</v>
      </c>
      <c r="G9" s="43">
        <f t="shared" si="1"/>
        <v>0</v>
      </c>
      <c r="H9" s="21" t="s">
        <v>1</v>
      </c>
      <c r="I9" s="22" t="s">
        <v>1</v>
      </c>
      <c r="J9" s="95"/>
      <c r="K9" s="95"/>
      <c r="L9" s="80"/>
      <c r="M9" s="55"/>
      <c r="N9" s="55"/>
      <c r="O9" s="61"/>
      <c r="P9" s="61"/>
      <c r="Q9" s="61"/>
      <c r="R9" s="55"/>
      <c r="S9" s="55"/>
      <c r="T9" s="100"/>
      <c r="U9" s="61"/>
      <c r="V9" s="99"/>
      <c r="W9" s="81"/>
      <c r="X9" s="82"/>
      <c r="Y9" s="81"/>
      <c r="Z9" s="81"/>
      <c r="AA9" s="81"/>
      <c r="AB9" s="82"/>
      <c r="AC9" s="83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2:44" x14ac:dyDescent="0.25">
      <c r="B10" s="110" t="s">
        <v>12</v>
      </c>
      <c r="C10" s="121" t="s">
        <v>44</v>
      </c>
      <c r="D10" s="105">
        <v>0</v>
      </c>
      <c r="E10" s="51">
        <f t="shared" si="0"/>
        <v>0</v>
      </c>
      <c r="F10" s="105">
        <v>0</v>
      </c>
      <c r="G10" s="43">
        <f t="shared" si="1"/>
        <v>0</v>
      </c>
      <c r="H10" s="21" t="s">
        <v>1</v>
      </c>
      <c r="I10" s="22" t="s">
        <v>1</v>
      </c>
      <c r="J10" s="95"/>
      <c r="K10" s="95"/>
      <c r="L10" s="80"/>
      <c r="M10" s="55"/>
      <c r="N10" s="55"/>
      <c r="O10" s="61"/>
      <c r="P10" s="61"/>
      <c r="Q10" s="61"/>
      <c r="R10" s="55"/>
      <c r="S10" s="55"/>
      <c r="T10" s="100"/>
      <c r="U10" s="61"/>
      <c r="V10" s="99"/>
      <c r="W10" s="81"/>
      <c r="X10" s="82"/>
      <c r="Y10" s="81"/>
      <c r="Z10" s="81"/>
      <c r="AA10" s="81"/>
      <c r="AB10" s="82"/>
      <c r="AC10" s="83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2:44" x14ac:dyDescent="0.25">
      <c r="B11" s="110" t="s">
        <v>13</v>
      </c>
      <c r="C11" s="121" t="s">
        <v>45</v>
      </c>
      <c r="D11" s="105">
        <v>0</v>
      </c>
      <c r="E11" s="51">
        <f t="shared" si="0"/>
        <v>0</v>
      </c>
      <c r="F11" s="105">
        <v>200</v>
      </c>
      <c r="G11" s="43">
        <f t="shared" si="1"/>
        <v>2.6055548921624693E-6</v>
      </c>
      <c r="H11" s="21" t="s">
        <v>1</v>
      </c>
      <c r="I11" s="22" t="s">
        <v>1</v>
      </c>
      <c r="J11" s="95"/>
      <c r="K11" s="95"/>
      <c r="L11" s="80"/>
      <c r="M11" s="55"/>
      <c r="N11" s="55"/>
      <c r="O11" s="61"/>
      <c r="P11" s="61"/>
      <c r="Q11" s="61"/>
      <c r="R11" s="55"/>
      <c r="S11" s="55"/>
      <c r="T11" s="100"/>
      <c r="U11" s="61"/>
      <c r="V11" s="99"/>
      <c r="W11" s="81"/>
      <c r="X11" s="82"/>
      <c r="Y11" s="81"/>
      <c r="Z11" s="81"/>
      <c r="AA11" s="81"/>
      <c r="AB11" s="82"/>
      <c r="AC11" s="83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</row>
    <row r="12" spans="2:44" x14ac:dyDescent="0.25">
      <c r="B12" s="110" t="s">
        <v>14</v>
      </c>
      <c r="C12" s="121" t="s">
        <v>30</v>
      </c>
      <c r="D12" s="105">
        <v>55463.42</v>
      </c>
      <c r="E12" s="51">
        <f t="shared" si="0"/>
        <v>7.6823489175154741E-4</v>
      </c>
      <c r="F12" s="105">
        <v>71484.140200000009</v>
      </c>
      <c r="G12" s="43">
        <f t="shared" si="1"/>
        <v>9.3127925605068925E-4</v>
      </c>
      <c r="H12" s="18">
        <f t="shared" si="2"/>
        <v>0.28885200732302502</v>
      </c>
      <c r="I12" s="19">
        <f t="shared" si="3"/>
        <v>0.21223243834630665</v>
      </c>
      <c r="J12" s="95"/>
      <c r="K12" s="95"/>
      <c r="L12" s="80"/>
      <c r="M12" s="55"/>
      <c r="N12" s="55"/>
      <c r="O12" s="61"/>
      <c r="P12" s="61"/>
      <c r="Q12" s="61"/>
      <c r="R12" s="55"/>
      <c r="S12" s="55"/>
      <c r="T12" s="100"/>
      <c r="U12" s="61"/>
      <c r="V12" s="99"/>
      <c r="W12" s="81"/>
      <c r="X12" s="82"/>
      <c r="Y12" s="81"/>
      <c r="Z12" s="81"/>
      <c r="AA12" s="81"/>
      <c r="AB12" s="82"/>
      <c r="AC12" s="83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</row>
    <row r="13" spans="2:44" x14ac:dyDescent="0.25">
      <c r="B13" s="110" t="s">
        <v>15</v>
      </c>
      <c r="C13" s="121" t="s">
        <v>26</v>
      </c>
      <c r="D13" s="105">
        <v>945472.84000000008</v>
      </c>
      <c r="E13" s="51">
        <f t="shared" si="0"/>
        <v>1.3095932866949571E-2</v>
      </c>
      <c r="F13" s="105">
        <v>2529223.9485999998</v>
      </c>
      <c r="G13" s="43">
        <f t="shared" si="1"/>
        <v>3.2950159163246034E-2</v>
      </c>
      <c r="H13" s="18">
        <f t="shared" si="2"/>
        <v>1.675088951894165</v>
      </c>
      <c r="I13" s="19">
        <f t="shared" si="3"/>
        <v>1.5160604821366268</v>
      </c>
      <c r="J13" s="95"/>
      <c r="K13" s="95"/>
      <c r="L13" s="80"/>
      <c r="M13" s="55"/>
      <c r="N13" s="55"/>
      <c r="O13" s="61"/>
      <c r="P13" s="61"/>
      <c r="Q13" s="61"/>
      <c r="R13" s="55"/>
      <c r="S13" s="55"/>
      <c r="T13" s="100"/>
      <c r="U13" s="61"/>
      <c r="V13" s="99"/>
      <c r="W13" s="81"/>
      <c r="X13" s="82"/>
      <c r="Y13" s="81"/>
      <c r="Z13" s="81"/>
      <c r="AA13" s="81"/>
      <c r="AB13" s="82"/>
      <c r="AC13" s="83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2:44" x14ac:dyDescent="0.25">
      <c r="B14" s="110" t="s">
        <v>16</v>
      </c>
      <c r="C14" s="121" t="s">
        <v>46</v>
      </c>
      <c r="D14" s="105">
        <v>2346836.9299999992</v>
      </c>
      <c r="E14" s="51">
        <f t="shared" si="0"/>
        <v>3.2506506358192182E-2</v>
      </c>
      <c r="F14" s="105">
        <v>1615080.9690000003</v>
      </c>
      <c r="G14" s="43">
        <f t="shared" si="1"/>
        <v>2.1040910600082261E-2</v>
      </c>
      <c r="H14" s="18">
        <f t="shared" si="2"/>
        <v>-0.31180520113939031</v>
      </c>
      <c r="I14" s="19">
        <f t="shared" si="3"/>
        <v>-0.35271694939374498</v>
      </c>
      <c r="J14" s="95"/>
      <c r="K14" s="95"/>
      <c r="L14" s="80"/>
      <c r="M14" s="55"/>
      <c r="N14" s="55"/>
      <c r="O14" s="61"/>
      <c r="P14" s="61"/>
      <c r="Q14" s="61"/>
      <c r="R14" s="55"/>
      <c r="S14" s="55"/>
      <c r="T14" s="100"/>
      <c r="U14" s="61"/>
      <c r="V14" s="99"/>
      <c r="W14" s="81"/>
      <c r="X14" s="82"/>
      <c r="Y14" s="81"/>
      <c r="Z14" s="81"/>
      <c r="AA14" s="81"/>
      <c r="AB14" s="82"/>
      <c r="AC14" s="8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2:44" x14ac:dyDescent="0.25">
      <c r="B15" s="110" t="s">
        <v>17</v>
      </c>
      <c r="C15" s="121" t="s">
        <v>47</v>
      </c>
      <c r="D15" s="105">
        <v>30285422.469999999</v>
      </c>
      <c r="E15" s="51">
        <f t="shared" si="0"/>
        <v>0.41948942659667093</v>
      </c>
      <c r="F15" s="105">
        <v>29635656.468200006</v>
      </c>
      <c r="G15" s="43">
        <f t="shared" si="1"/>
        <v>0.38608664846582424</v>
      </c>
      <c r="H15" s="18">
        <f t="shared" si="2"/>
        <v>-2.1454744520854399E-2</v>
      </c>
      <c r="I15" s="19">
        <f t="shared" si="3"/>
        <v>-7.9627223031208033E-2</v>
      </c>
      <c r="J15" s="95"/>
      <c r="K15" s="95"/>
      <c r="L15" s="80"/>
      <c r="M15" s="55"/>
      <c r="N15" s="55"/>
      <c r="O15" s="61"/>
      <c r="P15" s="61"/>
      <c r="Q15" s="61"/>
      <c r="R15" s="55"/>
      <c r="S15" s="55"/>
      <c r="T15" s="100"/>
      <c r="U15" s="61"/>
      <c r="V15" s="99"/>
      <c r="W15" s="81"/>
      <c r="X15" s="82"/>
      <c r="Y15" s="81"/>
      <c r="Z15" s="81"/>
      <c r="AA15" s="81"/>
      <c r="AB15" s="82"/>
      <c r="AC15" s="83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2:44" x14ac:dyDescent="0.25">
      <c r="B16" s="110" t="s">
        <v>18</v>
      </c>
      <c r="C16" s="121" t="s">
        <v>48</v>
      </c>
      <c r="D16" s="105">
        <v>0</v>
      </c>
      <c r="E16" s="51">
        <f t="shared" si="0"/>
        <v>0</v>
      </c>
      <c r="F16" s="105">
        <v>0</v>
      </c>
      <c r="G16" s="43">
        <f>F16/$F$29</f>
        <v>0</v>
      </c>
      <c r="H16" s="21" t="s">
        <v>1</v>
      </c>
      <c r="I16" s="22" t="s">
        <v>1</v>
      </c>
      <c r="J16" s="95"/>
      <c r="K16" s="95"/>
      <c r="L16" s="80"/>
      <c r="M16" s="55"/>
      <c r="N16" s="55"/>
      <c r="O16" s="61"/>
      <c r="P16" s="61"/>
      <c r="Q16" s="61"/>
      <c r="R16" s="55"/>
      <c r="S16" s="55"/>
      <c r="T16" s="100"/>
      <c r="U16" s="61"/>
      <c r="V16" s="99"/>
      <c r="W16" s="81"/>
      <c r="X16" s="82"/>
      <c r="Y16" s="81"/>
      <c r="Z16" s="81"/>
      <c r="AA16" s="81"/>
      <c r="AB16" s="82"/>
      <c r="AC16" s="83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2:44" x14ac:dyDescent="0.25">
      <c r="B17" s="110" t="s">
        <v>19</v>
      </c>
      <c r="C17" s="121" t="s">
        <v>49</v>
      </c>
      <c r="D17" s="105">
        <v>0</v>
      </c>
      <c r="E17" s="51">
        <f t="shared" si="0"/>
        <v>0</v>
      </c>
      <c r="F17" s="105">
        <v>0</v>
      </c>
      <c r="G17" s="43">
        <f t="shared" si="1"/>
        <v>0</v>
      </c>
      <c r="H17" s="21" t="s">
        <v>1</v>
      </c>
      <c r="I17" s="22" t="s">
        <v>1</v>
      </c>
      <c r="J17" s="95"/>
      <c r="K17" s="95"/>
      <c r="L17" s="80"/>
      <c r="M17" s="55"/>
      <c r="N17" s="55"/>
      <c r="O17" s="61"/>
      <c r="P17" s="61"/>
      <c r="Q17" s="61"/>
      <c r="R17" s="55"/>
      <c r="S17" s="55"/>
      <c r="T17" s="100"/>
      <c r="U17" s="61"/>
      <c r="V17" s="99"/>
      <c r="W17" s="81"/>
      <c r="X17" s="82"/>
      <c r="Y17" s="81"/>
      <c r="Z17" s="81"/>
      <c r="AA17" s="81"/>
      <c r="AB17" s="82"/>
      <c r="AC17" s="83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2:44" x14ac:dyDescent="0.25">
      <c r="B18" s="110" t="s">
        <v>20</v>
      </c>
      <c r="C18" s="121" t="s">
        <v>50</v>
      </c>
      <c r="D18" s="105">
        <v>394806.82</v>
      </c>
      <c r="E18" s="51">
        <f t="shared" si="0"/>
        <v>5.4685480020069564E-3</v>
      </c>
      <c r="F18" s="105">
        <v>387754.36</v>
      </c>
      <c r="G18" s="43">
        <f t="shared" si="1"/>
        <v>5.0515763482766362E-3</v>
      </c>
      <c r="H18" s="18">
        <f t="shared" si="2"/>
        <v>-1.7863065283421447E-2</v>
      </c>
      <c r="I18" s="19">
        <f t="shared" si="3"/>
        <v>-7.6249061648044722E-2</v>
      </c>
      <c r="J18" s="95"/>
      <c r="K18" s="95"/>
      <c r="L18" s="80"/>
      <c r="M18" s="55"/>
      <c r="N18" s="55"/>
      <c r="O18" s="61"/>
      <c r="P18" s="61"/>
      <c r="Q18" s="61"/>
      <c r="R18" s="55"/>
      <c r="S18" s="55"/>
      <c r="T18" s="100"/>
      <c r="U18" s="61"/>
      <c r="V18" s="99"/>
      <c r="W18" s="81"/>
      <c r="X18" s="82"/>
      <c r="Y18" s="81"/>
      <c r="Z18" s="81"/>
      <c r="AA18" s="81"/>
      <c r="AB18" s="82"/>
      <c r="AC18" s="83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2:44" x14ac:dyDescent="0.25">
      <c r="B19" s="110" t="s">
        <v>21</v>
      </c>
      <c r="C19" s="121" t="s">
        <v>5</v>
      </c>
      <c r="D19" s="105">
        <v>129270.04999999999</v>
      </c>
      <c r="E19" s="51">
        <f t="shared" si="0"/>
        <v>1.7905452434860151E-3</v>
      </c>
      <c r="F19" s="105">
        <v>211309.66000000003</v>
      </c>
      <c r="G19" s="43">
        <f t="shared" si="1"/>
        <v>2.7528945918709404E-3</v>
      </c>
      <c r="H19" s="18">
        <f t="shared" si="2"/>
        <v>0.63463741214612401</v>
      </c>
      <c r="I19" s="19">
        <f t="shared" si="3"/>
        <v>0.53746162063535785</v>
      </c>
      <c r="J19" s="95"/>
      <c r="K19" s="95"/>
      <c r="L19" s="80"/>
      <c r="M19" s="55"/>
      <c r="N19" s="55"/>
      <c r="O19" s="61"/>
      <c r="P19" s="61"/>
      <c r="Q19" s="61"/>
      <c r="R19" s="55"/>
      <c r="S19" s="55"/>
      <c r="T19" s="100"/>
      <c r="U19" s="61"/>
      <c r="V19" s="99"/>
      <c r="W19" s="81"/>
      <c r="X19" s="82"/>
      <c r="Y19" s="81"/>
      <c r="Z19" s="81"/>
      <c r="AA19" s="81"/>
      <c r="AB19" s="82"/>
      <c r="AC19" s="83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2:44" x14ac:dyDescent="0.25">
      <c r="B20" s="110" t="s">
        <v>22</v>
      </c>
      <c r="C20" s="121" t="s">
        <v>51</v>
      </c>
      <c r="D20" s="105">
        <v>14218.76</v>
      </c>
      <c r="E20" s="51">
        <f t="shared" si="0"/>
        <v>1.9694688047439615E-4</v>
      </c>
      <c r="F20" s="105">
        <v>82997.244000000006</v>
      </c>
      <c r="G20" s="43">
        <f t="shared" si="1"/>
        <v>1.0812693757010108E-3</v>
      </c>
      <c r="H20" s="18">
        <f t="shared" si="2"/>
        <v>4.8371647035325172</v>
      </c>
      <c r="I20" s="19">
        <f t="shared" si="3"/>
        <v>4.4901574124784371</v>
      </c>
      <c r="J20" s="95"/>
      <c r="K20" s="95"/>
      <c r="L20" s="80"/>
      <c r="M20" s="55"/>
      <c r="N20" s="55"/>
      <c r="O20" s="61"/>
      <c r="P20" s="61"/>
      <c r="Q20" s="61"/>
      <c r="R20" s="55"/>
      <c r="S20" s="55"/>
      <c r="T20" s="100"/>
      <c r="U20" s="61"/>
      <c r="V20" s="99"/>
      <c r="W20" s="81"/>
      <c r="X20" s="82"/>
      <c r="Y20" s="81"/>
      <c r="Z20" s="81"/>
      <c r="AA20" s="81"/>
      <c r="AB20" s="82"/>
      <c r="AC20" s="83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2:44" x14ac:dyDescent="0.25">
      <c r="B21" s="110" t="s">
        <v>23</v>
      </c>
      <c r="C21" s="121" t="s">
        <v>31</v>
      </c>
      <c r="D21" s="105">
        <v>131894.04</v>
      </c>
      <c r="E21" s="51">
        <f t="shared" si="0"/>
        <v>1.8268906522907219E-3</v>
      </c>
      <c r="F21" s="105">
        <v>36838.080000000002</v>
      </c>
      <c r="G21" s="43">
        <f t="shared" si="1"/>
        <v>4.7991819780936207E-4</v>
      </c>
      <c r="H21" s="18">
        <f t="shared" si="2"/>
        <v>-0.7206994341821662</v>
      </c>
      <c r="I21" s="19">
        <f>(G21-E21)/E21</f>
        <v>-0.73730327143138152</v>
      </c>
      <c r="J21" s="95"/>
      <c r="K21" s="95"/>
      <c r="L21" s="80"/>
      <c r="M21" s="55"/>
      <c r="N21" s="55"/>
      <c r="O21" s="61"/>
      <c r="P21" s="61"/>
      <c r="Q21" s="61"/>
      <c r="R21" s="55"/>
      <c r="S21" s="55"/>
      <c r="T21" s="100"/>
      <c r="U21" s="61"/>
      <c r="V21" s="99"/>
      <c r="W21" s="81"/>
      <c r="X21" s="82"/>
      <c r="Y21" s="81"/>
      <c r="Z21" s="81"/>
      <c r="AA21" s="81"/>
      <c r="AB21" s="82"/>
      <c r="AC21" s="83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2:44" x14ac:dyDescent="0.25">
      <c r="B22" s="110" t="s">
        <v>24</v>
      </c>
      <c r="C22" s="121" t="s">
        <v>52</v>
      </c>
      <c r="D22" s="105">
        <v>0</v>
      </c>
      <c r="E22" s="51">
        <f t="shared" si="0"/>
        <v>0</v>
      </c>
      <c r="F22" s="105">
        <v>0</v>
      </c>
      <c r="G22" s="43">
        <f t="shared" si="1"/>
        <v>0</v>
      </c>
      <c r="H22" s="21" t="s">
        <v>1</v>
      </c>
      <c r="I22" s="22" t="s">
        <v>1</v>
      </c>
      <c r="J22" s="95"/>
      <c r="K22" s="95"/>
      <c r="L22" s="80"/>
      <c r="M22" s="55"/>
      <c r="N22" s="55"/>
      <c r="O22" s="61"/>
      <c r="P22" s="61"/>
      <c r="Q22" s="61"/>
      <c r="R22" s="55"/>
      <c r="S22" s="55"/>
      <c r="T22" s="100"/>
      <c r="U22" s="61"/>
      <c r="V22" s="99"/>
      <c r="W22" s="81"/>
      <c r="X22" s="82"/>
      <c r="Y22" s="81"/>
      <c r="Z22" s="81"/>
      <c r="AA22" s="81"/>
      <c r="AB22" s="82"/>
      <c r="AC22" s="83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2:44" x14ac:dyDescent="0.25">
      <c r="B23" s="110" t="s">
        <v>25</v>
      </c>
      <c r="C23" s="121" t="s">
        <v>53</v>
      </c>
      <c r="D23" s="105">
        <v>5219.67</v>
      </c>
      <c r="E23" s="51">
        <f t="shared" si="0"/>
        <v>7.2298690153416422E-5</v>
      </c>
      <c r="F23" s="105">
        <v>3573.99</v>
      </c>
      <c r="G23" s="43">
        <f>F23/$F$29</f>
        <v>4.6561135645198711E-5</v>
      </c>
      <c r="H23" s="91">
        <f t="shared" ref="H23:I25" si="4">(F23-D23)/D23</f>
        <v>-0.31528429958215753</v>
      </c>
      <c r="I23" s="92">
        <f t="shared" si="4"/>
        <v>-0.35598922267613864</v>
      </c>
      <c r="J23" s="95"/>
      <c r="K23" s="95"/>
      <c r="L23" s="80"/>
      <c r="M23" s="55"/>
      <c r="N23" s="55"/>
      <c r="O23" s="61"/>
      <c r="P23" s="61"/>
      <c r="Q23" s="61"/>
      <c r="R23" s="55"/>
      <c r="S23" s="55"/>
      <c r="T23" s="100"/>
      <c r="U23" s="61"/>
      <c r="V23" s="99"/>
      <c r="W23" s="81"/>
      <c r="X23" s="82"/>
      <c r="Y23" s="81"/>
      <c r="Z23" s="81"/>
      <c r="AA23" s="81"/>
      <c r="AB23" s="82"/>
      <c r="AC23" s="83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2:44" s="3" customFormat="1" x14ac:dyDescent="0.25">
      <c r="B24" s="109"/>
      <c r="C24" s="23" t="s">
        <v>32</v>
      </c>
      <c r="D24" s="88">
        <f>SUM(D6:D23)</f>
        <v>55921221.859999992</v>
      </c>
      <c r="E24" s="52">
        <f>SUM(E6:E23)</f>
        <v>0.77457599661599241</v>
      </c>
      <c r="F24" s="88">
        <f>SUM(F6:F23)</f>
        <v>56367852.417100005</v>
      </c>
      <c r="G24" s="24">
        <f>SUM(G6:G23)</f>
        <v>0.73434766813033481</v>
      </c>
      <c r="H24" s="25">
        <f t="shared" si="4"/>
        <v>7.9867810867609856E-3</v>
      </c>
      <c r="I24" s="26">
        <f t="shared" si="4"/>
        <v>-5.1935934835844647E-2</v>
      </c>
      <c r="J24" s="96"/>
      <c r="K24" s="96"/>
      <c r="L24" s="55"/>
      <c r="M24" s="55"/>
      <c r="N24" s="55"/>
      <c r="O24" s="61"/>
      <c r="P24" s="55"/>
      <c r="Q24" s="55"/>
      <c r="R24" s="55"/>
      <c r="S24" s="55"/>
      <c r="T24" s="100"/>
      <c r="U24" s="61"/>
      <c r="V24" s="60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</row>
    <row r="25" spans="2:44" s="3" customFormat="1" ht="15.75" customHeight="1" x14ac:dyDescent="0.25">
      <c r="B25" s="110">
        <v>19</v>
      </c>
      <c r="C25" s="20" t="s">
        <v>6</v>
      </c>
      <c r="D25" s="105">
        <v>15379026.380000001</v>
      </c>
      <c r="E25" s="51">
        <f>D25/$D$29</f>
        <v>0.21301796150117489</v>
      </c>
      <c r="F25" s="105">
        <v>19717848.190000001</v>
      </c>
      <c r="G25" s="43">
        <f>F25/$F$29</f>
        <v>0.25687967907185694</v>
      </c>
      <c r="H25" s="18">
        <f t="shared" si="4"/>
        <v>0.28212590984579611</v>
      </c>
      <c r="I25" s="19">
        <f t="shared" si="4"/>
        <v>0.20590619336313634</v>
      </c>
      <c r="J25" s="97"/>
      <c r="K25" s="95"/>
      <c r="L25" s="80"/>
      <c r="M25" s="59"/>
      <c r="N25" s="77"/>
      <c r="O25" s="61"/>
      <c r="P25" s="59"/>
      <c r="Q25" s="60"/>
      <c r="R25" s="60"/>
      <c r="S25" s="93"/>
      <c r="T25" s="93"/>
      <c r="U25" s="61"/>
      <c r="V25" s="59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</row>
    <row r="26" spans="2:44" s="3" customFormat="1" x14ac:dyDescent="0.25">
      <c r="B26" s="110"/>
      <c r="C26" s="20" t="s">
        <v>54</v>
      </c>
      <c r="D26" s="105">
        <v>895665.53</v>
      </c>
      <c r="E26" s="51">
        <f t="shared" ref="E26:E27" si="5">D26/$D$29</f>
        <v>1.2406041882832728E-2</v>
      </c>
      <c r="F26" s="105">
        <v>673380.77</v>
      </c>
      <c r="G26" s="43">
        <f t="shared" ref="G26:G27" si="6">F26/$F$29</f>
        <v>8.7726527978081517E-3</v>
      </c>
      <c r="H26" s="18">
        <f>(F26-D26)/D26</f>
        <v>-0.24817831272350072</v>
      </c>
      <c r="I26" s="19">
        <f t="shared" ref="I26" si="7">(G26-E26)/E26</f>
        <v>-0.29287254704922439</v>
      </c>
      <c r="J26" s="97"/>
      <c r="K26" s="95"/>
      <c r="L26" s="80"/>
      <c r="M26" s="59"/>
      <c r="N26" s="77"/>
      <c r="O26" s="61"/>
      <c r="P26" s="60"/>
      <c r="Q26" s="60"/>
      <c r="R26" s="60"/>
      <c r="S26" s="93"/>
      <c r="T26" s="93"/>
      <c r="U26" s="61"/>
      <c r="V26" s="61"/>
      <c r="W26" s="85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</row>
    <row r="27" spans="2:44" s="3" customFormat="1" x14ac:dyDescent="0.25">
      <c r="B27" s="110"/>
      <c r="C27" s="20" t="s">
        <v>7</v>
      </c>
      <c r="D27" s="105">
        <v>0</v>
      </c>
      <c r="E27" s="51">
        <f t="shared" si="5"/>
        <v>0</v>
      </c>
      <c r="F27" s="105">
        <v>0</v>
      </c>
      <c r="G27" s="43">
        <f t="shared" si="6"/>
        <v>0</v>
      </c>
      <c r="H27" s="21" t="s">
        <v>1</v>
      </c>
      <c r="I27" s="22" t="s">
        <v>1</v>
      </c>
      <c r="J27" s="97"/>
      <c r="K27" s="95"/>
      <c r="L27" s="80"/>
      <c r="M27" s="59"/>
      <c r="N27" s="59"/>
      <c r="O27" s="61"/>
      <c r="P27" s="60"/>
      <c r="Q27" s="60"/>
      <c r="R27" s="60"/>
      <c r="S27" s="93"/>
      <c r="T27" s="93"/>
      <c r="U27" s="61"/>
      <c r="V27" s="61"/>
      <c r="W27" s="85"/>
      <c r="X27" s="85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</row>
    <row r="28" spans="2:44" s="16" customFormat="1" x14ac:dyDescent="0.25">
      <c r="B28" s="109"/>
      <c r="C28" s="23" t="s">
        <v>33</v>
      </c>
      <c r="D28" s="106">
        <f>SUM(D25:D27)</f>
        <v>16274691.91</v>
      </c>
      <c r="E28" s="52">
        <f>E25+E26+E27</f>
        <v>0.22542400338400762</v>
      </c>
      <c r="F28" s="106">
        <f>SUM(F25:F27)</f>
        <v>20391228.960000001</v>
      </c>
      <c r="G28" s="27">
        <f>SUM(G25:G27)</f>
        <v>0.26565233186966508</v>
      </c>
      <c r="H28" s="28">
        <f t="shared" ref="H28" si="8">(F28-D28)/D28</f>
        <v>0.25294101250977236</v>
      </c>
      <c r="I28" s="29">
        <f t="shared" ref="I28" si="9">(G28-E28)/E28</f>
        <v>0.17845627742281242</v>
      </c>
      <c r="J28" s="98"/>
      <c r="K28" s="98"/>
      <c r="L28" s="80"/>
      <c r="M28" s="59"/>
      <c r="N28" s="59"/>
      <c r="O28" s="61"/>
      <c r="P28" s="76"/>
      <c r="Q28" s="76"/>
      <c r="R28" s="76"/>
      <c r="S28" s="94"/>
      <c r="T28" s="94"/>
      <c r="U28" s="61"/>
      <c r="V28" s="61"/>
      <c r="W28" s="85"/>
      <c r="X28" s="85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</row>
    <row r="29" spans="2:44" s="3" customFormat="1" ht="16.5" thickBot="1" x14ac:dyDescent="0.3">
      <c r="B29" s="111"/>
      <c r="C29" s="30" t="s">
        <v>34</v>
      </c>
      <c r="D29" s="119">
        <f>SUM(D24:D27)</f>
        <v>72195913.769999996</v>
      </c>
      <c r="E29" s="107">
        <f>E24+E28</f>
        <v>1</v>
      </c>
      <c r="F29" s="119">
        <f>SUM(F24:F27)</f>
        <v>76759081.377100006</v>
      </c>
      <c r="G29" s="47">
        <f>G24+G28</f>
        <v>0.99999999999999989</v>
      </c>
      <c r="H29" s="31">
        <f t="shared" ref="H29" si="10">(F29-D29)/D29</f>
        <v>6.3205344579988831E-2</v>
      </c>
      <c r="I29" s="32">
        <f t="shared" ref="I29" si="11">(G29-E29)/E29</f>
        <v>-1.1102230246251565E-16</v>
      </c>
      <c r="J29" s="96"/>
      <c r="K29" s="96"/>
      <c r="L29" s="55"/>
      <c r="M29" s="59"/>
      <c r="N29" s="59"/>
      <c r="O29" s="61"/>
      <c r="P29" s="60"/>
      <c r="Q29" s="60"/>
      <c r="R29" s="60"/>
      <c r="S29" s="93"/>
      <c r="T29" s="93"/>
      <c r="U29" s="61"/>
      <c r="V29" s="61"/>
      <c r="W29" s="85"/>
      <c r="X29" s="85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</row>
    <row r="30" spans="2:44" x14ac:dyDescent="0.25">
      <c r="B30" s="9"/>
      <c r="C30" s="10"/>
      <c r="D30" s="6"/>
      <c r="E30" s="11"/>
      <c r="F30" s="6"/>
      <c r="G30" s="11"/>
      <c r="H30" s="12"/>
    </row>
    <row r="31" spans="2:44" x14ac:dyDescent="0.25">
      <c r="B31" s="45" t="s">
        <v>39</v>
      </c>
      <c r="C31" s="37"/>
      <c r="D31" s="78"/>
      <c r="E31" s="11"/>
      <c r="F31" s="79"/>
      <c r="G31" s="11"/>
      <c r="H31" s="12"/>
    </row>
    <row r="32" spans="2:44" x14ac:dyDescent="0.25">
      <c r="D32" s="53"/>
      <c r="F32" s="38"/>
    </row>
    <row r="33" spans="2:12" x14ac:dyDescent="0.25">
      <c r="B33" s="41" t="s">
        <v>40</v>
      </c>
      <c r="D33" s="53"/>
      <c r="E33" s="54"/>
      <c r="F33" s="39"/>
    </row>
    <row r="34" spans="2:12" x14ac:dyDescent="0.25">
      <c r="B34" s="41"/>
      <c r="C34" s="44"/>
      <c r="D34" s="53"/>
      <c r="E34" s="54"/>
      <c r="F34" s="40"/>
    </row>
    <row r="35" spans="2:12" ht="16.5" x14ac:dyDescent="0.3">
      <c r="B35" s="62"/>
      <c r="C35" s="58"/>
      <c r="D35" s="72"/>
      <c r="E35" s="58"/>
      <c r="F35" s="74"/>
      <c r="G35" s="57"/>
      <c r="H35" s="57"/>
      <c r="I35" s="57"/>
      <c r="J35" s="57"/>
      <c r="K35" s="57"/>
      <c r="L35" s="57"/>
    </row>
    <row r="36" spans="2:12" ht="16.5" x14ac:dyDescent="0.3">
      <c r="B36" s="57"/>
      <c r="C36" s="63"/>
      <c r="D36" s="55"/>
      <c r="E36" s="55"/>
      <c r="F36" s="74"/>
      <c r="G36" s="57"/>
      <c r="H36" s="61"/>
      <c r="I36" s="61"/>
      <c r="J36" s="65"/>
      <c r="K36" s="57"/>
      <c r="L36" s="57"/>
    </row>
    <row r="37" spans="2:12" ht="16.5" x14ac:dyDescent="0.3">
      <c r="B37" s="57"/>
      <c r="C37" s="66"/>
      <c r="D37" s="55"/>
      <c r="E37" s="55"/>
      <c r="F37" s="74"/>
      <c r="G37" s="57"/>
      <c r="H37" s="61"/>
      <c r="I37" s="61"/>
      <c r="J37" s="65"/>
      <c r="K37" s="56"/>
      <c r="L37" s="57"/>
    </row>
    <row r="38" spans="2:12" ht="16.5" x14ac:dyDescent="0.3">
      <c r="B38" s="57"/>
      <c r="C38" s="66"/>
      <c r="D38" s="55"/>
      <c r="E38" s="55"/>
      <c r="F38" s="74"/>
      <c r="G38" s="57"/>
      <c r="H38" s="61"/>
      <c r="I38" s="61"/>
      <c r="J38" s="65"/>
      <c r="K38" s="57"/>
      <c r="L38" s="57"/>
    </row>
    <row r="39" spans="2:12" ht="16.5" x14ac:dyDescent="0.3">
      <c r="B39" s="57"/>
      <c r="C39" s="66"/>
      <c r="D39" s="55"/>
      <c r="E39" s="55"/>
      <c r="F39" s="74"/>
      <c r="G39" s="57"/>
      <c r="H39" s="61"/>
      <c r="I39" s="61"/>
      <c r="J39" s="65"/>
      <c r="K39" s="57"/>
      <c r="L39" s="57"/>
    </row>
    <row r="40" spans="2:12" ht="16.5" x14ac:dyDescent="0.3">
      <c r="B40" s="57"/>
      <c r="C40" s="66"/>
      <c r="D40" s="55"/>
      <c r="E40" s="55"/>
      <c r="F40" s="74"/>
      <c r="G40" s="57"/>
      <c r="H40" s="64"/>
      <c r="I40" s="64"/>
      <c r="J40" s="56"/>
      <c r="K40" s="57"/>
      <c r="L40" s="57"/>
    </row>
    <row r="41" spans="2:12" ht="16.5" x14ac:dyDescent="0.3">
      <c r="B41" s="57"/>
      <c r="C41" s="66"/>
      <c r="D41" s="55"/>
      <c r="E41" s="55"/>
      <c r="F41" s="74"/>
      <c r="G41" s="57"/>
      <c r="H41" s="57"/>
      <c r="I41" s="57"/>
      <c r="J41" s="57"/>
      <c r="K41" s="57"/>
      <c r="L41" s="57"/>
    </row>
    <row r="42" spans="2:12" ht="16.5" x14ac:dyDescent="0.3">
      <c r="B42" s="57"/>
      <c r="C42" s="66"/>
      <c r="D42" s="55"/>
      <c r="E42" s="55"/>
      <c r="F42" s="74"/>
      <c r="G42" s="57"/>
      <c r="H42" s="57"/>
      <c r="I42" s="57"/>
      <c r="J42" s="57"/>
      <c r="K42" s="57"/>
      <c r="L42" s="57"/>
    </row>
    <row r="43" spans="2:12" ht="16.5" x14ac:dyDescent="0.3">
      <c r="B43" s="57"/>
      <c r="C43" s="66"/>
      <c r="D43" s="55"/>
      <c r="E43" s="55"/>
      <c r="F43" s="74"/>
      <c r="G43" s="57"/>
      <c r="H43" s="57"/>
      <c r="I43" s="57"/>
      <c r="J43" s="57"/>
      <c r="K43" s="57"/>
      <c r="L43" s="57"/>
    </row>
    <row r="44" spans="2:12" ht="16.5" x14ac:dyDescent="0.3">
      <c r="B44" s="57"/>
      <c r="C44" s="66"/>
      <c r="D44" s="55"/>
      <c r="E44" s="55"/>
      <c r="F44" s="74"/>
      <c r="G44" s="57"/>
      <c r="H44" s="57"/>
      <c r="I44" s="57"/>
      <c r="J44" s="57"/>
      <c r="K44" s="57"/>
      <c r="L44" s="57"/>
    </row>
    <row r="45" spans="2:12" ht="16.5" x14ac:dyDescent="0.3">
      <c r="B45" s="57"/>
      <c r="C45" s="66"/>
      <c r="D45" s="55"/>
      <c r="E45" s="55"/>
      <c r="F45" s="74"/>
      <c r="G45" s="57"/>
      <c r="H45" s="57"/>
      <c r="I45" s="57"/>
      <c r="J45" s="57"/>
      <c r="K45" s="57"/>
      <c r="L45" s="57"/>
    </row>
    <row r="46" spans="2:12" ht="16.5" x14ac:dyDescent="0.3">
      <c r="B46" s="57"/>
      <c r="C46" s="66"/>
      <c r="D46" s="55"/>
      <c r="E46" s="55"/>
      <c r="F46" s="74"/>
      <c r="G46" s="57"/>
      <c r="H46" s="57"/>
      <c r="I46" s="57"/>
      <c r="J46" s="57"/>
      <c r="K46" s="57"/>
      <c r="L46" s="57"/>
    </row>
    <row r="47" spans="2:12" ht="16.5" x14ac:dyDescent="0.3">
      <c r="B47" s="57"/>
      <c r="C47" s="66"/>
      <c r="D47" s="55"/>
      <c r="E47" s="55"/>
      <c r="F47" s="74"/>
      <c r="G47" s="57"/>
      <c r="H47" s="57"/>
      <c r="I47" s="57"/>
      <c r="J47" s="57"/>
      <c r="K47" s="57"/>
      <c r="L47" s="57"/>
    </row>
    <row r="48" spans="2:12" ht="16.5" x14ac:dyDescent="0.3">
      <c r="B48" s="57"/>
      <c r="C48" s="66"/>
      <c r="D48" s="55"/>
      <c r="E48" s="55"/>
      <c r="F48" s="74"/>
      <c r="G48" s="57"/>
      <c r="H48" s="57"/>
      <c r="I48" s="57"/>
      <c r="J48" s="57"/>
      <c r="K48" s="57"/>
      <c r="L48" s="57"/>
    </row>
    <row r="49" spans="2:12" ht="16.5" x14ac:dyDescent="0.3">
      <c r="B49" s="57"/>
      <c r="C49" s="66"/>
      <c r="D49" s="55"/>
      <c r="E49" s="55"/>
      <c r="F49" s="74"/>
      <c r="G49" s="57"/>
      <c r="H49" s="57"/>
      <c r="I49" s="57"/>
      <c r="J49" s="57"/>
      <c r="K49" s="57"/>
      <c r="L49" s="57"/>
    </row>
    <row r="50" spans="2:12" ht="16.5" x14ac:dyDescent="0.3">
      <c r="B50" s="57"/>
      <c r="C50" s="66"/>
      <c r="D50" s="55"/>
      <c r="E50" s="55"/>
      <c r="F50" s="74"/>
      <c r="G50" s="57"/>
      <c r="H50" s="57"/>
      <c r="I50" s="57"/>
      <c r="J50" s="57"/>
      <c r="K50" s="57"/>
      <c r="L50" s="57"/>
    </row>
    <row r="51" spans="2:12" ht="16.5" x14ac:dyDescent="0.3">
      <c r="B51" s="57"/>
      <c r="C51" s="66"/>
      <c r="D51" s="55"/>
      <c r="E51" s="55"/>
      <c r="F51" s="74"/>
      <c r="G51" s="57"/>
      <c r="H51" s="57"/>
      <c r="I51" s="57"/>
      <c r="J51" s="57"/>
      <c r="K51" s="57"/>
      <c r="L51" s="57"/>
    </row>
    <row r="52" spans="2:12" ht="16.5" x14ac:dyDescent="0.3">
      <c r="B52" s="57"/>
      <c r="C52" s="66"/>
      <c r="D52" s="55"/>
      <c r="E52" s="55"/>
      <c r="F52" s="74"/>
      <c r="G52" s="57"/>
      <c r="H52" s="57"/>
      <c r="I52" s="57"/>
      <c r="J52" s="57"/>
      <c r="K52" s="57"/>
      <c r="L52" s="57"/>
    </row>
    <row r="53" spans="2:12" ht="16.5" x14ac:dyDescent="0.3">
      <c r="B53" s="57"/>
      <c r="C53" s="66"/>
      <c r="D53" s="55"/>
      <c r="E53" s="55"/>
      <c r="F53" s="64"/>
      <c r="G53" s="57"/>
      <c r="H53" s="57"/>
      <c r="I53" s="57"/>
      <c r="J53" s="57"/>
      <c r="K53" s="57"/>
      <c r="L53" s="57"/>
    </row>
    <row r="54" spans="2:12" x14ac:dyDescent="0.25">
      <c r="B54" s="57"/>
      <c r="C54" s="57"/>
      <c r="D54" s="57"/>
      <c r="E54" s="57"/>
      <c r="F54" s="67"/>
      <c r="G54" s="57"/>
      <c r="H54" s="57"/>
      <c r="I54" s="57"/>
      <c r="J54" s="57"/>
      <c r="K54" s="57"/>
      <c r="L54" s="57"/>
    </row>
    <row r="55" spans="2:12" x14ac:dyDescent="0.25">
      <c r="B55" s="57"/>
      <c r="C55" s="73"/>
      <c r="D55" s="57"/>
      <c r="E55" s="57"/>
      <c r="F55" s="75"/>
      <c r="G55" s="57"/>
      <c r="H55" s="57"/>
      <c r="I55" s="57"/>
      <c r="J55" s="57"/>
      <c r="K55" s="57"/>
      <c r="L55" s="57"/>
    </row>
    <row r="56" spans="2:12" x14ac:dyDescent="0.25">
      <c r="B56" s="57"/>
      <c r="C56" s="73"/>
      <c r="D56" s="57"/>
      <c r="E56" s="57"/>
      <c r="F56" s="75"/>
      <c r="G56" s="75"/>
      <c r="H56" s="57"/>
      <c r="I56" s="57"/>
      <c r="J56" s="57"/>
      <c r="K56" s="57"/>
      <c r="L56" s="57"/>
    </row>
    <row r="57" spans="2:12" x14ac:dyDescent="0.25">
      <c r="B57" s="57"/>
      <c r="C57" s="73"/>
      <c r="D57" s="57"/>
      <c r="E57" s="57"/>
      <c r="F57" s="75"/>
      <c r="G57" s="57"/>
      <c r="H57" s="57"/>
      <c r="I57" s="57"/>
      <c r="J57" s="57"/>
      <c r="K57" s="57"/>
      <c r="L57" s="57"/>
    </row>
    <row r="58" spans="2:12" x14ac:dyDescent="0.25">
      <c r="B58" s="57"/>
      <c r="C58" s="73"/>
      <c r="D58" s="57"/>
      <c r="E58" s="57"/>
      <c r="F58" s="75"/>
      <c r="G58" s="57"/>
      <c r="H58" s="57"/>
      <c r="I58" s="57"/>
      <c r="J58" s="57"/>
      <c r="K58" s="57"/>
      <c r="L58" s="57"/>
    </row>
    <row r="59" spans="2:12" x14ac:dyDescent="0.25">
      <c r="B59" s="57"/>
      <c r="C59" s="68"/>
      <c r="D59" s="57"/>
      <c r="E59" s="57"/>
      <c r="F59" s="57"/>
      <c r="G59" s="57"/>
      <c r="H59" s="57"/>
      <c r="I59" s="57"/>
      <c r="J59" s="57"/>
      <c r="K59" s="57"/>
      <c r="L59" s="57"/>
    </row>
    <row r="60" spans="2:12" x14ac:dyDescent="0.25">
      <c r="B60" s="57"/>
      <c r="C60" s="68"/>
      <c r="D60" s="57"/>
      <c r="E60" s="57"/>
      <c r="F60" s="57"/>
      <c r="G60" s="57"/>
      <c r="H60" s="57"/>
      <c r="I60" s="57"/>
      <c r="J60" s="57"/>
      <c r="K60" s="57"/>
      <c r="L60" s="57"/>
    </row>
    <row r="61" spans="2:12" x14ac:dyDescent="0.25">
      <c r="B61" s="57"/>
      <c r="C61" s="68"/>
      <c r="D61" s="57"/>
      <c r="E61" s="57"/>
      <c r="F61" s="57"/>
      <c r="G61" s="57"/>
      <c r="H61" s="57"/>
      <c r="I61" s="57"/>
      <c r="J61" s="57"/>
      <c r="K61" s="57"/>
      <c r="L61" s="57"/>
    </row>
    <row r="62" spans="2:12" x14ac:dyDescent="0.25"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31" type="noConversion"/>
  <dataValidations count="2">
    <dataValidation type="decimal" allowBlank="1" showInputMessage="1" showErrorMessage="1" errorTitle="Microsoft Excel" error="Neočekivana vrsta podatka!_x000a_Mollimo unesite broj." sqref="N6:N23 R6:R23">
      <formula1>-100000000000</formula1>
      <formula2>100000000000</formula2>
    </dataValidation>
    <dataValidation type="decimal" allowBlank="1" showInputMessage="1" showErrorMessage="1" errorTitle="Microsoft Excel" error="Neočekivana vrsta podatka!_x000a_Molimo unesite cijeli broj." sqref="U6:U29 P6:Q23 O6:O29 L6:M23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31.05.2017.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6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11" x14ac:dyDescent="0.25">
      <c r="B2" s="124" t="s">
        <v>38</v>
      </c>
      <c r="C2" s="125"/>
      <c r="D2" s="125"/>
      <c r="E2" s="125"/>
      <c r="F2" s="125"/>
      <c r="G2" s="125"/>
      <c r="H2" s="125"/>
      <c r="I2" s="126"/>
    </row>
    <row r="3" spans="2:11" ht="16.5" thickBot="1" x14ac:dyDescent="0.3">
      <c r="B3" s="2"/>
      <c r="C3" s="3"/>
    </row>
    <row r="4" spans="2:11" ht="15.75" customHeight="1" x14ac:dyDescent="0.25">
      <c r="B4" s="133"/>
      <c r="C4" s="127" t="s">
        <v>2</v>
      </c>
      <c r="D4" s="138" t="s">
        <v>27</v>
      </c>
      <c r="E4" s="127" t="s">
        <v>3</v>
      </c>
      <c r="F4" s="138" t="s">
        <v>28</v>
      </c>
      <c r="G4" s="127" t="s">
        <v>3</v>
      </c>
      <c r="H4" s="129" t="s">
        <v>29</v>
      </c>
      <c r="I4" s="131" t="s">
        <v>36</v>
      </c>
    </row>
    <row r="5" spans="2:11" x14ac:dyDescent="0.25">
      <c r="B5" s="134"/>
      <c r="C5" s="135"/>
      <c r="D5" s="139"/>
      <c r="E5" s="128" t="s">
        <v>0</v>
      </c>
      <c r="F5" s="139"/>
      <c r="G5" s="128" t="s">
        <v>0</v>
      </c>
      <c r="H5" s="130"/>
      <c r="I5" s="132"/>
      <c r="J5" s="101"/>
      <c r="K5" s="101"/>
    </row>
    <row r="6" spans="2:11" x14ac:dyDescent="0.25">
      <c r="B6" s="110" t="s">
        <v>8</v>
      </c>
      <c r="C6" s="120" t="s">
        <v>41</v>
      </c>
      <c r="D6" s="89">
        <v>1781823.46</v>
      </c>
      <c r="E6" s="51">
        <f t="shared" ref="E6:E23" si="0">D6/$D$29</f>
        <v>7.2283599271198956E-2</v>
      </c>
      <c r="F6" s="89">
        <v>1664543.8899999997</v>
      </c>
      <c r="G6" s="17">
        <f t="shared" ref="G6:G23" si="1">F6/$F$29</f>
        <v>7.0037635301485671E-2</v>
      </c>
      <c r="H6" s="18">
        <f>(F6-D6)/D6</f>
        <v>-6.5819971861859033E-2</v>
      </c>
      <c r="I6" s="19">
        <f>(G6-E6)/E6</f>
        <v>-3.1071556927965246E-2</v>
      </c>
      <c r="J6" s="102"/>
      <c r="K6" s="102"/>
    </row>
    <row r="7" spans="2:11" x14ac:dyDescent="0.25">
      <c r="B7" s="110" t="s">
        <v>9</v>
      </c>
      <c r="C7" s="20" t="s">
        <v>4</v>
      </c>
      <c r="D7" s="89">
        <v>209806.51</v>
      </c>
      <c r="E7" s="51">
        <f t="shared" si="0"/>
        <v>8.5112639011548311E-3</v>
      </c>
      <c r="F7" s="89">
        <v>144038.58000000002</v>
      </c>
      <c r="G7" s="17">
        <f t="shared" si="1"/>
        <v>6.0605920913169012E-3</v>
      </c>
      <c r="H7" s="18">
        <f t="shared" ref="H7:H15" si="2">(F7-D7)/D7</f>
        <v>-0.31346944382231035</v>
      </c>
      <c r="I7" s="19">
        <f t="shared" ref="I7:I21" si="3">(G7-E7)/E7</f>
        <v>-0.28793277218268559</v>
      </c>
      <c r="J7" s="102"/>
      <c r="K7" s="102"/>
    </row>
    <row r="8" spans="2:11" x14ac:dyDescent="0.25">
      <c r="B8" s="110" t="s">
        <v>10</v>
      </c>
      <c r="C8" s="121" t="s">
        <v>42</v>
      </c>
      <c r="D8" s="89">
        <v>2628009.5999999996</v>
      </c>
      <c r="E8" s="51">
        <f t="shared" si="0"/>
        <v>0.10661100668596195</v>
      </c>
      <c r="F8" s="89">
        <v>3868350.0200000005</v>
      </c>
      <c r="G8" s="17">
        <f t="shared" si="1"/>
        <v>0.16276536145842022</v>
      </c>
      <c r="H8" s="18">
        <f t="shared" si="2"/>
        <v>0.47196951639750517</v>
      </c>
      <c r="I8" s="19">
        <f t="shared" si="3"/>
        <v>0.52672192598151701</v>
      </c>
      <c r="J8" s="102"/>
      <c r="K8" s="102"/>
    </row>
    <row r="9" spans="2:11" x14ac:dyDescent="0.25">
      <c r="B9" s="110" t="s">
        <v>11</v>
      </c>
      <c r="C9" s="121" t="s">
        <v>43</v>
      </c>
      <c r="D9" s="89">
        <v>0</v>
      </c>
      <c r="E9" s="51">
        <f t="shared" si="0"/>
        <v>0</v>
      </c>
      <c r="F9" s="89">
        <v>0</v>
      </c>
      <c r="G9" s="17">
        <f t="shared" si="1"/>
        <v>0</v>
      </c>
      <c r="H9" s="21" t="s">
        <v>1</v>
      </c>
      <c r="I9" s="22" t="s">
        <v>1</v>
      </c>
      <c r="J9" s="102"/>
      <c r="K9" s="102"/>
    </row>
    <row r="10" spans="2:11" x14ac:dyDescent="0.25">
      <c r="B10" s="110" t="s">
        <v>12</v>
      </c>
      <c r="C10" s="121" t="s">
        <v>44</v>
      </c>
      <c r="D10" s="89">
        <v>0</v>
      </c>
      <c r="E10" s="51">
        <f t="shared" si="0"/>
        <v>0</v>
      </c>
      <c r="F10" s="89">
        <v>0</v>
      </c>
      <c r="G10" s="17">
        <f t="shared" si="1"/>
        <v>0</v>
      </c>
      <c r="H10" s="21" t="s">
        <v>1</v>
      </c>
      <c r="I10" s="22" t="s">
        <v>1</v>
      </c>
      <c r="J10" s="102"/>
      <c r="K10" s="102"/>
    </row>
    <row r="11" spans="2:11" x14ac:dyDescent="0.25">
      <c r="B11" s="110" t="s">
        <v>13</v>
      </c>
      <c r="C11" s="121" t="s">
        <v>45</v>
      </c>
      <c r="D11" s="89">
        <v>0</v>
      </c>
      <c r="E11" s="51">
        <f t="shared" si="0"/>
        <v>0</v>
      </c>
      <c r="F11" s="89">
        <v>0</v>
      </c>
      <c r="G11" s="17">
        <f t="shared" si="1"/>
        <v>0</v>
      </c>
      <c r="H11" s="21" t="s">
        <v>1</v>
      </c>
      <c r="I11" s="22" t="s">
        <v>1</v>
      </c>
      <c r="J11" s="102"/>
      <c r="K11" s="102"/>
    </row>
    <row r="12" spans="2:11" x14ac:dyDescent="0.25">
      <c r="B12" s="110" t="s">
        <v>14</v>
      </c>
      <c r="C12" s="121" t="s">
        <v>30</v>
      </c>
      <c r="D12" s="89">
        <v>2971.42</v>
      </c>
      <c r="E12" s="51">
        <f t="shared" si="0"/>
        <v>1.2054220710868068E-4</v>
      </c>
      <c r="F12" s="89">
        <v>2737.91</v>
      </c>
      <c r="G12" s="17">
        <f t="shared" si="1"/>
        <v>1.1520077254814269E-4</v>
      </c>
      <c r="H12" s="18">
        <f t="shared" si="2"/>
        <v>-7.8585322842277497E-2</v>
      </c>
      <c r="I12" s="19">
        <f t="shared" si="3"/>
        <v>-4.4311736848506166E-2</v>
      </c>
      <c r="J12" s="102"/>
      <c r="K12" s="102"/>
    </row>
    <row r="13" spans="2:11" x14ac:dyDescent="0.25">
      <c r="B13" s="110" t="s">
        <v>15</v>
      </c>
      <c r="C13" s="121" t="s">
        <v>26</v>
      </c>
      <c r="D13" s="89">
        <v>572307.61</v>
      </c>
      <c r="E13" s="51">
        <f t="shared" si="0"/>
        <v>2.3216920682533622E-2</v>
      </c>
      <c r="F13" s="89">
        <v>477949.30000000005</v>
      </c>
      <c r="G13" s="17">
        <f t="shared" si="1"/>
        <v>2.011027703571119E-2</v>
      </c>
      <c r="H13" s="18">
        <f t="shared" si="2"/>
        <v>-0.16487341484066576</v>
      </c>
      <c r="I13" s="19">
        <f t="shared" si="3"/>
        <v>-0.13380946118145626</v>
      </c>
      <c r="J13" s="102"/>
      <c r="K13" s="102"/>
    </row>
    <row r="14" spans="2:11" x14ac:dyDescent="0.25">
      <c r="B14" s="110" t="s">
        <v>16</v>
      </c>
      <c r="C14" s="121" t="s">
        <v>46</v>
      </c>
      <c r="D14" s="89">
        <v>3391327.8200000003</v>
      </c>
      <c r="E14" s="51">
        <f t="shared" si="0"/>
        <v>0.13757669412330489</v>
      </c>
      <c r="F14" s="89">
        <v>349574.81</v>
      </c>
      <c r="G14" s="17">
        <f t="shared" si="1"/>
        <v>1.4708769892133123E-2</v>
      </c>
      <c r="H14" s="18">
        <f t="shared" si="2"/>
        <v>-0.89692096177243053</v>
      </c>
      <c r="I14" s="19">
        <f t="shared" si="3"/>
        <v>-0.89308676163602096</v>
      </c>
      <c r="J14" s="102"/>
      <c r="K14" s="102"/>
    </row>
    <row r="15" spans="2:11" x14ac:dyDescent="0.25">
      <c r="B15" s="110" t="s">
        <v>17</v>
      </c>
      <c r="C15" s="121" t="s">
        <v>47</v>
      </c>
      <c r="D15" s="89">
        <v>12843890.370000001</v>
      </c>
      <c r="E15" s="51">
        <f t="shared" si="0"/>
        <v>0.52104074585946436</v>
      </c>
      <c r="F15" s="89">
        <v>13932385.549999999</v>
      </c>
      <c r="G15" s="17">
        <f t="shared" si="1"/>
        <v>0.58622145315170326</v>
      </c>
      <c r="H15" s="18">
        <f t="shared" si="2"/>
        <v>8.4748090231480055E-2</v>
      </c>
      <c r="I15" s="19">
        <f t="shared" si="3"/>
        <v>0.12509714031044228</v>
      </c>
      <c r="J15" s="102"/>
      <c r="K15" s="102"/>
    </row>
    <row r="16" spans="2:11" x14ac:dyDescent="0.25">
      <c r="B16" s="110" t="s">
        <v>18</v>
      </c>
      <c r="C16" s="121" t="s">
        <v>48</v>
      </c>
      <c r="D16" s="89">
        <v>0</v>
      </c>
      <c r="E16" s="51">
        <f t="shared" si="0"/>
        <v>0</v>
      </c>
      <c r="F16" s="89">
        <v>0</v>
      </c>
      <c r="G16" s="17">
        <f t="shared" si="1"/>
        <v>0</v>
      </c>
      <c r="H16" s="21" t="s">
        <v>1</v>
      </c>
      <c r="I16" s="22" t="s">
        <v>1</v>
      </c>
      <c r="J16" s="102"/>
      <c r="K16" s="102"/>
    </row>
    <row r="17" spans="2:11" x14ac:dyDescent="0.25">
      <c r="B17" s="110" t="s">
        <v>19</v>
      </c>
      <c r="C17" s="121" t="s">
        <v>49</v>
      </c>
      <c r="D17" s="89">
        <v>0</v>
      </c>
      <c r="E17" s="51">
        <f t="shared" si="0"/>
        <v>0</v>
      </c>
      <c r="F17" s="89">
        <v>0</v>
      </c>
      <c r="G17" s="17">
        <f t="shared" si="1"/>
        <v>0</v>
      </c>
      <c r="H17" s="21" t="s">
        <v>1</v>
      </c>
      <c r="I17" s="22" t="s">
        <v>1</v>
      </c>
      <c r="J17" s="102"/>
      <c r="K17" s="102"/>
    </row>
    <row r="18" spans="2:11" x14ac:dyDescent="0.25">
      <c r="B18" s="110" t="s">
        <v>20</v>
      </c>
      <c r="C18" s="121" t="s">
        <v>50</v>
      </c>
      <c r="D18" s="89">
        <v>61839.990000000005</v>
      </c>
      <c r="E18" s="51">
        <f t="shared" si="0"/>
        <v>2.5086756103744148E-3</v>
      </c>
      <c r="F18" s="89">
        <v>36546.15</v>
      </c>
      <c r="G18" s="17">
        <f t="shared" si="1"/>
        <v>1.5377220995797178E-3</v>
      </c>
      <c r="H18" s="18">
        <f t="shared" ref="H18" si="4">(F18-D18)/D18</f>
        <v>-0.40902076471875243</v>
      </c>
      <c r="I18" s="19">
        <f t="shared" si="3"/>
        <v>-0.38703828696679687</v>
      </c>
      <c r="J18" s="102"/>
      <c r="K18" s="102"/>
    </row>
    <row r="19" spans="2:11" x14ac:dyDescent="0.25">
      <c r="B19" s="110" t="s">
        <v>21</v>
      </c>
      <c r="C19" s="121" t="s">
        <v>5</v>
      </c>
      <c r="D19" s="89">
        <v>235.34</v>
      </c>
      <c r="E19" s="51">
        <f t="shared" si="0"/>
        <v>9.5470862486477554E-6</v>
      </c>
      <c r="F19" s="89">
        <v>0</v>
      </c>
      <c r="G19" s="17">
        <f t="shared" si="1"/>
        <v>0</v>
      </c>
      <c r="H19" s="122">
        <f t="shared" ref="H19" si="5">(F19-D19)/D19</f>
        <v>-1</v>
      </c>
      <c r="I19" s="123">
        <f t="shared" ref="I19" si="6">(G19-E19)/E19</f>
        <v>-1</v>
      </c>
      <c r="J19" s="102"/>
      <c r="K19" s="102"/>
    </row>
    <row r="20" spans="2:11" x14ac:dyDescent="0.25">
      <c r="B20" s="110" t="s">
        <v>22</v>
      </c>
      <c r="C20" s="121" t="s">
        <v>51</v>
      </c>
      <c r="D20" s="89">
        <v>0</v>
      </c>
      <c r="E20" s="51">
        <f t="shared" si="0"/>
        <v>0</v>
      </c>
      <c r="F20" s="89">
        <v>0</v>
      </c>
      <c r="G20" s="17">
        <f t="shared" si="1"/>
        <v>0</v>
      </c>
      <c r="H20" s="21" t="s">
        <v>1</v>
      </c>
      <c r="I20" s="22" t="s">
        <v>1</v>
      </c>
      <c r="J20" s="102"/>
      <c r="K20" s="102"/>
    </row>
    <row r="21" spans="2:11" x14ac:dyDescent="0.25">
      <c r="B21" s="110" t="s">
        <v>23</v>
      </c>
      <c r="C21" s="121" t="s">
        <v>31</v>
      </c>
      <c r="D21" s="89">
        <v>17195.560000000001</v>
      </c>
      <c r="E21" s="51">
        <f t="shared" si="0"/>
        <v>6.9757582397296427E-4</v>
      </c>
      <c r="F21" s="89">
        <v>11370.62</v>
      </c>
      <c r="G21" s="17">
        <f t="shared" si="1"/>
        <v>4.7843216480869072E-4</v>
      </c>
      <c r="H21" s="18">
        <f t="shared" ref="H21" si="7">(F21-D21)/D21</f>
        <v>-0.33874674625310253</v>
      </c>
      <c r="I21" s="19">
        <f t="shared" si="3"/>
        <v>-0.3141503068672386</v>
      </c>
      <c r="J21" s="102"/>
      <c r="K21" s="102"/>
    </row>
    <row r="22" spans="2:11" x14ac:dyDescent="0.25">
      <c r="B22" s="110" t="s">
        <v>24</v>
      </c>
      <c r="C22" s="121" t="s">
        <v>52</v>
      </c>
      <c r="D22" s="89">
        <v>0</v>
      </c>
      <c r="E22" s="51">
        <f t="shared" si="0"/>
        <v>0</v>
      </c>
      <c r="F22" s="89">
        <v>0</v>
      </c>
      <c r="G22" s="17">
        <f t="shared" si="1"/>
        <v>0</v>
      </c>
      <c r="H22" s="21" t="s">
        <v>1</v>
      </c>
      <c r="I22" s="22" t="s">
        <v>1</v>
      </c>
      <c r="J22" s="102"/>
      <c r="K22" s="102"/>
    </row>
    <row r="23" spans="2:11" x14ac:dyDescent="0.25">
      <c r="B23" s="110" t="s">
        <v>25</v>
      </c>
      <c r="C23" s="121" t="s">
        <v>53</v>
      </c>
      <c r="D23" s="89">
        <v>0</v>
      </c>
      <c r="E23" s="51">
        <f t="shared" si="0"/>
        <v>0</v>
      </c>
      <c r="F23" s="89">
        <v>936.79</v>
      </c>
      <c r="G23" s="17">
        <f t="shared" si="1"/>
        <v>3.9416537327879514E-5</v>
      </c>
      <c r="H23" s="21" t="s">
        <v>1</v>
      </c>
      <c r="I23" s="22" t="s">
        <v>1</v>
      </c>
      <c r="J23" s="102"/>
      <c r="K23" s="102"/>
    </row>
    <row r="24" spans="2:11" s="3" customFormat="1" x14ac:dyDescent="0.25">
      <c r="B24" s="109"/>
      <c r="C24" s="23" t="s">
        <v>32</v>
      </c>
      <c r="D24" s="113">
        <f>SUM(D6:D23)</f>
        <v>21509407.679999996</v>
      </c>
      <c r="E24" s="114">
        <f>SUM(E6:E23)</f>
        <v>0.87257657125132337</v>
      </c>
      <c r="F24" s="113">
        <f>SUM(F6:F23)</f>
        <v>20488433.619999997</v>
      </c>
      <c r="G24" s="24">
        <f>SUM(G6:G23)</f>
        <v>0.86207486050503479</v>
      </c>
      <c r="H24" s="28">
        <f t="shared" ref="H24:H29" si="8">(F24-D24)/D24</f>
        <v>-4.7466395876132224E-2</v>
      </c>
      <c r="I24" s="29">
        <f t="shared" ref="I24:I29" si="9">(G24-E24)/E24</f>
        <v>-1.203528846898622E-2</v>
      </c>
      <c r="J24" s="103"/>
      <c r="K24" s="103"/>
    </row>
    <row r="25" spans="2:11" ht="15.75" customHeight="1" x14ac:dyDescent="0.25">
      <c r="B25" s="110">
        <v>19</v>
      </c>
      <c r="C25" s="20" t="s">
        <v>6</v>
      </c>
      <c r="D25" s="115">
        <v>2686151.5</v>
      </c>
      <c r="E25" s="116">
        <f>D25/$D$29</f>
        <v>0.10896966111767885</v>
      </c>
      <c r="F25" s="115">
        <v>2954522.09</v>
      </c>
      <c r="G25" s="17">
        <f>F25/$F$29</f>
        <v>0.12431498014125854</v>
      </c>
      <c r="H25" s="18">
        <f>(F25-D25)/D25</f>
        <v>9.9908955246939671E-2</v>
      </c>
      <c r="I25" s="19">
        <f t="shared" si="9"/>
        <v>0.14082193948467847</v>
      </c>
      <c r="J25" s="102"/>
      <c r="K25" s="102"/>
    </row>
    <row r="26" spans="2:11" x14ac:dyDescent="0.25">
      <c r="B26" s="110"/>
      <c r="C26" s="20" t="s">
        <v>54</v>
      </c>
      <c r="D26" s="115">
        <v>454893.73</v>
      </c>
      <c r="E26" s="116">
        <f>D26/$D$29</f>
        <v>1.8453767630998066E-2</v>
      </c>
      <c r="F26" s="115">
        <v>323464.77</v>
      </c>
      <c r="G26" s="17">
        <f>F26/$F$29</f>
        <v>1.3610159353706767E-2</v>
      </c>
      <c r="H26" s="18">
        <f>(F26-D26)/D26</f>
        <v>-0.28892233797111244</v>
      </c>
      <c r="I26" s="19">
        <f t="shared" si="9"/>
        <v>-0.26247259498137149</v>
      </c>
      <c r="J26" s="102"/>
      <c r="K26" s="102"/>
    </row>
    <row r="27" spans="2:11" x14ac:dyDescent="0.25">
      <c r="B27" s="110"/>
      <c r="C27" s="20" t="s">
        <v>7</v>
      </c>
      <c r="D27" s="117">
        <v>0</v>
      </c>
      <c r="E27" s="116">
        <f t="shared" ref="E27" si="10">D27/$D$29</f>
        <v>0</v>
      </c>
      <c r="F27" s="117">
        <v>0</v>
      </c>
      <c r="G27" s="43">
        <f>F27/$F$29</f>
        <v>0</v>
      </c>
      <c r="H27" s="21" t="s">
        <v>1</v>
      </c>
      <c r="I27" s="22" t="s">
        <v>1</v>
      </c>
      <c r="J27" s="102"/>
      <c r="K27" s="102"/>
    </row>
    <row r="28" spans="2:11" s="3" customFormat="1" x14ac:dyDescent="0.25">
      <c r="B28" s="109"/>
      <c r="C28" s="23" t="s">
        <v>33</v>
      </c>
      <c r="D28" s="118">
        <f>D25+D26</f>
        <v>3141045.23</v>
      </c>
      <c r="E28" s="114">
        <f>E25+E26</f>
        <v>0.1274234287486769</v>
      </c>
      <c r="F28" s="118">
        <f>F25+F26</f>
        <v>3277986.86</v>
      </c>
      <c r="G28" s="24">
        <f>G25+G26</f>
        <v>0.13792513949496529</v>
      </c>
      <c r="H28" s="28">
        <f t="shared" si="8"/>
        <v>4.359747153338505E-2</v>
      </c>
      <c r="I28" s="29">
        <f t="shared" si="9"/>
        <v>8.2415854363810895E-2</v>
      </c>
      <c r="J28" s="104"/>
      <c r="K28" s="104"/>
    </row>
    <row r="29" spans="2:11" s="3" customFormat="1" ht="16.5" thickBot="1" x14ac:dyDescent="0.3">
      <c r="B29" s="111"/>
      <c r="C29" s="30" t="s">
        <v>34</v>
      </c>
      <c r="D29" s="119">
        <f>D24+D28</f>
        <v>24650452.909999996</v>
      </c>
      <c r="E29" s="90">
        <f>E24+E28</f>
        <v>1.0000000000000002</v>
      </c>
      <c r="F29" s="119">
        <f>SUM(F24:F26)</f>
        <v>23766420.479999997</v>
      </c>
      <c r="G29" s="46">
        <f>G24+G28</f>
        <v>1</v>
      </c>
      <c r="H29" s="31">
        <f t="shared" si="8"/>
        <v>-3.5862725655696676E-2</v>
      </c>
      <c r="I29" s="32">
        <f t="shared" si="9"/>
        <v>-2.2204460492503126E-16</v>
      </c>
      <c r="J29" s="104"/>
      <c r="K29" s="104"/>
    </row>
    <row r="30" spans="2:11" x14ac:dyDescent="0.25">
      <c r="B30" s="13"/>
      <c r="C30" s="14"/>
      <c r="D30" s="6"/>
      <c r="E30" s="15"/>
      <c r="F30" s="6"/>
      <c r="G30" s="15"/>
      <c r="H30" s="12"/>
    </row>
    <row r="31" spans="2:11" x14ac:dyDescent="0.25">
      <c r="B31" s="45" t="s">
        <v>39</v>
      </c>
      <c r="C31" s="37"/>
      <c r="D31" s="49"/>
      <c r="E31" s="15"/>
      <c r="F31" s="49"/>
      <c r="G31" s="15"/>
      <c r="H31" s="36"/>
    </row>
    <row r="32" spans="2:11" x14ac:dyDescent="0.25">
      <c r="D32" s="49"/>
      <c r="G32" s="4"/>
      <c r="H32" s="36"/>
    </row>
    <row r="33" spans="2:8" x14ac:dyDescent="0.25">
      <c r="B33" s="45" t="s">
        <v>40</v>
      </c>
      <c r="G33" s="48"/>
      <c r="H33" s="36"/>
    </row>
    <row r="34" spans="2:8" x14ac:dyDescent="0.25">
      <c r="G34" s="49"/>
      <c r="H34" s="35"/>
    </row>
    <row r="35" spans="2:8" x14ac:dyDescent="0.25">
      <c r="G35" s="48"/>
    </row>
    <row r="36" spans="2:8" x14ac:dyDescent="0.25">
      <c r="G36" s="8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31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31.05.2017. godine.</oddFooter>
  </headerFooter>
  <ignoredErrors>
    <ignoredError sqref="G24 E24 F29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2017-07-18T14:05:49Z</cp:lastPrinted>
  <dcterms:created xsi:type="dcterms:W3CDTF">2011-07-19T08:09:31Z</dcterms:created>
  <dcterms:modified xsi:type="dcterms:W3CDTF">2020-02-14T15:23:49Z</dcterms:modified>
</cp:coreProperties>
</file>