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6" l="1"/>
  <c r="I27" i="6"/>
  <c r="D29" i="5" l="1"/>
  <c r="F24" i="6" l="1"/>
  <c r="F28" i="6" l="1"/>
  <c r="F29" i="6"/>
  <c r="H11" i="5"/>
  <c r="H9" i="5"/>
  <c r="H20" i="6" l="1"/>
  <c r="H17" i="5"/>
  <c r="H25" i="6" l="1"/>
  <c r="D25" i="4"/>
  <c r="D28" i="6"/>
  <c r="F26" i="4" l="1"/>
  <c r="F27" i="4"/>
  <c r="H27" i="4" s="1"/>
  <c r="F25" i="4"/>
  <c r="F7" i="4"/>
  <c r="F8" i="4"/>
  <c r="F9" i="4"/>
  <c r="H9" i="4" s="1"/>
  <c r="F10" i="4"/>
  <c r="F11" i="4"/>
  <c r="H11" i="4" s="1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F28" i="4"/>
  <c r="F24" i="4"/>
  <c r="F29" i="4" l="1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E27" i="5" l="1"/>
  <c r="E7" i="5"/>
  <c r="E9" i="5"/>
  <c r="I9" i="5" s="1"/>
  <c r="E11" i="5"/>
  <c r="I11" i="5" s="1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4" i="6"/>
  <c r="D29" i="6" s="1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E28" i="6" l="1"/>
  <c r="G27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I17" i="5" s="1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9" i="4" s="1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<sst xmlns="http://schemas.openxmlformats.org/spreadsheetml/2006/main" count="178" uniqueCount="55">
  <si>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</si>
  <si>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</si>
  <si>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</si>
  <si>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</si>
  <si>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</si>
  <si>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</si>
  <si>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</si>
  <si>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</si>
  <si>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</si>
  <si>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</si>
  <si>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</si>
  <si>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</si>
  <si>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</si>
  <si>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</si>
  <si>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</si>
  <si>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</si>
  <si>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</si>
  <si>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</si>
  <si>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</si>
  <si>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</si>
  <si>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</si>
  <si>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</si>
  <si>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</si>
  <si>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</si>
  <si>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</si>
  <si>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</si>
  <si>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</si>
  <si>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</si>
  <si>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IV 2017.**</t>
  </si>
  <si>
    <t>IV 2016.*</t>
  </si>
  <si>
    <t>*Podatci se odnose na razdoblje od 01.01. do 30.04.2016. godine.</t>
  </si>
  <si>
    <t>**Podatci se odnose na razdoblje od 01.01. do 30.04.2017. godine.</t>
  </si>
  <si>
    <t>Promjena u udjelu</t>
  </si>
  <si>
    <t>Premije po skupinama/vrstama osiguranja u BiH (u KM) za travanj 2016. i 2017. godine</t>
  </si>
  <si>
    <t>Premije po skupinama/vrstama osiguranja u FBiH (u KM) za travanj 2016. i 2017. godine</t>
  </si>
  <si>
    <t>Premije po skupinama/vrstama osiguranja u RS (u KM) za travanj 2016. i 2017. godine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</si>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</sst>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4" fontId="28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10" fontId="37" fillId="0" borderId="24" xfId="197" applyNumberFormat="1" applyFont="1" applyBorder="1" applyAlignment="1">
      <alignment horizontal="right" vertical="center" wrapText="1"/>
    </xf>
    <xf numFmtId="0" fontId="29" fillId="0" borderId="0" xfId="197" applyFont="1" applyBorder="1"/>
    <xf numFmtId="4" fontId="46" fillId="0" borderId="0" xfId="205" applyNumberFormat="1" applyFont="1" applyBorder="1" applyAlignment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0" borderId="0" xfId="197" applyNumberFormat="1" applyFont="1"/>
    <xf numFmtId="1" fontId="28" fillId="0" borderId="0" xfId="197" applyNumberFormat="1" applyFont="1" applyBorder="1"/>
    <xf numFmtId="1" fontId="49" fillId="0" borderId="0" xfId="197" applyNumberFormat="1" applyFont="1" applyBorder="1"/>
    <xf numFmtId="0" fontId="50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/>
    <xf numFmtId="0" fontId="28" fillId="0" borderId="0" xfId="197" applyFont="1" applyFill="1" applyBorder="1"/>
    <xf numFmtId="4" fontId="46" fillId="0" borderId="0" xfId="205" applyNumberFormat="1" applyFont="1" applyFill="1" applyBorder="1" applyAlignment="1"/>
    <xf numFmtId="0" fontId="50" fillId="0" borderId="0" xfId="211" applyFont="1" applyFill="1" applyBorder="1" applyAlignment="1" applyProtection="1">
      <alignment wrapText="1"/>
    </xf>
    <xf numFmtId="3" fontId="28" fillId="0" borderId="0" xfId="197" applyNumberFormat="1" applyFont="1" applyFill="1" applyBorder="1"/>
    <xf numFmtId="3" fontId="49" fillId="0" borderId="0" xfId="197" applyNumberFormat="1" applyFont="1" applyFill="1" applyBorder="1"/>
    <xf numFmtId="3" fontId="46" fillId="0" borderId="0" xfId="205" applyNumberFormat="1" applyFont="1" applyFill="1" applyBorder="1" applyAlignment="1"/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  <xf numFmtId="0" fontId="53" fillId="0" borderId="0" xfId="197" applyFont="1"/>
    <xf numFmtId="0" fontId="49" fillId="0" borderId="0" xfId="197" applyFont="1"/>
    <xf numFmtId="0" fontId="0" fillId="0" borderId="0" xfId="0" applyAlignment="1">
      <alignment horizontal="center"/>
    </xf>
    <xf numFmtId="10" fontId="47" fillId="0" borderId="10" xfId="197" applyNumberFormat="1" applyFont="1" applyFill="1" applyBorder="1" applyAlignment="1">
      <alignment horizontal="right" vertical="center"/>
    </xf>
    <xf numFmtId="10" fontId="55" fillId="0" borderId="10" xfId="197" applyNumberFormat="1" applyFont="1" applyBorder="1" applyAlignment="1">
      <alignment vertical="center" wrapText="1"/>
    </xf>
    <xf numFmtId="10" fontId="55" fillId="0" borderId="13" xfId="197" applyNumberFormat="1" applyFont="1" applyBorder="1" applyAlignment="1">
      <alignment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10" fontId="55" fillId="0" borderId="13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/>
    </xf>
    <xf numFmtId="10" fontId="54" fillId="24" borderId="10" xfId="197" applyNumberFormat="1" applyFont="1" applyFill="1" applyBorder="1" applyAlignment="1">
      <alignment vertical="center" wrapText="1"/>
    </xf>
    <xf numFmtId="10" fontId="54" fillId="24" borderId="13" xfId="197" applyNumberFormat="1" applyFont="1" applyFill="1" applyBorder="1" applyAlignment="1">
      <alignment vertical="center" wrapText="1"/>
    </xf>
    <xf numFmtId="9" fontId="48" fillId="25" borderId="12" xfId="197" applyNumberFormat="1" applyFont="1" applyFill="1" applyBorder="1" applyAlignment="1">
      <alignment horizontal="right" vertical="center"/>
    </xf>
    <xf numFmtId="10" fontId="54" fillId="25" borderId="12" xfId="197" applyNumberFormat="1" applyFont="1" applyFill="1" applyBorder="1" applyAlignment="1">
      <alignment vertical="center" wrapText="1"/>
    </xf>
    <xf numFmtId="10" fontId="54" fillId="25" borderId="14" xfId="197" applyNumberFormat="1" applyFont="1" applyFill="1" applyBorder="1" applyAlignment="1">
      <alignment vertical="center" wrapText="1"/>
    </xf>
    <xf numFmtId="0" fontId="44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4" fillId="0" borderId="0" xfId="197" applyFont="1" applyAlignment="1">
      <alignment vertical="center"/>
    </xf>
    <xf numFmtId="0" fontId="28" fillId="0" borderId="0" xfId="197" applyFont="1" applyAlignment="1">
      <alignment vertical="center"/>
    </xf>
    <xf numFmtId="3" fontId="56" fillId="0" borderId="0" xfId="197" applyNumberFormat="1" applyFont="1" applyBorder="1" applyAlignment="1">
      <alignment horizontal="right"/>
    </xf>
    <xf numFmtId="3" fontId="40" fillId="0" borderId="0" xfId="0" applyNumberFormat="1" applyFont="1"/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11" applyNumberFormat="1" applyFont="1" applyFill="1" applyBorder="1" applyAlignment="1" applyProtection="1">
      <alignment horizontal="right"/>
      <protection locked="0"/>
    </xf>
    <xf numFmtId="4" fontId="46" fillId="0" borderId="0" xfId="211" applyNumberFormat="1" applyFont="1" applyFill="1" applyBorder="1" applyAlignment="1" applyProtection="1">
      <alignment horizontal="right"/>
    </xf>
    <xf numFmtId="4" fontId="28" fillId="0" borderId="0" xfId="197" applyNumberFormat="1" applyFont="1" applyFill="1" applyBorder="1"/>
    <xf numFmtId="0" fontId="0" fillId="0" borderId="0" xfId="0" applyFill="1" applyBorder="1"/>
    <xf numFmtId="0" fontId="33" fillId="0" borderId="0" xfId="197" applyFont="1" applyFill="1" applyBorder="1"/>
    <xf numFmtId="4" fontId="46" fillId="0" borderId="0" xfId="211" applyNumberFormat="1" applyFont="1" applyBorder="1" applyAlignment="1" applyProtection="1">
      <alignment horizontal="right"/>
      <protection locked="0"/>
    </xf>
    <xf numFmtId="4" fontId="46" fillId="0" borderId="0" xfId="211" applyNumberFormat="1" applyFont="1" applyBorder="1" applyAlignment="1" applyProtection="1">
      <alignment horizontal="right"/>
    </xf>
    <xf numFmtId="4" fontId="28" fillId="0" borderId="0" xfId="197" applyNumberFormat="1" applyFont="1" applyBorder="1"/>
    <xf numFmtId="3" fontId="47" fillId="0" borderId="10" xfId="19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/>
    </xf>
    <xf numFmtId="9" fontId="48" fillId="25" borderId="12" xfId="197" applyNumberFormat="1" applyFont="1" applyFill="1" applyBorder="1" applyAlignment="1">
      <alignment horizontal="right" vertical="center" wrapText="1"/>
    </xf>
    <xf numFmtId="9" fontId="48" fillId="25" borderId="12" xfId="197" applyNumberFormat="1" applyFont="1" applyFill="1" applyBorder="1" applyAlignment="1">
      <alignment vertical="center"/>
    </xf>
    <xf numFmtId="0" fontId="37" fillId="0" borderId="11" xfId="197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0" fontId="34" fillId="25" borderId="15" xfId="197" applyFont="1" applyFill="1" applyBorder="1" applyAlignment="1">
      <alignment horizontal="center" vertical="center"/>
    </xf>
    <xf numFmtId="49" fontId="47" fillId="0" borderId="11" xfId="197" applyNumberFormat="1" applyFont="1" applyBorder="1" applyAlignment="1">
      <alignment horizontal="center" vertical="center"/>
    </xf>
    <xf numFmtId="0" fontId="48" fillId="24" borderId="11" xfId="197" applyFont="1" applyFill="1" applyBorder="1" applyAlignment="1">
      <alignment horizontal="center" vertical="center"/>
    </xf>
    <xf numFmtId="0" fontId="47" fillId="0" borderId="11" xfId="197" applyFont="1" applyBorder="1" applyAlignment="1">
      <alignment horizontal="center" vertical="center"/>
    </xf>
    <xf numFmtId="0" fontId="48" fillId="25" borderId="15" xfId="197" applyFont="1" applyFill="1" applyBorder="1" applyAlignment="1">
      <alignment horizontal="center" vertical="center"/>
    </xf>
    <xf numFmtId="3" fontId="57" fillId="0" borderId="10" xfId="205" applyNumberFormat="1" applyFont="1" applyBorder="1"/>
    <xf numFmtId="3" fontId="35" fillId="24" borderId="10" xfId="197" applyNumberFormat="1" applyFont="1" applyFill="1" applyBorder="1" applyAlignment="1">
      <alignment horizontal="right" vertical="center"/>
    </xf>
    <xf numFmtId="3" fontId="58" fillId="0" borderId="10" xfId="0" applyNumberFormat="1" applyFont="1" applyBorder="1" applyAlignment="1">
      <alignment vertical="center"/>
    </xf>
    <xf numFmtId="3" fontId="35" fillId="24" borderId="10" xfId="197" applyNumberFormat="1" applyFont="1" applyFill="1" applyBorder="1" applyAlignment="1">
      <alignment vertical="center" wrapText="1"/>
    </xf>
    <xf numFmtId="3" fontId="35" fillId="25" borderId="12" xfId="197" applyNumberFormat="1" applyFont="1" applyFill="1" applyBorder="1" applyAlignment="1">
      <alignment horizontal="right" vertical="center"/>
    </xf>
    <xf numFmtId="3" fontId="57" fillId="0" borderId="10" xfId="0" applyNumberFormat="1" applyFont="1" applyBorder="1"/>
    <xf numFmtId="3" fontId="35" fillId="24" borderId="10" xfId="197" applyNumberFormat="1" applyFont="1" applyFill="1" applyBorder="1" applyAlignment="1">
      <alignment horizontal="right" vertical="center" wrapText="1"/>
    </xf>
    <xf numFmtId="3" fontId="45" fillId="0" borderId="10" xfId="0" applyNumberFormat="1" applyFont="1" applyBorder="1"/>
    <xf numFmtId="0" fontId="57" fillId="0" borderId="10" xfId="197" applyFont="1" applyBorder="1" applyAlignment="1">
      <alignment horizontal="left" vertical="center" wrapText="1"/>
    </xf>
    <xf numFmtId="0" fontId="3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29" fillId="0" borderId="19" xfId="197" applyFont="1" applyBorder="1" applyAlignment="1">
      <alignment horizont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48" fillId="25" borderId="17" xfId="197" applyFont="1" applyFill="1" applyBorder="1" applyAlignment="1">
      <alignment horizontal="center" vertical="center" wrapText="1"/>
    </xf>
    <xf numFmtId="0" fontId="47" fillId="25" borderId="10" xfId="197" applyFont="1" applyFill="1" applyBorder="1" applyAlignment="1">
      <alignment horizontal="center" vertical="center" wrapText="1"/>
    </xf>
    <xf numFmtId="0" fontId="54" fillId="25" borderId="17" xfId="197" applyFont="1" applyFill="1" applyBorder="1" applyAlignment="1">
      <alignment horizontal="center" vertical="center" wrapText="1"/>
    </xf>
    <xf numFmtId="0" fontId="55" fillId="25" borderId="10" xfId="197" applyFont="1" applyFill="1" applyBorder="1" applyAlignment="1">
      <alignment horizontal="center" vertical="center" wrapText="1"/>
    </xf>
    <xf numFmtId="0" fontId="54" fillId="25" borderId="18" xfId="197" applyFont="1" applyFill="1" applyBorder="1" applyAlignment="1">
      <alignment horizontal="center" vertical="center" wrapText="1"/>
    </xf>
    <xf numFmtId="0" fontId="55" fillId="25" borderId="13" xfId="197" applyFont="1" applyFill="1" applyBorder="1" applyAlignment="1">
      <alignment horizontal="center" vertical="center" wrapText="1"/>
    </xf>
    <xf numFmtId="0" fontId="48" fillId="25" borderId="16" xfId="197" applyFont="1" applyFill="1" applyBorder="1" applyAlignment="1">
      <alignment horizontal="center" vertical="center" wrapText="1"/>
    </xf>
    <xf numFmtId="0" fontId="48" fillId="25" borderId="11" xfId="197" applyFont="1" applyFill="1" applyBorder="1" applyAlignment="1">
      <alignment horizontal="center" vertical="center" wrapText="1"/>
    </xf>
    <xf numFmtId="0" fontId="34" fillId="25" borderId="17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6" fillId="25" borderId="27" xfId="197" applyFont="1" applyFill="1" applyBorder="1" applyAlignment="1">
      <alignment horizontal="center" vertical="center" wrapText="1"/>
    </xf>
    <xf numFmtId="0" fontId="36" fillId="25" borderId="28" xfId="197" applyFont="1" applyFill="1" applyBorder="1" applyAlignment="1">
      <alignment horizontal="center" vertical="center" wrapText="1"/>
    </xf>
    <xf numFmtId="0" fontId="52" fillId="0" borderId="19" xfId="197" applyFont="1" applyBorder="1" applyAlignment="1">
      <alignment horizontal="center"/>
    </xf>
    <xf numFmtId="0" fontId="52" fillId="0" borderId="20" xfId="197" applyFont="1" applyBorder="1" applyAlignment="1">
      <alignment horizontal="center"/>
    </xf>
    <xf numFmtId="0" fontId="52" fillId="0" borderId="24" xfId="197" applyFont="1" applyBorder="1" applyAlignment="1">
      <alignment horizontal="center"/>
    </xf>
    <xf numFmtId="0" fontId="35" fillId="25" borderId="25" xfId="197" applyFont="1" applyFill="1" applyBorder="1" applyAlignment="1">
      <alignment horizontal="center" vertical="center"/>
    </xf>
    <xf numFmtId="0" fontId="35" fillId="25" borderId="26" xfId="197" applyFont="1" applyFill="1" applyBorder="1" applyAlignment="1">
      <alignment horizontal="center" vertical="center"/>
    </xf>
    <xf numFmtId="0" fontId="34" fillId="25" borderId="25" xfId="197" applyFont="1" applyFill="1" applyBorder="1" applyAlignment="1">
      <alignment horizontal="center" vertical="center" wrapText="1"/>
    </xf>
    <xf numFmtId="0" fontId="34" fillId="25" borderId="26" xfId="197" applyFont="1" applyFill="1" applyBorder="1" applyAlignment="1">
      <alignment horizontal="center" vertical="center" wrapText="1"/>
    </xf>
    <xf numFmtId="0" fontId="36" fillId="25" borderId="25" xfId="197" applyFont="1" applyFill="1" applyBorder="1" applyAlignment="1">
      <alignment horizontal="center" vertical="center" wrapText="1"/>
    </xf>
    <xf numFmtId="0" fontId="36" fillId="25" borderId="26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9" fontId="55" fillId="0" borderId="10" xfId="197" applyNumberFormat="1" applyFont="1" applyBorder="1" applyAlignment="1">
      <alignment vertical="center" wrapText="1"/>
    </xf>
    <xf numFmtId="9" fontId="55" fillId="0" borderId="13" xfId="197" applyNumberFormat="1" applyFont="1" applyBorder="1" applyAlignment="1">
      <alignment vertical="center" wrapText="1"/>
    </xf>
  </cellXfs>
  <cellStyles count="2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15" t="s">
        <v>33</v>
      </c>
      <c r="C2" s="116"/>
      <c r="D2" s="116"/>
      <c r="E2" s="116"/>
      <c r="F2" s="116"/>
      <c r="G2" s="116"/>
      <c r="H2" s="116"/>
      <c r="I2" s="117"/>
    </row>
    <row r="3" spans="1:19" ht="16.5" thickBot="1" x14ac:dyDescent="0.3">
      <c r="B3" s="2"/>
      <c r="C3" s="3"/>
    </row>
    <row r="4" spans="1:19" x14ac:dyDescent="0.25">
      <c r="B4" s="124"/>
      <c r="C4" s="126" t="s">
        <v>2</v>
      </c>
      <c r="D4" s="128" t="s">
        <v>29</v>
      </c>
      <c r="E4" s="118" t="s">
        <v>3</v>
      </c>
      <c r="F4" s="128" t="s">
        <v>28</v>
      </c>
      <c r="G4" s="118" t="s">
        <v>3</v>
      </c>
      <c r="H4" s="120" t="s">
        <v>8</v>
      </c>
      <c r="I4" s="122" t="s">
        <v>32</v>
      </c>
    </row>
    <row r="5" spans="1:19" x14ac:dyDescent="0.25">
      <c r="B5" s="125"/>
      <c r="C5" s="127"/>
      <c r="D5" s="129"/>
      <c r="E5" s="119" t="s">
        <v>0</v>
      </c>
      <c r="F5" s="129"/>
      <c r="G5" s="119" t="s">
        <v>0</v>
      </c>
      <c r="H5" s="121"/>
      <c r="I5" s="123"/>
    </row>
    <row r="6" spans="1:19" s="4" customFormat="1" x14ac:dyDescent="0.25">
      <c r="A6" s="1"/>
      <c r="B6" s="100" t="s">
        <v>9</v>
      </c>
      <c r="C6" s="112" t="s">
        <v>41</v>
      </c>
      <c r="D6" s="93">
        <f>'FBiH '!D6+RS!D6</f>
        <v>15209666.039999999</v>
      </c>
      <c r="E6" s="66">
        <f>D6/$D$29</f>
        <v>7.5036402741660263E-2</v>
      </c>
      <c r="F6" s="93">
        <f>'FBiH '!F6+RS!F6</f>
        <v>16641733.789000001</v>
      </c>
      <c r="G6" s="66">
        <f t="shared" ref="G6:G23" si="0">F6/$F$29</f>
        <v>7.5077193244620422E-2</v>
      </c>
      <c r="H6" s="67">
        <f>(F6-D6)/D6</f>
        <v>9.4155108023660575E-2</v>
      </c>
      <c r="I6" s="68">
        <f>(G6-E6)/E6</f>
        <v>5.4360952110930015E-4</v>
      </c>
      <c r="J6" s="1"/>
      <c r="K6" s="90"/>
      <c r="L6" s="90"/>
      <c r="M6" s="90"/>
      <c r="N6" s="91"/>
      <c r="O6" s="90"/>
      <c r="P6" s="90"/>
      <c r="Q6" s="90"/>
      <c r="R6" s="91"/>
      <c r="S6" s="92"/>
    </row>
    <row r="7" spans="1:19" s="4" customFormat="1" x14ac:dyDescent="0.25">
      <c r="A7" s="1"/>
      <c r="B7" s="100" t="s">
        <v>10</v>
      </c>
      <c r="C7" s="113" t="s">
        <v>4</v>
      </c>
      <c r="D7" s="93">
        <f>'FBiH '!D7+RS!D7</f>
        <v>2093843.3299999998</v>
      </c>
      <c r="E7" s="66">
        <f t="shared" ref="E7:E27" si="1">D7/$D$29</f>
        <v>1.0329909346768211E-2</v>
      </c>
      <c r="F7" s="93">
        <f>'FBiH '!F7+RS!F7</f>
        <v>2561816.6500000004</v>
      </c>
      <c r="G7" s="66">
        <f t="shared" si="0"/>
        <v>1.1557329670569948E-2</v>
      </c>
      <c r="H7" s="67">
        <f t="shared" ref="H7:H26" si="2">(F7-D7)/D7</f>
        <v>0.22349968275802209</v>
      </c>
      <c r="I7" s="68">
        <f t="shared" ref="I7:I23" si="3">(G7-E7)/E7</f>
        <v>0.11882198406569218</v>
      </c>
      <c r="J7" s="1"/>
      <c r="K7" s="90"/>
      <c r="L7" s="90"/>
      <c r="M7" s="90"/>
      <c r="N7" s="91"/>
      <c r="O7" s="90"/>
      <c r="P7" s="90"/>
      <c r="Q7" s="90"/>
      <c r="R7" s="91"/>
      <c r="S7" s="92"/>
    </row>
    <row r="8" spans="1:19" s="4" customFormat="1" x14ac:dyDescent="0.25">
      <c r="A8" s="1"/>
      <c r="B8" s="100" t="s">
        <v>11</v>
      </c>
      <c r="C8" s="114" t="s">
        <v>42</v>
      </c>
      <c r="D8" s="93">
        <f>'FBiH '!D8+RS!D8</f>
        <v>19078546.039999999</v>
      </c>
      <c r="E8" s="66">
        <f t="shared" si="1"/>
        <v>9.4123398937084587E-2</v>
      </c>
      <c r="F8" s="93">
        <f>'FBiH '!F8+RS!F8</f>
        <v>20200689.649999999</v>
      </c>
      <c r="G8" s="66">
        <f t="shared" si="0"/>
        <v>9.1132997304049917E-2</v>
      </c>
      <c r="H8" s="67">
        <f t="shared" si="2"/>
        <v>5.8817040231856133E-2</v>
      </c>
      <c r="I8" s="68">
        <f t="shared" si="3"/>
        <v>-3.1771075702796928E-2</v>
      </c>
      <c r="J8" s="1"/>
      <c r="K8" s="90"/>
      <c r="L8" s="90"/>
      <c r="M8" s="90"/>
      <c r="N8" s="91"/>
      <c r="O8" s="90"/>
      <c r="P8" s="90"/>
      <c r="Q8" s="90"/>
      <c r="R8" s="91"/>
      <c r="S8" s="92"/>
    </row>
    <row r="9" spans="1:19" s="4" customFormat="1" x14ac:dyDescent="0.25">
      <c r="A9" s="1"/>
      <c r="B9" s="100" t="s">
        <v>12</v>
      </c>
      <c r="C9" s="114" t="s">
        <v>43</v>
      </c>
      <c r="D9" s="93">
        <f>'FBiH '!D9+RS!D9</f>
        <v>6000</v>
      </c>
      <c r="E9" s="66">
        <f t="shared" si="1"/>
        <v>2.9600808805790295E-5</v>
      </c>
      <c r="F9" s="93">
        <f>'FBiH '!F9+RS!F9</f>
        <v>5382</v>
      </c>
      <c r="G9" s="66">
        <f t="shared" si="0"/>
        <v>2.4280249832480185E-5</v>
      </c>
      <c r="H9" s="67">
        <f t="shared" ref="H9" si="4">(F9-D9)/D9</f>
        <v>-0.10299999999999999</v>
      </c>
      <c r="I9" s="68">
        <f t="shared" ref="I9" si="5">(G9-E9)/E9</f>
        <v>-0.17974370255279445</v>
      </c>
      <c r="J9" s="1"/>
      <c r="K9" s="90"/>
      <c r="L9" s="90"/>
      <c r="M9" s="90"/>
      <c r="N9" s="91"/>
      <c r="O9" s="90"/>
      <c r="P9" s="90"/>
      <c r="Q9" s="90"/>
      <c r="R9" s="91"/>
      <c r="S9" s="92"/>
    </row>
    <row r="10" spans="1:19" s="4" customFormat="1" x14ac:dyDescent="0.25">
      <c r="A10" s="1"/>
      <c r="B10" s="100" t="s">
        <v>13</v>
      </c>
      <c r="C10" s="114" t="s">
        <v>44</v>
      </c>
      <c r="D10" s="93">
        <f>'FBiH '!D10+RS!D10</f>
        <v>0</v>
      </c>
      <c r="E10" s="66">
        <f t="shared" si="1"/>
        <v>0</v>
      </c>
      <c r="F10" s="93">
        <f>'FBiH '!F10+RS!F10</f>
        <v>0</v>
      </c>
      <c r="G10" s="66">
        <f t="shared" si="0"/>
        <v>0</v>
      </c>
      <c r="H10" s="69" t="s">
        <v>1</v>
      </c>
      <c r="I10" s="70" t="s">
        <v>1</v>
      </c>
      <c r="J10" s="1"/>
      <c r="K10" s="90"/>
      <c r="L10" s="90"/>
      <c r="M10" s="90"/>
      <c r="N10" s="91"/>
      <c r="O10" s="90"/>
      <c r="P10" s="90"/>
      <c r="Q10" s="90"/>
      <c r="R10" s="91"/>
      <c r="S10" s="92"/>
    </row>
    <row r="11" spans="1:19" s="4" customFormat="1" x14ac:dyDescent="0.25">
      <c r="A11" s="1"/>
      <c r="B11" s="100" t="s">
        <v>14</v>
      </c>
      <c r="C11" s="114" t="s">
        <v>45</v>
      </c>
      <c r="D11" s="93">
        <f>'FBiH '!D11+RS!D11</f>
        <v>1462.5</v>
      </c>
      <c r="E11" s="66">
        <f t="shared" si="1"/>
        <v>7.215197146411384E-6</v>
      </c>
      <c r="F11" s="93">
        <f>'FBiH '!F11+RS!F11</f>
        <v>0</v>
      </c>
      <c r="G11" s="66">
        <f t="shared" si="0"/>
        <v>0</v>
      </c>
      <c r="H11" s="150">
        <f t="shared" ref="H11" si="6">(F11-D11)/D11</f>
        <v>-1</v>
      </c>
      <c r="I11" s="151">
        <f t="shared" ref="I11" si="7">(G11-E11)/E11</f>
        <v>-1</v>
      </c>
      <c r="J11" s="1"/>
      <c r="K11" s="90"/>
      <c r="L11" s="90"/>
      <c r="M11" s="90"/>
      <c r="N11" s="91"/>
      <c r="O11" s="90"/>
      <c r="P11" s="90"/>
      <c r="Q11" s="90"/>
      <c r="R11" s="91"/>
      <c r="S11" s="92"/>
    </row>
    <row r="12" spans="1:19" s="4" customFormat="1" x14ac:dyDescent="0.25">
      <c r="A12" s="1"/>
      <c r="B12" s="100" t="s">
        <v>15</v>
      </c>
      <c r="C12" s="114" t="s">
        <v>36</v>
      </c>
      <c r="D12" s="93">
        <f>'FBiH '!D12+RS!D12</f>
        <v>1934547.6400000001</v>
      </c>
      <c r="E12" s="66">
        <f t="shared" si="1"/>
        <v>9.5440291362221385E-3</v>
      </c>
      <c r="F12" s="93">
        <f>'FBiH '!F12+RS!F12</f>
        <v>2137449.8199</v>
      </c>
      <c r="G12" s="66">
        <f t="shared" si="0"/>
        <v>9.6428494298702663E-3</v>
      </c>
      <c r="H12" s="67">
        <f t="shared" si="2"/>
        <v>0.10488352713815818</v>
      </c>
      <c r="I12" s="68">
        <f t="shared" si="3"/>
        <v>1.035414836204538E-2</v>
      </c>
      <c r="J12" s="1"/>
      <c r="K12" s="90"/>
      <c r="L12" s="90"/>
      <c r="M12" s="90"/>
      <c r="N12" s="91"/>
      <c r="O12" s="90"/>
      <c r="P12" s="90"/>
      <c r="Q12" s="90"/>
      <c r="R12" s="91"/>
      <c r="S12" s="92"/>
    </row>
    <row r="13" spans="1:19" s="4" customFormat="1" x14ac:dyDescent="0.25">
      <c r="A13" s="1"/>
      <c r="B13" s="100" t="s">
        <v>16</v>
      </c>
      <c r="C13" s="114" t="s">
        <v>27</v>
      </c>
      <c r="D13" s="93">
        <f>'FBiH '!D13+RS!D13</f>
        <v>10257643.810000001</v>
      </c>
      <c r="E13" s="66">
        <f t="shared" si="1"/>
        <v>5.0605758869618052E-2</v>
      </c>
      <c r="F13" s="93">
        <f>'FBiH '!F13+RS!F13</f>
        <v>12696310.58</v>
      </c>
      <c r="G13" s="66">
        <f t="shared" si="0"/>
        <v>5.7277887928866851E-2</v>
      </c>
      <c r="H13" s="67">
        <f t="shared" si="2"/>
        <v>0.23774141656416117</v>
      </c>
      <c r="I13" s="68">
        <f t="shared" si="3"/>
        <v>0.13184525256184854</v>
      </c>
      <c r="J13" s="1"/>
      <c r="K13" s="90"/>
      <c r="L13" s="90"/>
      <c r="M13" s="90"/>
      <c r="N13" s="91"/>
      <c r="O13" s="90"/>
      <c r="P13" s="90"/>
      <c r="Q13" s="90"/>
      <c r="R13" s="91"/>
      <c r="S13" s="92"/>
    </row>
    <row r="14" spans="1:19" s="4" customFormat="1" x14ac:dyDescent="0.25">
      <c r="A14" s="1"/>
      <c r="B14" s="100" t="s">
        <v>17</v>
      </c>
      <c r="C14" s="114" t="s">
        <v>46</v>
      </c>
      <c r="D14" s="93">
        <f>'FBiH '!D14+RS!D14</f>
        <v>11119874.880000003</v>
      </c>
      <c r="E14" s="66">
        <f t="shared" si="1"/>
        <v>5.485954837786506E-2</v>
      </c>
      <c r="F14" s="93">
        <f>'FBiH '!F14+RS!F14</f>
        <v>10311528.91</v>
      </c>
      <c r="G14" s="66">
        <f t="shared" si="0"/>
        <v>4.6519230414277607E-2</v>
      </c>
      <c r="H14" s="67">
        <f t="shared" si="2"/>
        <v>-7.2693800849673085E-2</v>
      </c>
      <c r="I14" s="68">
        <f t="shared" si="3"/>
        <v>-0.15203037958206445</v>
      </c>
      <c r="J14" s="1"/>
      <c r="K14" s="90"/>
      <c r="L14" s="90"/>
      <c r="M14" s="90"/>
      <c r="N14" s="91"/>
      <c r="O14" s="90"/>
      <c r="P14" s="90"/>
      <c r="Q14" s="90"/>
      <c r="R14" s="91"/>
      <c r="S14" s="92"/>
    </row>
    <row r="15" spans="1:19" s="4" customFormat="1" x14ac:dyDescent="0.25">
      <c r="A15" s="1"/>
      <c r="B15" s="100" t="s">
        <v>18</v>
      </c>
      <c r="C15" s="114" t="s">
        <v>47</v>
      </c>
      <c r="D15" s="93">
        <f>'FBiH '!D15+RS!D15</f>
        <v>95755612.350000009</v>
      </c>
      <c r="E15" s="66">
        <f t="shared" si="1"/>
        <v>0.47240726220895368</v>
      </c>
      <c r="F15" s="93">
        <f>'FBiH '!F15+RS!F15</f>
        <v>103156707.53</v>
      </c>
      <c r="G15" s="66">
        <f t="shared" si="0"/>
        <v>0.46537915844007616</v>
      </c>
      <c r="H15" s="67">
        <f t="shared" si="2"/>
        <v>7.7291502799313377E-2</v>
      </c>
      <c r="I15" s="68">
        <f t="shared" si="3"/>
        <v>-1.4877213648271301E-2</v>
      </c>
      <c r="J15" s="1"/>
      <c r="K15" s="90"/>
      <c r="L15" s="90"/>
      <c r="M15" s="90"/>
      <c r="N15" s="91"/>
      <c r="O15" s="90"/>
      <c r="P15" s="90"/>
      <c r="Q15" s="90"/>
      <c r="R15" s="91"/>
      <c r="S15" s="92"/>
    </row>
    <row r="16" spans="1:19" s="4" customFormat="1" x14ac:dyDescent="0.25">
      <c r="A16" s="1"/>
      <c r="B16" s="100" t="s">
        <v>19</v>
      </c>
      <c r="C16" s="114" t="s">
        <v>48</v>
      </c>
      <c r="D16" s="93">
        <f>'FBiH '!D16+RS!D16</f>
        <v>36772.76</v>
      </c>
      <c r="E16" s="66">
        <f t="shared" si="1"/>
        <v>1.8141723967020218E-4</v>
      </c>
      <c r="F16" s="93">
        <f>'FBiH '!F16+RS!F16</f>
        <v>13145.099999999999</v>
      </c>
      <c r="G16" s="66">
        <f t="shared" si="0"/>
        <v>5.9302547765316845E-5</v>
      </c>
      <c r="H16" s="67">
        <f t="shared" si="2"/>
        <v>-0.64253159131922655</v>
      </c>
      <c r="I16" s="68">
        <f t="shared" si="3"/>
        <v>-0.67311514675715078</v>
      </c>
      <c r="J16" s="1"/>
      <c r="K16" s="90"/>
      <c r="L16" s="90"/>
      <c r="M16" s="90"/>
      <c r="N16" s="91"/>
      <c r="O16" s="90"/>
      <c r="P16" s="90"/>
      <c r="Q16" s="90"/>
      <c r="R16" s="91"/>
      <c r="S16" s="92"/>
    </row>
    <row r="17" spans="1:19" s="4" customFormat="1" x14ac:dyDescent="0.25">
      <c r="A17" s="1"/>
      <c r="B17" s="100" t="s">
        <v>20</v>
      </c>
      <c r="C17" s="114" t="s">
        <v>49</v>
      </c>
      <c r="D17" s="93">
        <f>'FBiH '!D17+RS!D17</f>
        <v>7583</v>
      </c>
      <c r="E17" s="66">
        <f t="shared" si="1"/>
        <v>3.7410488862384631E-5</v>
      </c>
      <c r="F17" s="93">
        <f>'FBiH '!F17+RS!F17</f>
        <v>3743</v>
      </c>
      <c r="G17" s="66">
        <f t="shared" si="0"/>
        <v>1.6886097198620091E-5</v>
      </c>
      <c r="H17" s="67">
        <f t="shared" si="2"/>
        <v>-0.50639588553343007</v>
      </c>
      <c r="I17" s="68">
        <f t="shared" si="3"/>
        <v>-0.54862666294642659</v>
      </c>
      <c r="J17" s="1"/>
      <c r="K17" s="90"/>
      <c r="L17" s="90"/>
      <c r="M17" s="90"/>
      <c r="N17" s="91"/>
      <c r="O17" s="90"/>
      <c r="P17" s="90"/>
      <c r="Q17" s="90"/>
      <c r="R17" s="91"/>
      <c r="S17" s="92"/>
    </row>
    <row r="18" spans="1:19" s="4" customFormat="1" x14ac:dyDescent="0.25">
      <c r="A18" s="1"/>
      <c r="B18" s="100" t="s">
        <v>21</v>
      </c>
      <c r="C18" s="114" t="s">
        <v>50</v>
      </c>
      <c r="D18" s="93">
        <f>'FBiH '!D18+RS!D18</f>
        <v>2618133.2200000002</v>
      </c>
      <c r="E18" s="66">
        <f t="shared" si="1"/>
        <v>1.2916476812218016E-2</v>
      </c>
      <c r="F18" s="93">
        <f>'FBiH '!F18+RS!F18</f>
        <v>2621150.7500000005</v>
      </c>
      <c r="G18" s="66">
        <f t="shared" si="0"/>
        <v>1.1825008372090825E-2</v>
      </c>
      <c r="H18" s="67">
        <f t="shared" si="2"/>
        <v>1.1525502128574879E-3</v>
      </c>
      <c r="I18" s="68">
        <f t="shared" si="3"/>
        <v>-8.4502024506771412E-2</v>
      </c>
      <c r="J18" s="1"/>
      <c r="K18" s="90"/>
      <c r="L18" s="90"/>
      <c r="M18" s="90"/>
      <c r="N18" s="91"/>
      <c r="O18" s="90"/>
      <c r="P18" s="90"/>
      <c r="Q18" s="90"/>
      <c r="R18" s="91"/>
      <c r="S18" s="92"/>
    </row>
    <row r="19" spans="1:19" s="4" customFormat="1" x14ac:dyDescent="0.25">
      <c r="A19" s="1"/>
      <c r="B19" s="100" t="s">
        <v>22</v>
      </c>
      <c r="C19" s="114" t="s">
        <v>5</v>
      </c>
      <c r="D19" s="93">
        <f>'FBiH '!D19+RS!D19</f>
        <v>2277542.3299999996</v>
      </c>
      <c r="E19" s="66">
        <f t="shared" si="1"/>
        <v>1.1236182509570689E-2</v>
      </c>
      <c r="F19" s="93">
        <f>'FBiH '!F19+RS!F19</f>
        <v>3932867.74</v>
      </c>
      <c r="G19" s="66">
        <f t="shared" si="0"/>
        <v>1.7742662817781814E-2</v>
      </c>
      <c r="H19" s="67">
        <f t="shared" si="2"/>
        <v>0.72680335649348871</v>
      </c>
      <c r="I19" s="68">
        <f t="shared" si="3"/>
        <v>0.57906502521377468</v>
      </c>
      <c r="J19" s="1"/>
      <c r="K19" s="90"/>
      <c r="L19" s="90"/>
      <c r="M19" s="90"/>
      <c r="N19" s="91"/>
      <c r="O19" s="90"/>
      <c r="P19" s="90"/>
      <c r="Q19" s="90"/>
      <c r="R19" s="91"/>
      <c r="S19" s="92"/>
    </row>
    <row r="20" spans="1:19" s="4" customFormat="1" x14ac:dyDescent="0.25">
      <c r="A20" s="1"/>
      <c r="B20" s="100" t="s">
        <v>23</v>
      </c>
      <c r="C20" s="114" t="s">
        <v>51</v>
      </c>
      <c r="D20" s="93">
        <f>'FBiH '!D20+RS!D20</f>
        <v>113951.12999999999</v>
      </c>
      <c r="E20" s="66">
        <f t="shared" si="1"/>
        <v>5.6217426872229239E-4</v>
      </c>
      <c r="F20" s="93">
        <f>'FBiH '!F20+RS!F20</f>
        <v>125743.81000000001</v>
      </c>
      <c r="G20" s="66">
        <f t="shared" si="0"/>
        <v>5.6727817199701239E-4</v>
      </c>
      <c r="H20" s="67">
        <f t="shared" si="2"/>
        <v>0.10348892547182308</v>
      </c>
      <c r="I20" s="68">
        <f t="shared" si="3"/>
        <v>9.0788631900925246E-3</v>
      </c>
      <c r="J20" s="1"/>
      <c r="K20" s="90"/>
      <c r="L20" s="90"/>
      <c r="M20" s="90"/>
      <c r="N20" s="91"/>
      <c r="O20" s="90"/>
      <c r="P20" s="90"/>
      <c r="Q20" s="90"/>
      <c r="R20" s="91"/>
      <c r="S20" s="92"/>
    </row>
    <row r="21" spans="1:19" s="4" customFormat="1" x14ac:dyDescent="0.25">
      <c r="A21" s="1"/>
      <c r="B21" s="100" t="s">
        <v>24</v>
      </c>
      <c r="C21" s="114" t="s">
        <v>37</v>
      </c>
      <c r="D21" s="93">
        <f>'FBiH '!D21+RS!D21</f>
        <v>923223.17999999993</v>
      </c>
      <c r="E21" s="66">
        <f t="shared" si="1"/>
        <v>4.5546921393756195E-3</v>
      </c>
      <c r="F21" s="93">
        <f>'FBiH '!F21+RS!F21</f>
        <v>1377118.97</v>
      </c>
      <c r="G21" s="66">
        <f t="shared" si="0"/>
        <v>6.2127076626993282E-3</v>
      </c>
      <c r="H21" s="67">
        <f t="shared" si="2"/>
        <v>0.4916425408642795</v>
      </c>
      <c r="I21" s="68">
        <f t="shared" si="3"/>
        <v>0.36402362060655058</v>
      </c>
      <c r="J21" s="1"/>
      <c r="K21" s="90"/>
      <c r="L21" s="90"/>
      <c r="M21" s="90"/>
      <c r="N21" s="91"/>
      <c r="O21" s="90"/>
      <c r="P21" s="90"/>
      <c r="Q21" s="90"/>
      <c r="R21" s="91"/>
      <c r="S21" s="92"/>
    </row>
    <row r="22" spans="1:19" s="4" customFormat="1" x14ac:dyDescent="0.25">
      <c r="A22" s="1"/>
      <c r="B22" s="100" t="s">
        <v>25</v>
      </c>
      <c r="C22" s="114" t="s">
        <v>52</v>
      </c>
      <c r="D22" s="93">
        <f>'FBiH '!D22+RS!D22</f>
        <v>1013</v>
      </c>
      <c r="E22" s="66">
        <f t="shared" si="1"/>
        <v>4.9976032200442613E-6</v>
      </c>
      <c r="F22" s="93">
        <f>'FBiH '!F22+RS!F22</f>
        <v>857</v>
      </c>
      <c r="G22" s="66">
        <f t="shared" si="0"/>
        <v>3.8662530855510065E-6</v>
      </c>
      <c r="H22" s="67">
        <f t="shared" si="2"/>
        <v>-0.15399802566633761</v>
      </c>
      <c r="I22" s="68">
        <f t="shared" si="3"/>
        <v>-0.22637854280941397</v>
      </c>
      <c r="J22" s="1"/>
      <c r="K22" s="90"/>
      <c r="L22" s="90"/>
      <c r="M22" s="90"/>
      <c r="N22" s="91"/>
      <c r="O22" s="90"/>
      <c r="P22" s="90"/>
      <c r="Q22" s="90"/>
      <c r="R22" s="91"/>
      <c r="S22" s="92"/>
    </row>
    <row r="23" spans="1:19" s="4" customFormat="1" x14ac:dyDescent="0.25">
      <c r="A23" s="1"/>
      <c r="B23" s="100" t="s">
        <v>26</v>
      </c>
      <c r="C23" s="114" t="s">
        <v>53</v>
      </c>
      <c r="D23" s="93">
        <f>'FBiH '!D23+RS!D23</f>
        <v>14093.150000000001</v>
      </c>
      <c r="E23" s="66">
        <f t="shared" si="1"/>
        <v>6.9528106436887247E-5</v>
      </c>
      <c r="F23" s="93">
        <f>'FBiH '!F23+RS!F23</f>
        <v>139278.28999999998</v>
      </c>
      <c r="G23" s="66">
        <f t="shared" si="0"/>
        <v>6.2833736110007917E-4</v>
      </c>
      <c r="H23" s="67">
        <f t="shared" si="2"/>
        <v>8.8826940747810088</v>
      </c>
      <c r="I23" s="68">
        <f t="shared" si="3"/>
        <v>8.0371706249535197</v>
      </c>
      <c r="J23" s="1"/>
      <c r="K23" s="90"/>
      <c r="L23" s="90"/>
      <c r="M23" s="90"/>
      <c r="N23" s="91"/>
      <c r="O23" s="90"/>
      <c r="P23" s="90"/>
      <c r="Q23" s="90"/>
      <c r="R23" s="91"/>
      <c r="S23" s="92"/>
    </row>
    <row r="24" spans="1:19" s="41" customFormat="1" x14ac:dyDescent="0.25">
      <c r="A24" s="3"/>
      <c r="B24" s="101"/>
      <c r="C24" s="22" t="s">
        <v>38</v>
      </c>
      <c r="D24" s="94">
        <f>SUM(D6:D23)</f>
        <v>161449508.36000001</v>
      </c>
      <c r="E24" s="71">
        <f>SUM(E6:E23)</f>
        <v>0.79650600479220035</v>
      </c>
      <c r="F24" s="94">
        <f>SUM(F6:F23)</f>
        <v>175925523.5889</v>
      </c>
      <c r="G24" s="71">
        <f>SUM(G6:G23)</f>
        <v>0.7936669759658822</v>
      </c>
      <c r="H24" s="72">
        <f t="shared" ref="H24:I29" si="8">(F24-D24)/D24</f>
        <v>8.9662801552924984E-2</v>
      </c>
      <c r="I24" s="73">
        <f t="shared" si="8"/>
        <v>-3.5643533246919054E-3</v>
      </c>
      <c r="J24" s="3"/>
    </row>
    <row r="25" spans="1:19" s="4" customFormat="1" ht="15.75" customHeight="1" x14ac:dyDescent="0.25">
      <c r="A25" s="1"/>
      <c r="B25" s="102">
        <v>19</v>
      </c>
      <c r="C25" s="113" t="s">
        <v>6</v>
      </c>
      <c r="D25" s="93">
        <f>'FBiH '!D25+RS!D25</f>
        <v>38183772.766000025</v>
      </c>
      <c r="E25" s="66">
        <f t="shared" si="1"/>
        <v>0.18837842618835152</v>
      </c>
      <c r="F25" s="93">
        <f>'FBiH '!F25+RS!F25</f>
        <v>42518489.109999999</v>
      </c>
      <c r="G25" s="66">
        <f>F25/$F$29</f>
        <v>0.19181708251400745</v>
      </c>
      <c r="H25" s="67">
        <f t="shared" si="2"/>
        <v>0.11352247381536211</v>
      </c>
      <c r="I25" s="68">
        <f t="shared" si="8"/>
        <v>1.8253981600938558E-2</v>
      </c>
      <c r="J25" s="1"/>
      <c r="K25" s="42"/>
    </row>
    <row r="26" spans="1:19" s="4" customFormat="1" x14ac:dyDescent="0.25">
      <c r="A26" s="1"/>
      <c r="B26" s="102"/>
      <c r="C26" s="113" t="s">
        <v>54</v>
      </c>
      <c r="D26" s="93">
        <f>'FBiH '!D26+RS!D26</f>
        <v>2999462.0439999462</v>
      </c>
      <c r="E26" s="66">
        <f t="shared" si="1"/>
        <v>1.4797750414111226E-2</v>
      </c>
      <c r="F26" s="93">
        <f>'FBiH '!F26+RS!F26</f>
        <v>3142573.6549999388</v>
      </c>
      <c r="G26" s="66">
        <f>F26/$F$29</f>
        <v>1.4177345496166649E-2</v>
      </c>
      <c r="H26" s="67">
        <f t="shared" si="2"/>
        <v>4.7712426061956581E-2</v>
      </c>
      <c r="I26" s="68">
        <f>(G26-E26)/E26</f>
        <v>-4.1925623867324846E-2</v>
      </c>
      <c r="J26" s="1"/>
      <c r="K26" s="42"/>
      <c r="L26" s="92"/>
    </row>
    <row r="27" spans="1:19" s="4" customFormat="1" x14ac:dyDescent="0.25">
      <c r="A27" s="1"/>
      <c r="B27" s="102"/>
      <c r="C27" s="113" t="s">
        <v>7</v>
      </c>
      <c r="D27" s="93">
        <f>'FBiH '!D27+RS!D27</f>
        <v>64420.929999999993</v>
      </c>
      <c r="E27" s="66">
        <f t="shared" si="1"/>
        <v>3.1781860533686666E-4</v>
      </c>
      <c r="F27" s="93">
        <f>'FBiH '!F27+RS!F27</f>
        <v>75053.75</v>
      </c>
      <c r="G27" s="66">
        <f>F27/$F$29</f>
        <v>3.3859602394361015E-4</v>
      </c>
      <c r="H27" s="67">
        <f t="shared" ref="H27" si="9">(F27-D27)/D27</f>
        <v>0.16505225863706111</v>
      </c>
      <c r="I27" s="68">
        <f>(G27-E27)/E27</f>
        <v>6.5375085844080152E-2</v>
      </c>
      <c r="J27" s="1"/>
      <c r="K27" s="42"/>
    </row>
    <row r="28" spans="1:19" s="41" customFormat="1" x14ac:dyDescent="0.25">
      <c r="A28" s="3"/>
      <c r="B28" s="101"/>
      <c r="C28" s="22" t="s">
        <v>39</v>
      </c>
      <c r="D28" s="94">
        <f>SUM(D25:D27)</f>
        <v>41247655.739999972</v>
      </c>
      <c r="E28" s="71">
        <f>SUM(E25:E26)</f>
        <v>0.20317617660246273</v>
      </c>
      <c r="F28" s="94">
        <f>SUM(F25:F27)</f>
        <v>45736116.514999941</v>
      </c>
      <c r="G28" s="71">
        <f>SUM(G25:G26)</f>
        <v>0.20599442801017409</v>
      </c>
      <c r="H28" s="72">
        <f t="shared" si="8"/>
        <v>0.10881735445263808</v>
      </c>
      <c r="I28" s="73">
        <f t="shared" si="8"/>
        <v>1.3870973727523122E-2</v>
      </c>
      <c r="J28" s="3"/>
      <c r="K28" s="42"/>
    </row>
    <row r="29" spans="1:19" s="3" customFormat="1" ht="16.5" thickBot="1" x14ac:dyDescent="0.3">
      <c r="B29" s="103"/>
      <c r="C29" s="29" t="s">
        <v>40</v>
      </c>
      <c r="D29" s="108">
        <f>D24+D28</f>
        <v>202697164.09999999</v>
      </c>
      <c r="E29" s="74">
        <f>E24+E28</f>
        <v>0.99968218139466303</v>
      </c>
      <c r="F29" s="108">
        <f>F24+F28</f>
        <v>221661640.10389996</v>
      </c>
      <c r="G29" s="74">
        <f>G24+G28</f>
        <v>0.9996614039760563</v>
      </c>
      <c r="H29" s="75">
        <f>(F29-D29)/D29</f>
        <v>9.3560638048906783E-2</v>
      </c>
      <c r="I29" s="76">
        <f t="shared" si="8"/>
        <v>-2.078402415630286E-5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77" t="s">
        <v>30</v>
      </c>
      <c r="C31" s="34"/>
      <c r="D31" s="7"/>
      <c r="E31" s="7"/>
      <c r="F31" s="7"/>
      <c r="G31" s="4"/>
    </row>
    <row r="32" spans="1:19" x14ac:dyDescent="0.25">
      <c r="B32" s="80"/>
      <c r="F32" s="7"/>
    </row>
    <row r="33" spans="2:6" x14ac:dyDescent="0.25">
      <c r="B33" s="77" t="s">
        <v>31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9" max="19" width="14.28515625" bestFit="1" customWidth="1"/>
  </cols>
  <sheetData>
    <row r="1" spans="2:20" ht="15.75" customHeight="1" x14ac:dyDescent="0.2"/>
    <row r="2" spans="2:20" ht="15.75" x14ac:dyDescent="0.25">
      <c r="B2" s="132" t="s">
        <v>34</v>
      </c>
      <c r="C2" s="133"/>
      <c r="D2" s="133"/>
      <c r="E2" s="133"/>
      <c r="F2" s="133"/>
      <c r="G2" s="133"/>
      <c r="H2" s="133"/>
      <c r="I2" s="134"/>
    </row>
    <row r="3" spans="2:20" ht="16.5" thickBot="1" x14ac:dyDescent="0.3">
      <c r="B3" s="65"/>
      <c r="C3" s="3"/>
    </row>
    <row r="4" spans="2:20" ht="15.75" customHeight="1" x14ac:dyDescent="0.25">
      <c r="B4" s="61"/>
      <c r="C4" s="126" t="s">
        <v>2</v>
      </c>
      <c r="D4" s="135" t="s">
        <v>29</v>
      </c>
      <c r="E4" s="137" t="s">
        <v>3</v>
      </c>
      <c r="F4" s="135" t="s">
        <v>28</v>
      </c>
      <c r="G4" s="137" t="s">
        <v>3</v>
      </c>
      <c r="H4" s="139" t="s">
        <v>8</v>
      </c>
      <c r="I4" s="130" t="s">
        <v>32</v>
      </c>
      <c r="K4" s="39"/>
    </row>
    <row r="5" spans="2:20" ht="15.75" customHeight="1" x14ac:dyDescent="0.25">
      <c r="B5" s="62"/>
      <c r="C5" s="127"/>
      <c r="D5" s="136"/>
      <c r="E5" s="138"/>
      <c r="F5" s="136"/>
      <c r="G5" s="138"/>
      <c r="H5" s="140"/>
      <c r="I5" s="131"/>
      <c r="K5" s="39"/>
    </row>
    <row r="6" spans="2:20" ht="15.75" customHeight="1" x14ac:dyDescent="0.25">
      <c r="B6" s="97" t="s">
        <v>9</v>
      </c>
      <c r="C6" s="112" t="s">
        <v>41</v>
      </c>
      <c r="D6" s="104">
        <v>11316883.82</v>
      </c>
      <c r="E6" s="47">
        <f>D6/$D$29</f>
        <v>7.8480125088087757E-2</v>
      </c>
      <c r="F6" s="104">
        <v>12021026.48</v>
      </c>
      <c r="G6" s="40">
        <f>F6/$F$29</f>
        <v>7.7404397362903984E-2</v>
      </c>
      <c r="H6" s="18">
        <f>(F6-D6)/D6</f>
        <v>6.2220543322675917E-2</v>
      </c>
      <c r="I6" s="19">
        <f>(G6-E6)/E6</f>
        <v>-1.3707008290014231E-2</v>
      </c>
      <c r="J6" s="63"/>
      <c r="K6" s="85"/>
      <c r="L6" s="85"/>
      <c r="M6" s="85"/>
      <c r="N6" s="86"/>
      <c r="O6" s="85"/>
      <c r="P6" s="85"/>
      <c r="Q6" s="85"/>
      <c r="R6" s="86"/>
      <c r="S6" s="87"/>
      <c r="T6" s="64"/>
    </row>
    <row r="7" spans="2:20" ht="15.75" customHeight="1" x14ac:dyDescent="0.25">
      <c r="B7" s="97" t="s">
        <v>10</v>
      </c>
      <c r="C7" s="113" t="s">
        <v>4</v>
      </c>
      <c r="D7" s="104">
        <v>1740999.8099999998</v>
      </c>
      <c r="E7" s="47">
        <f t="shared" ref="E7:E23" si="0">D7/$D$29</f>
        <v>1.2073454587001053E-2</v>
      </c>
      <c r="F7" s="104">
        <v>2142106.4900000002</v>
      </c>
      <c r="G7" s="40">
        <f t="shared" ref="G7:G23" si="1">F7/$F$29</f>
        <v>1.3793203286048791E-2</v>
      </c>
      <c r="H7" s="18">
        <f t="shared" ref="H7:H23" si="2">(F7-D7)/D7</f>
        <v>0.23038869831927233</v>
      </c>
      <c r="I7" s="19">
        <f t="shared" ref="I7:I23" si="3">(G7-E7)/E7</f>
        <v>0.14244048268499013</v>
      </c>
      <c r="J7" s="63"/>
      <c r="K7" s="85"/>
      <c r="L7" s="85"/>
      <c r="M7" s="85"/>
      <c r="N7" s="86"/>
      <c r="O7" s="85"/>
      <c r="P7" s="85"/>
      <c r="Q7" s="85"/>
      <c r="R7" s="86"/>
      <c r="S7" s="87"/>
      <c r="T7" s="64"/>
    </row>
    <row r="8" spans="2:20" ht="15.75" customHeight="1" x14ac:dyDescent="0.25">
      <c r="B8" s="97" t="s">
        <v>11</v>
      </c>
      <c r="C8" s="114" t="s">
        <v>42</v>
      </c>
      <c r="D8" s="104">
        <v>15807578.93</v>
      </c>
      <c r="E8" s="47">
        <f t="shared" si="0"/>
        <v>0.10962211784606095</v>
      </c>
      <c r="F8" s="104">
        <v>16515350.470000001</v>
      </c>
      <c r="G8" s="40">
        <f t="shared" si="1"/>
        <v>0.10634372634436649</v>
      </c>
      <c r="H8" s="18">
        <f t="shared" si="2"/>
        <v>4.4774189844896187E-2</v>
      </c>
      <c r="I8" s="19">
        <f t="shared" si="3"/>
        <v>-2.9906295974852469E-2</v>
      </c>
      <c r="J8" s="63"/>
      <c r="K8" s="85"/>
      <c r="L8" s="85"/>
      <c r="M8" s="85"/>
      <c r="N8" s="86"/>
      <c r="O8" s="85"/>
      <c r="P8" s="85"/>
      <c r="Q8" s="85"/>
      <c r="R8" s="86"/>
      <c r="S8" s="87"/>
      <c r="T8" s="64"/>
    </row>
    <row r="9" spans="2:20" ht="15.75" customHeight="1" x14ac:dyDescent="0.25">
      <c r="B9" s="97" t="s">
        <v>12</v>
      </c>
      <c r="C9" s="114" t="s">
        <v>43</v>
      </c>
      <c r="D9" s="104">
        <v>6000</v>
      </c>
      <c r="E9" s="47">
        <f t="shared" si="0"/>
        <v>4.1608693525363642E-5</v>
      </c>
      <c r="F9" s="104">
        <v>5382</v>
      </c>
      <c r="G9" s="40">
        <f t="shared" si="1"/>
        <v>3.4655149233740748E-5</v>
      </c>
      <c r="H9" s="18">
        <f t="shared" ref="H9" si="4">(F9-D9)/D9</f>
        <v>-0.10299999999999999</v>
      </c>
      <c r="I9" s="19">
        <f t="shared" ref="I9" si="5">(G9-E9)/E9</f>
        <v>-0.16711758294896192</v>
      </c>
      <c r="J9" s="63"/>
      <c r="K9" s="85"/>
      <c r="L9" s="85"/>
      <c r="M9" s="85"/>
      <c r="N9" s="86"/>
      <c r="O9" s="85"/>
      <c r="P9" s="85"/>
      <c r="Q9" s="85"/>
      <c r="R9" s="86"/>
      <c r="S9" s="87"/>
      <c r="T9" s="64"/>
    </row>
    <row r="10" spans="2:20" ht="15.75" customHeight="1" x14ac:dyDescent="0.25">
      <c r="B10" s="97" t="s">
        <v>13</v>
      </c>
      <c r="C10" s="114" t="s">
        <v>44</v>
      </c>
      <c r="D10" s="104">
        <v>0</v>
      </c>
      <c r="E10" s="47">
        <f t="shared" si="0"/>
        <v>0</v>
      </c>
      <c r="F10" s="104">
        <v>0</v>
      </c>
      <c r="G10" s="40">
        <f t="shared" si="1"/>
        <v>0</v>
      </c>
      <c r="H10" s="20" t="s">
        <v>1</v>
      </c>
      <c r="I10" s="21" t="s">
        <v>1</v>
      </c>
      <c r="J10" s="63"/>
      <c r="K10" s="85"/>
      <c r="L10" s="85"/>
      <c r="M10" s="85"/>
      <c r="N10" s="86"/>
      <c r="O10" s="85"/>
      <c r="P10" s="85"/>
      <c r="Q10" s="85"/>
      <c r="R10" s="86"/>
      <c r="S10" s="87"/>
      <c r="T10" s="64"/>
    </row>
    <row r="11" spans="2:20" ht="15.75" customHeight="1" x14ac:dyDescent="0.25">
      <c r="B11" s="97" t="s">
        <v>14</v>
      </c>
      <c r="C11" s="114" t="s">
        <v>45</v>
      </c>
      <c r="D11" s="104">
        <v>1462.5</v>
      </c>
      <c r="E11" s="47">
        <f t="shared" si="0"/>
        <v>1.0142119046807387E-5</v>
      </c>
      <c r="F11" s="104">
        <v>0</v>
      </c>
      <c r="G11" s="40">
        <f t="shared" si="1"/>
        <v>0</v>
      </c>
      <c r="H11" s="150">
        <f t="shared" ref="H11" si="6">(F11-D11)/D11</f>
        <v>-1</v>
      </c>
      <c r="I11" s="151">
        <f t="shared" ref="I11" si="7">(G11-E11)/E11</f>
        <v>-1</v>
      </c>
      <c r="J11" s="63"/>
      <c r="K11" s="85"/>
      <c r="L11" s="85"/>
      <c r="M11" s="85"/>
      <c r="N11" s="86"/>
      <c r="O11" s="85"/>
      <c r="P11" s="85"/>
      <c r="Q11" s="85"/>
      <c r="R11" s="86"/>
      <c r="S11" s="87"/>
      <c r="T11" s="64"/>
    </row>
    <row r="12" spans="2:20" ht="15.75" customHeight="1" x14ac:dyDescent="0.25">
      <c r="B12" s="97" t="s">
        <v>15</v>
      </c>
      <c r="C12" s="114" t="s">
        <v>36</v>
      </c>
      <c r="D12" s="104">
        <v>1541286.58</v>
      </c>
      <c r="E12" s="47">
        <f t="shared" si="0"/>
        <v>1.0688486823662646E-2</v>
      </c>
      <c r="F12" s="104">
        <v>1459247.12</v>
      </c>
      <c r="G12" s="40">
        <f t="shared" si="1"/>
        <v>9.3962145508187291E-3</v>
      </c>
      <c r="H12" s="67">
        <f t="shared" si="2"/>
        <v>-5.3227907817117281E-2</v>
      </c>
      <c r="I12" s="68">
        <f t="shared" si="3"/>
        <v>-0.12090320118868714</v>
      </c>
      <c r="J12" s="63"/>
      <c r="K12" s="85"/>
      <c r="L12" s="85"/>
      <c r="M12" s="85"/>
      <c r="N12" s="86"/>
      <c r="O12" s="85"/>
      <c r="P12" s="85"/>
      <c r="Q12" s="85"/>
      <c r="R12" s="86"/>
      <c r="S12" s="87"/>
      <c r="T12" s="64"/>
    </row>
    <row r="13" spans="2:20" ht="15.75" customHeight="1" x14ac:dyDescent="0.25">
      <c r="B13" s="97" t="s">
        <v>16</v>
      </c>
      <c r="C13" s="114" t="s">
        <v>27</v>
      </c>
      <c r="D13" s="104">
        <v>7608795.7000000011</v>
      </c>
      <c r="E13" s="47">
        <f t="shared" si="0"/>
        <v>5.2765341396400788E-2</v>
      </c>
      <c r="F13" s="104">
        <v>9283511.3399999999</v>
      </c>
      <c r="G13" s="40">
        <f t="shared" si="1"/>
        <v>5.9777307859684978E-2</v>
      </c>
      <c r="H13" s="67">
        <f t="shared" si="2"/>
        <v>0.22010258995388698</v>
      </c>
      <c r="I13" s="68">
        <f t="shared" si="3"/>
        <v>0.13288962560872369</v>
      </c>
      <c r="J13" s="63"/>
      <c r="K13" s="85"/>
      <c r="L13" s="85"/>
      <c r="M13" s="85"/>
      <c r="N13" s="86"/>
      <c r="O13" s="85"/>
      <c r="P13" s="85"/>
      <c r="Q13" s="85"/>
      <c r="R13" s="86"/>
      <c r="S13" s="87"/>
      <c r="T13" s="64"/>
    </row>
    <row r="14" spans="2:20" ht="15.75" customHeight="1" x14ac:dyDescent="0.25">
      <c r="B14" s="97" t="s">
        <v>17</v>
      </c>
      <c r="C14" s="114" t="s">
        <v>46</v>
      </c>
      <c r="D14" s="104">
        <v>6428278.4400000013</v>
      </c>
      <c r="E14" s="47">
        <f t="shared" si="0"/>
        <v>4.4578711250943787E-2</v>
      </c>
      <c r="F14" s="104">
        <v>5481353.6499999985</v>
      </c>
      <c r="G14" s="40">
        <f t="shared" si="1"/>
        <v>3.5294895716027411E-2</v>
      </c>
      <c r="H14" s="67">
        <f t="shared" si="2"/>
        <v>-0.1473061254017495</v>
      </c>
      <c r="I14" s="68">
        <f t="shared" si="3"/>
        <v>-0.20825670537346067</v>
      </c>
      <c r="J14" s="63"/>
      <c r="K14" s="85"/>
      <c r="L14" s="85"/>
      <c r="M14" s="85"/>
      <c r="N14" s="86"/>
      <c r="O14" s="85"/>
      <c r="P14" s="85"/>
      <c r="Q14" s="85"/>
      <c r="R14" s="86"/>
      <c r="S14" s="87"/>
      <c r="T14" s="64"/>
    </row>
    <row r="15" spans="2:20" ht="15.75" customHeight="1" x14ac:dyDescent="0.25">
      <c r="B15" s="97" t="s">
        <v>18</v>
      </c>
      <c r="C15" s="114" t="s">
        <v>47</v>
      </c>
      <c r="D15" s="104">
        <v>59371115.970000014</v>
      </c>
      <c r="E15" s="47">
        <f t="shared" si="0"/>
        <v>0.41172576144242556</v>
      </c>
      <c r="F15" s="104">
        <v>62990607.480000004</v>
      </c>
      <c r="G15" s="40">
        <f t="shared" si="1"/>
        <v>0.40560180277654895</v>
      </c>
      <c r="H15" s="67">
        <f t="shared" si="2"/>
        <v>6.0963844975204864E-2</v>
      </c>
      <c r="I15" s="68">
        <f t="shared" si="3"/>
        <v>-1.4873877807456484E-2</v>
      </c>
      <c r="J15" s="63"/>
      <c r="K15" s="85"/>
      <c r="L15" s="85"/>
      <c r="M15" s="85"/>
      <c r="N15" s="86"/>
      <c r="O15" s="85"/>
      <c r="P15" s="85"/>
      <c r="Q15" s="85"/>
      <c r="R15" s="86"/>
      <c r="S15" s="87"/>
      <c r="T15" s="64"/>
    </row>
    <row r="16" spans="2:20" ht="15.75" customHeight="1" x14ac:dyDescent="0.25">
      <c r="B16" s="97" t="s">
        <v>19</v>
      </c>
      <c r="C16" s="114" t="s">
        <v>48</v>
      </c>
      <c r="D16" s="104">
        <v>32611.96</v>
      </c>
      <c r="E16" s="47">
        <f t="shared" si="0"/>
        <v>2.2615684148356965E-4</v>
      </c>
      <c r="F16" s="104">
        <v>10010.299999999999</v>
      </c>
      <c r="G16" s="40">
        <f>F16/$F$29</f>
        <v>6.4457160976312707E-5</v>
      </c>
      <c r="H16" s="67">
        <f t="shared" si="2"/>
        <v>-0.69304819458873368</v>
      </c>
      <c r="I16" s="68">
        <f t="shared" si="3"/>
        <v>-0.71498911749262495</v>
      </c>
      <c r="J16" s="63"/>
      <c r="K16" s="85"/>
      <c r="L16" s="85"/>
      <c r="M16" s="85"/>
      <c r="N16" s="86"/>
      <c r="O16" s="85"/>
      <c r="P16" s="85"/>
      <c r="Q16" s="85"/>
      <c r="R16" s="86"/>
      <c r="S16" s="87"/>
      <c r="T16" s="64"/>
    </row>
    <row r="17" spans="2:20" ht="15.75" customHeight="1" x14ac:dyDescent="0.25">
      <c r="B17" s="97" t="s">
        <v>20</v>
      </c>
      <c r="C17" s="114" t="s">
        <v>49</v>
      </c>
      <c r="D17" s="104">
        <v>7583</v>
      </c>
      <c r="E17" s="47">
        <f t="shared" si="0"/>
        <v>5.258645383380541E-5</v>
      </c>
      <c r="F17" s="104">
        <v>3743</v>
      </c>
      <c r="G17" s="40">
        <f t="shared" si="1"/>
        <v>2.4101490817891421E-5</v>
      </c>
      <c r="H17" s="67">
        <f t="shared" si="2"/>
        <v>-0.50639588553343007</v>
      </c>
      <c r="I17" s="68">
        <f t="shared" si="3"/>
        <v>-0.54167872026393071</v>
      </c>
      <c r="J17" s="63"/>
      <c r="K17" s="85"/>
      <c r="L17" s="85"/>
      <c r="M17" s="85"/>
      <c r="N17" s="86"/>
      <c r="O17" s="85"/>
      <c r="P17" s="85"/>
      <c r="Q17" s="85"/>
      <c r="R17" s="86"/>
      <c r="S17" s="87"/>
      <c r="T17" s="64"/>
    </row>
    <row r="18" spans="2:20" ht="15.75" customHeight="1" x14ac:dyDescent="0.25">
      <c r="B18" s="97" t="s">
        <v>21</v>
      </c>
      <c r="C18" s="114" t="s">
        <v>50</v>
      </c>
      <c r="D18" s="104">
        <v>2113753.7200000002</v>
      </c>
      <c r="E18" s="47">
        <f t="shared" si="0"/>
        <v>1.4658421787262886E-2</v>
      </c>
      <c r="F18" s="104">
        <v>2006701.0900000003</v>
      </c>
      <c r="G18" s="40">
        <f t="shared" si="1"/>
        <v>1.2921316562887447E-2</v>
      </c>
      <c r="H18" s="18">
        <f t="shared" si="2"/>
        <v>-5.0645744103054675E-2</v>
      </c>
      <c r="I18" s="19">
        <f t="shared" si="3"/>
        <v>-0.1185056106029681</v>
      </c>
      <c r="J18" s="63"/>
      <c r="K18" s="85"/>
      <c r="L18" s="85"/>
      <c r="M18" s="85"/>
      <c r="N18" s="86"/>
      <c r="O18" s="85"/>
      <c r="P18" s="85"/>
      <c r="Q18" s="85"/>
      <c r="R18" s="86"/>
      <c r="S18" s="87"/>
      <c r="T18" s="64"/>
    </row>
    <row r="19" spans="2:20" ht="15.75" customHeight="1" x14ac:dyDescent="0.25">
      <c r="B19" s="97" t="s">
        <v>22</v>
      </c>
      <c r="C19" s="114" t="s">
        <v>5</v>
      </c>
      <c r="D19" s="104">
        <v>2277542.3299999996</v>
      </c>
      <c r="E19" s="47">
        <f t="shared" si="0"/>
        <v>1.5794260133335434E-2</v>
      </c>
      <c r="F19" s="104">
        <v>3932867.74</v>
      </c>
      <c r="G19" s="40">
        <f t="shared" si="1"/>
        <v>2.532406511450478E-2</v>
      </c>
      <c r="H19" s="18">
        <f t="shared" si="2"/>
        <v>0.72680335649348871</v>
      </c>
      <c r="I19" s="19">
        <f t="shared" si="3"/>
        <v>0.60337140839257797</v>
      </c>
      <c r="J19" s="63"/>
      <c r="K19" s="85"/>
      <c r="L19" s="85"/>
      <c r="M19" s="85"/>
      <c r="N19" s="86"/>
      <c r="O19" s="85"/>
      <c r="P19" s="85"/>
      <c r="Q19" s="85"/>
      <c r="R19" s="86"/>
      <c r="S19" s="87"/>
      <c r="T19" s="64"/>
    </row>
    <row r="20" spans="2:20" ht="15.75" customHeight="1" x14ac:dyDescent="0.25">
      <c r="B20" s="97" t="s">
        <v>23</v>
      </c>
      <c r="C20" s="114" t="s">
        <v>51</v>
      </c>
      <c r="D20" s="104">
        <v>111539.12999999999</v>
      </c>
      <c r="E20" s="47">
        <f t="shared" si="0"/>
        <v>7.7349957937594878E-4</v>
      </c>
      <c r="F20" s="104">
        <v>121411.81000000001</v>
      </c>
      <c r="G20" s="40">
        <f t="shared" si="1"/>
        <v>7.8178082391092119E-4</v>
      </c>
      <c r="H20" s="18">
        <f t="shared" si="2"/>
        <v>8.8513152290142685E-2</v>
      </c>
      <c r="I20" s="19">
        <f t="shared" si="3"/>
        <v>1.0706204315784677E-2</v>
      </c>
      <c r="J20" s="63"/>
      <c r="K20" s="85"/>
      <c r="L20" s="85"/>
      <c r="M20" s="85"/>
      <c r="N20" s="86"/>
      <c r="O20" s="85"/>
      <c r="P20" s="85"/>
      <c r="Q20" s="85"/>
      <c r="R20" s="86"/>
      <c r="S20" s="87"/>
      <c r="T20" s="64"/>
    </row>
    <row r="21" spans="2:20" ht="15.75" customHeight="1" x14ac:dyDescent="0.25">
      <c r="B21" s="97" t="s">
        <v>24</v>
      </c>
      <c r="C21" s="114" t="s">
        <v>37</v>
      </c>
      <c r="D21" s="104">
        <v>488466.28999999992</v>
      </c>
      <c r="E21" s="47">
        <f t="shared" si="0"/>
        <v>3.3874073596802325E-3</v>
      </c>
      <c r="F21" s="104">
        <v>825137.08</v>
      </c>
      <c r="G21" s="40">
        <f t="shared" si="1"/>
        <v>5.3131268386646373E-3</v>
      </c>
      <c r="H21" s="18">
        <f t="shared" si="2"/>
        <v>0.68924058198570892</v>
      </c>
      <c r="I21" s="19">
        <f t="shared" si="3"/>
        <v>0.56849362196762498</v>
      </c>
      <c r="J21" s="63"/>
      <c r="K21" s="85"/>
      <c r="L21" s="85"/>
      <c r="M21" s="85"/>
      <c r="N21" s="86"/>
      <c r="O21" s="85"/>
      <c r="P21" s="85"/>
      <c r="Q21" s="85"/>
      <c r="R21" s="86"/>
      <c r="S21" s="87"/>
      <c r="T21" s="64"/>
    </row>
    <row r="22" spans="2:20" ht="15.75" customHeight="1" x14ac:dyDescent="0.25">
      <c r="B22" s="97" t="s">
        <v>25</v>
      </c>
      <c r="C22" s="114" t="s">
        <v>52</v>
      </c>
      <c r="D22" s="104">
        <v>1013</v>
      </c>
      <c r="E22" s="47">
        <f t="shared" si="0"/>
        <v>7.0249344235322275E-6</v>
      </c>
      <c r="F22" s="104">
        <v>857</v>
      </c>
      <c r="G22" s="40">
        <f t="shared" si="1"/>
        <v>5.5182948519724678E-6</v>
      </c>
      <c r="H22" s="18">
        <f t="shared" si="2"/>
        <v>-0.15399802566633761</v>
      </c>
      <c r="I22" s="19">
        <f t="shared" si="3"/>
        <v>-0.21447026843592967</v>
      </c>
      <c r="J22" s="63"/>
      <c r="K22" s="85"/>
      <c r="L22" s="85"/>
      <c r="M22" s="85"/>
      <c r="N22" s="86"/>
      <c r="O22" s="85"/>
      <c r="P22" s="85"/>
      <c r="Q22" s="85"/>
      <c r="R22" s="86"/>
      <c r="S22" s="87"/>
      <c r="T22" s="64"/>
    </row>
    <row r="23" spans="2:20" ht="15.75" customHeight="1" x14ac:dyDescent="0.25">
      <c r="B23" s="97" t="s">
        <v>26</v>
      </c>
      <c r="C23" s="114" t="s">
        <v>53</v>
      </c>
      <c r="D23" s="104">
        <v>13593.470000000001</v>
      </c>
      <c r="E23" s="47">
        <f t="shared" si="0"/>
        <v>9.4267754529370825E-5</v>
      </c>
      <c r="F23" s="104">
        <v>138579.84999999998</v>
      </c>
      <c r="G23" s="40">
        <f t="shared" si="1"/>
        <v>8.9232727286127963E-4</v>
      </c>
      <c r="H23" s="18">
        <f t="shared" si="2"/>
        <v>9.1945897552280584</v>
      </c>
      <c r="I23" s="19">
        <f t="shared" si="3"/>
        <v>8.4658802187046778</v>
      </c>
      <c r="J23" s="63"/>
      <c r="K23" s="85"/>
      <c r="L23" s="85"/>
      <c r="M23" s="85"/>
      <c r="N23" s="86"/>
      <c r="O23" s="85"/>
      <c r="P23" s="85"/>
      <c r="Q23" s="85"/>
      <c r="R23" s="86"/>
      <c r="S23" s="87"/>
      <c r="T23" s="64"/>
    </row>
    <row r="24" spans="2:20" ht="15.75" customHeight="1" x14ac:dyDescent="0.25">
      <c r="B24" s="98"/>
      <c r="C24" s="22" t="s">
        <v>38</v>
      </c>
      <c r="D24" s="105">
        <f>SUM(D6:D23)</f>
        <v>108868504.65000001</v>
      </c>
      <c r="E24" s="48">
        <f>SUM(E6:E23)</f>
        <v>0.7549793740910794</v>
      </c>
      <c r="F24" s="105">
        <f>SUM(F6:F23)</f>
        <v>116937892.89999999</v>
      </c>
      <c r="G24" s="23">
        <f>SUM(G6:G23)</f>
        <v>0.75297289660510824</v>
      </c>
      <c r="H24" s="24">
        <f>(F24-D24)/D24</f>
        <v>7.4120502306357194E-2</v>
      </c>
      <c r="I24" s="25">
        <f>(G24-E24)/E24</f>
        <v>-2.6576586789364403E-3</v>
      </c>
      <c r="K24" s="56"/>
      <c r="L24" s="83"/>
      <c r="M24" s="83"/>
      <c r="N24" s="84"/>
      <c r="O24" s="84"/>
      <c r="P24" s="84"/>
      <c r="Q24" s="88"/>
      <c r="R24" s="88"/>
      <c r="S24" s="88"/>
    </row>
    <row r="25" spans="2:20" ht="15.75" customHeight="1" x14ac:dyDescent="0.25">
      <c r="B25" s="97">
        <v>19</v>
      </c>
      <c r="C25" s="113" t="s">
        <v>6</v>
      </c>
      <c r="D25" s="106">
        <v>32905541.526000023</v>
      </c>
      <c r="E25" s="47">
        <f>D25/$D$29</f>
        <v>0.22819276544024358</v>
      </c>
      <c r="F25" s="104">
        <v>35830839.079999998</v>
      </c>
      <c r="G25" s="40">
        <f>F25/$F$29</f>
        <v>0.23071777693934412</v>
      </c>
      <c r="H25" s="18">
        <f>(F25-D25)/D25</f>
        <v>8.8899845385877557E-2</v>
      </c>
      <c r="I25" s="19">
        <f>(G25-E25)/E25</f>
        <v>1.1065256579143182E-2</v>
      </c>
      <c r="K25" s="56"/>
      <c r="L25" s="83"/>
      <c r="M25" s="84"/>
      <c r="N25" s="88"/>
      <c r="O25" s="88"/>
      <c r="P25" s="88"/>
      <c r="Q25" s="88"/>
      <c r="R25" s="84"/>
      <c r="S25" s="88"/>
    </row>
    <row r="26" spans="2:20" ht="15.75" customHeight="1" x14ac:dyDescent="0.25">
      <c r="B26" s="97"/>
      <c r="C26" s="113" t="s">
        <v>54</v>
      </c>
      <c r="D26" s="106">
        <v>2426588.1539999461</v>
      </c>
      <c r="E26" s="47">
        <f t="shared" ref="E26:E27" si="8">D26/$D$29</f>
        <v>1.6827860468676945E-2</v>
      </c>
      <c r="F26" s="104">
        <v>2532864.4349999391</v>
      </c>
      <c r="G26" s="40">
        <f t="shared" ref="G26:G27" si="9">F26/$F$29</f>
        <v>1.6309326455547626E-2</v>
      </c>
      <c r="H26" s="18">
        <f>(F26-D26)/D26</f>
        <v>4.3796587741850211E-2</v>
      </c>
      <c r="I26" s="19">
        <f t="shared" ref="I26" si="10">(G26-E26)/E26</f>
        <v>-3.081401905456177E-2</v>
      </c>
      <c r="K26" s="56"/>
      <c r="L26" s="83"/>
      <c r="M26" s="84"/>
      <c r="N26" s="84"/>
      <c r="O26" s="88"/>
      <c r="P26" s="88"/>
      <c r="Q26" s="88"/>
      <c r="R26" s="84"/>
      <c r="S26" s="84"/>
    </row>
    <row r="27" spans="2:20" ht="15.75" customHeight="1" x14ac:dyDescent="0.25">
      <c r="B27" s="97"/>
      <c r="C27" s="113" t="s">
        <v>7</v>
      </c>
      <c r="D27" s="106">
        <v>0</v>
      </c>
      <c r="E27" s="47">
        <f t="shared" si="8"/>
        <v>0</v>
      </c>
      <c r="F27" s="104">
        <v>0</v>
      </c>
      <c r="G27" s="40">
        <f t="shared" si="9"/>
        <v>0</v>
      </c>
      <c r="H27" s="20" t="s">
        <v>1</v>
      </c>
      <c r="I27" s="21" t="s">
        <v>1</v>
      </c>
      <c r="K27" s="56"/>
      <c r="L27" s="56"/>
      <c r="M27" s="84"/>
      <c r="N27" s="88"/>
      <c r="O27" s="88"/>
      <c r="P27" s="88"/>
      <c r="Q27" s="88"/>
      <c r="R27" s="84"/>
      <c r="S27" s="88"/>
    </row>
    <row r="28" spans="2:20" ht="15.75" customHeight="1" x14ac:dyDescent="0.25">
      <c r="B28" s="98"/>
      <c r="C28" s="22" t="s">
        <v>39</v>
      </c>
      <c r="D28" s="107">
        <f>SUM(D25:D27)</f>
        <v>35332129.67999997</v>
      </c>
      <c r="E28" s="48">
        <f>E25+E26+E27</f>
        <v>0.24502062590892054</v>
      </c>
      <c r="F28" s="107">
        <f>SUM(F25:F27)</f>
        <v>38363703.514999941</v>
      </c>
      <c r="G28" s="26">
        <f>SUM(G25:G27)</f>
        <v>0.24702710339489176</v>
      </c>
      <c r="H28" s="27">
        <f t="shared" ref="H28" si="11">(F28-D28)/D28</f>
        <v>8.5802182389136242E-2</v>
      </c>
      <c r="I28" s="28">
        <f t="shared" ref="I28" si="12">(G28-E28)/E28</f>
        <v>8.1890146126598548E-3</v>
      </c>
      <c r="K28" s="56"/>
      <c r="L28" s="56"/>
      <c r="M28" s="89"/>
      <c r="N28" s="88"/>
      <c r="O28" s="88"/>
      <c r="P28" s="88"/>
      <c r="Q28" s="88"/>
      <c r="R28" s="89"/>
      <c r="S28" s="88"/>
    </row>
    <row r="29" spans="2:20" ht="16.5" customHeight="1" thickBot="1" x14ac:dyDescent="0.3">
      <c r="B29" s="99"/>
      <c r="C29" s="29" t="s">
        <v>40</v>
      </c>
      <c r="D29" s="108">
        <f>SUM(D24:D27)</f>
        <v>144200634.32999998</v>
      </c>
      <c r="E29" s="95">
        <f>E24+E28</f>
        <v>1</v>
      </c>
      <c r="F29" s="108">
        <f>SUM(F24:F27)</f>
        <v>155301596.41499993</v>
      </c>
      <c r="G29" s="44">
        <f>G24+G28</f>
        <v>1</v>
      </c>
      <c r="H29" s="30">
        <f t="shared" ref="H29" si="13">(F29-D29)/D29</f>
        <v>7.6982754871907436E-2</v>
      </c>
      <c r="I29" s="31">
        <f t="shared" ref="I29" si="14">(G29-E29)/E29</f>
        <v>0</v>
      </c>
      <c r="K29" s="41"/>
    </row>
    <row r="30" spans="2:20" ht="15.75" x14ac:dyDescent="0.25">
      <c r="B30" s="10"/>
      <c r="C30" s="11"/>
      <c r="D30" s="6"/>
      <c r="E30" s="12"/>
      <c r="F30" s="6"/>
      <c r="G30" s="12"/>
      <c r="H30" s="13"/>
    </row>
    <row r="31" spans="2:20" ht="15.75" x14ac:dyDescent="0.25">
      <c r="B31" s="77" t="s">
        <v>30</v>
      </c>
      <c r="C31" s="34"/>
      <c r="D31" s="81"/>
      <c r="E31" s="12"/>
      <c r="F31" s="82"/>
      <c r="G31" s="12"/>
      <c r="H31" s="13"/>
    </row>
    <row r="32" spans="2:20" ht="15.75" customHeight="1" x14ac:dyDescent="0.2">
      <c r="B32" s="78"/>
      <c r="F32" s="35"/>
    </row>
    <row r="33" spans="2:9" ht="15.75" customHeight="1" x14ac:dyDescent="0.2">
      <c r="B33" s="79" t="s">
        <v>31</v>
      </c>
      <c r="F33" s="36"/>
    </row>
    <row r="34" spans="2:9" ht="15.75" customHeight="1" x14ac:dyDescent="0.25">
      <c r="B34" s="38"/>
      <c r="C34" s="42"/>
      <c r="F34" s="37"/>
    </row>
    <row r="35" spans="2:9" ht="16.5" x14ac:dyDescent="0.3">
      <c r="B35" s="38"/>
      <c r="C35" s="52"/>
      <c r="D35" s="53"/>
      <c r="E35" s="53"/>
      <c r="F35" s="54"/>
      <c r="G35" s="55"/>
      <c r="H35" s="56"/>
      <c r="I35" s="55"/>
    </row>
    <row r="36" spans="2:9" ht="16.5" x14ac:dyDescent="0.3">
      <c r="C36" s="57"/>
      <c r="D36" s="53"/>
      <c r="E36" s="53"/>
      <c r="F36" s="54"/>
      <c r="G36" s="55"/>
      <c r="H36" s="56"/>
      <c r="I36" s="58"/>
    </row>
    <row r="37" spans="2:9" ht="16.5" x14ac:dyDescent="0.3">
      <c r="C37" s="57"/>
      <c r="D37" s="53"/>
      <c r="E37" s="53"/>
      <c r="F37" s="54"/>
      <c r="G37" s="55"/>
      <c r="H37" s="56"/>
      <c r="I37" s="56"/>
    </row>
    <row r="38" spans="2:9" ht="16.5" x14ac:dyDescent="0.3">
      <c r="C38" s="57"/>
      <c r="D38" s="53"/>
      <c r="E38" s="53"/>
      <c r="F38" s="54"/>
      <c r="G38" s="55"/>
      <c r="H38" s="56"/>
      <c r="I38" s="56"/>
    </row>
    <row r="39" spans="2:9" ht="16.5" x14ac:dyDescent="0.3">
      <c r="C39" s="57"/>
      <c r="D39" s="53"/>
      <c r="E39" s="53"/>
      <c r="F39" s="54"/>
      <c r="G39" s="55"/>
      <c r="H39" s="55"/>
      <c r="I39" s="59"/>
    </row>
    <row r="40" spans="2:9" ht="16.5" x14ac:dyDescent="0.3">
      <c r="C40" s="57"/>
      <c r="D40" s="53"/>
      <c r="E40" s="53"/>
      <c r="F40" s="54"/>
      <c r="G40" s="55"/>
      <c r="H40" s="55"/>
      <c r="I40" s="55"/>
    </row>
    <row r="41" spans="2:9" ht="16.5" x14ac:dyDescent="0.3">
      <c r="C41" s="57"/>
      <c r="D41" s="53"/>
      <c r="E41" s="53"/>
      <c r="F41" s="54"/>
      <c r="G41" s="55"/>
      <c r="H41" s="56"/>
      <c r="I41" s="55"/>
    </row>
    <row r="42" spans="2:9" ht="16.5" x14ac:dyDescent="0.3">
      <c r="C42" s="57"/>
      <c r="D42" s="53"/>
      <c r="E42" s="53"/>
      <c r="F42" s="54"/>
      <c r="G42" s="55"/>
      <c r="H42" s="56"/>
      <c r="I42" s="58"/>
    </row>
    <row r="43" spans="2:9" ht="16.5" x14ac:dyDescent="0.3">
      <c r="C43" s="57"/>
      <c r="D43" s="53"/>
      <c r="E43" s="53"/>
      <c r="F43" s="54"/>
      <c r="G43" s="55"/>
      <c r="H43" s="56"/>
      <c r="I43" s="60"/>
    </row>
    <row r="44" spans="2:9" ht="16.5" x14ac:dyDescent="0.3">
      <c r="C44" s="57"/>
      <c r="D44" s="53"/>
      <c r="E44" s="53"/>
      <c r="F44" s="54"/>
      <c r="G44" s="55"/>
      <c r="H44" s="56"/>
      <c r="I44" s="60"/>
    </row>
    <row r="45" spans="2:9" ht="16.5" x14ac:dyDescent="0.3">
      <c r="C45" s="57"/>
      <c r="D45" s="53"/>
      <c r="E45" s="53"/>
      <c r="F45" s="54"/>
      <c r="G45" s="55"/>
      <c r="H45" s="55"/>
      <c r="I45" s="59"/>
    </row>
    <row r="46" spans="2:9" ht="16.5" x14ac:dyDescent="0.3">
      <c r="C46" s="57"/>
      <c r="D46" s="53"/>
      <c r="E46" s="53"/>
      <c r="F46" s="54"/>
      <c r="G46" s="55"/>
      <c r="H46" s="55"/>
      <c r="I46" s="55"/>
    </row>
    <row r="47" spans="2:9" ht="16.5" x14ac:dyDescent="0.3">
      <c r="C47" s="57"/>
      <c r="D47" s="53"/>
      <c r="E47" s="53"/>
      <c r="F47" s="54"/>
      <c r="G47" s="55"/>
      <c r="H47" s="55"/>
      <c r="I47" s="55"/>
    </row>
    <row r="48" spans="2:9" ht="16.5" x14ac:dyDescent="0.3">
      <c r="C48" s="57"/>
      <c r="D48" s="53"/>
      <c r="E48" s="53"/>
      <c r="F48" s="54"/>
      <c r="G48" s="55"/>
      <c r="H48" s="55"/>
      <c r="I48" s="55"/>
    </row>
    <row r="49" spans="3:9" ht="16.5" x14ac:dyDescent="0.3">
      <c r="C49" s="57"/>
      <c r="D49" s="53"/>
      <c r="E49" s="53"/>
      <c r="F49" s="54"/>
      <c r="G49" s="55"/>
      <c r="H49" s="55"/>
      <c r="I49" s="55"/>
    </row>
    <row r="50" spans="3:9" ht="16.5" x14ac:dyDescent="0.3">
      <c r="C50" s="57"/>
      <c r="D50" s="53"/>
      <c r="E50" s="53"/>
      <c r="F50" s="54"/>
      <c r="G50" s="55"/>
      <c r="H50" s="55"/>
      <c r="I50" s="55"/>
    </row>
    <row r="51" spans="3:9" ht="16.5" x14ac:dyDescent="0.3">
      <c r="C51" s="57"/>
      <c r="D51" s="53"/>
      <c r="E51" s="53"/>
      <c r="F51" s="54"/>
      <c r="G51" s="55"/>
      <c r="H51" s="55"/>
      <c r="I51" s="55"/>
    </row>
    <row r="52" spans="3:9" ht="16.5" x14ac:dyDescent="0.3">
      <c r="C52" s="57"/>
      <c r="D52" s="53"/>
      <c r="E52" s="53"/>
      <c r="F52" s="54"/>
      <c r="G52" s="55"/>
      <c r="H52" s="55"/>
      <c r="I52" s="55"/>
    </row>
    <row r="53" spans="3:9" ht="15.75" x14ac:dyDescent="0.25">
      <c r="C53" s="55"/>
      <c r="D53" s="58"/>
      <c r="E53" s="58"/>
      <c r="F53" s="58"/>
      <c r="G53" s="55"/>
      <c r="H53" s="55"/>
      <c r="I53" s="55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5" t="s">
        <v>35</v>
      </c>
      <c r="C2" s="116"/>
      <c r="D2" s="116"/>
      <c r="E2" s="116"/>
      <c r="F2" s="116"/>
      <c r="G2" s="116"/>
      <c r="H2" s="116"/>
      <c r="I2" s="117"/>
    </row>
    <row r="3" spans="2:9" ht="16.5" thickBot="1" x14ac:dyDescent="0.3">
      <c r="B3" s="2"/>
      <c r="C3" s="3"/>
    </row>
    <row r="4" spans="2:9" ht="15.75" customHeight="1" x14ac:dyDescent="0.25">
      <c r="B4" s="146"/>
      <c r="C4" s="126" t="s">
        <v>2</v>
      </c>
      <c r="D4" s="148" t="s">
        <v>29</v>
      </c>
      <c r="E4" s="118" t="s">
        <v>3</v>
      </c>
      <c r="F4" s="128" t="s">
        <v>28</v>
      </c>
      <c r="G4" s="126" t="s">
        <v>3</v>
      </c>
      <c r="H4" s="142" t="s">
        <v>8</v>
      </c>
      <c r="I4" s="144" t="s">
        <v>32</v>
      </c>
    </row>
    <row r="5" spans="2:9" x14ac:dyDescent="0.25">
      <c r="B5" s="147"/>
      <c r="C5" s="127"/>
      <c r="D5" s="149"/>
      <c r="E5" s="119" t="s">
        <v>0</v>
      </c>
      <c r="F5" s="129"/>
      <c r="G5" s="141" t="s">
        <v>0</v>
      </c>
      <c r="H5" s="143"/>
      <c r="I5" s="145"/>
    </row>
    <row r="6" spans="2:9" x14ac:dyDescent="0.25">
      <c r="B6" s="97" t="s">
        <v>9</v>
      </c>
      <c r="C6" s="112" t="s">
        <v>41</v>
      </c>
      <c r="D6" s="109">
        <v>3892782.2199999993</v>
      </c>
      <c r="E6" s="47">
        <f t="shared" ref="E6:E23" si="0">D6/$D$29</f>
        <v>6.6547233405227002E-2</v>
      </c>
      <c r="F6" s="109">
        <v>4620707.3089999994</v>
      </c>
      <c r="G6" s="17">
        <f t="shared" ref="G6:G27" si="1">F6/$F$29</f>
        <v>6.9630865987101553E-2</v>
      </c>
      <c r="H6" s="18">
        <f>(F6-D6)/D6</f>
        <v>0.18699353004134928</v>
      </c>
      <c r="I6" s="19">
        <f>(G6-E6)/E6</f>
        <v>4.6337502313542389E-2</v>
      </c>
    </row>
    <row r="7" spans="2:9" x14ac:dyDescent="0.25">
      <c r="B7" s="97" t="s">
        <v>10</v>
      </c>
      <c r="C7" s="113" t="s">
        <v>4</v>
      </c>
      <c r="D7" s="109">
        <v>352843.51999999996</v>
      </c>
      <c r="E7" s="47">
        <f t="shared" si="0"/>
        <v>6.0318709740104295E-3</v>
      </c>
      <c r="F7" s="109">
        <v>419710.16</v>
      </c>
      <c r="G7" s="17">
        <f t="shared" si="1"/>
        <v>6.3247420687006671E-3</v>
      </c>
      <c r="H7" s="18">
        <f t="shared" ref="H7:H21" si="2">(F7-D7)/D7</f>
        <v>0.18950791557685406</v>
      </c>
      <c r="I7" s="19">
        <f t="shared" ref="I7:I23" si="3">(G7-E7)/E7</f>
        <v>4.8553938894272362E-2</v>
      </c>
    </row>
    <row r="8" spans="2:9" x14ac:dyDescent="0.25">
      <c r="B8" s="97" t="s">
        <v>11</v>
      </c>
      <c r="C8" s="114" t="s">
        <v>42</v>
      </c>
      <c r="D8" s="109">
        <v>3270967.11</v>
      </c>
      <c r="E8" s="47">
        <f t="shared" si="0"/>
        <v>5.5917284715195512E-2</v>
      </c>
      <c r="F8" s="109">
        <v>3685339.1799999997</v>
      </c>
      <c r="G8" s="17">
        <f t="shared" si="1"/>
        <v>5.5535514673213576E-2</v>
      </c>
      <c r="H8" s="18">
        <f t="shared" si="2"/>
        <v>0.12668182102265158</v>
      </c>
      <c r="I8" s="19">
        <f t="shared" si="3"/>
        <v>-6.8274066583599571E-3</v>
      </c>
    </row>
    <row r="9" spans="2:9" x14ac:dyDescent="0.25">
      <c r="B9" s="97" t="s">
        <v>12</v>
      </c>
      <c r="C9" s="114" t="s">
        <v>43</v>
      </c>
      <c r="D9" s="109">
        <v>0</v>
      </c>
      <c r="E9" s="47">
        <f t="shared" si="0"/>
        <v>0</v>
      </c>
      <c r="F9" s="109">
        <v>0</v>
      </c>
      <c r="G9" s="17">
        <f t="shared" si="1"/>
        <v>0</v>
      </c>
      <c r="H9" s="20" t="s">
        <v>1</v>
      </c>
      <c r="I9" s="21" t="s">
        <v>1</v>
      </c>
    </row>
    <row r="10" spans="2:9" x14ac:dyDescent="0.25">
      <c r="B10" s="97" t="s">
        <v>13</v>
      </c>
      <c r="C10" s="114" t="s">
        <v>44</v>
      </c>
      <c r="D10" s="109">
        <v>0</v>
      </c>
      <c r="E10" s="47">
        <f t="shared" si="0"/>
        <v>0</v>
      </c>
      <c r="F10" s="109">
        <v>0</v>
      </c>
      <c r="G10" s="17">
        <f t="shared" si="1"/>
        <v>0</v>
      </c>
      <c r="H10" s="20" t="s">
        <v>1</v>
      </c>
      <c r="I10" s="21" t="s">
        <v>1</v>
      </c>
    </row>
    <row r="11" spans="2:9" x14ac:dyDescent="0.25">
      <c r="B11" s="97" t="s">
        <v>14</v>
      </c>
      <c r="C11" s="114" t="s">
        <v>45</v>
      </c>
      <c r="D11" s="109">
        <v>0</v>
      </c>
      <c r="E11" s="47">
        <f t="shared" si="0"/>
        <v>0</v>
      </c>
      <c r="F11" s="109">
        <v>0</v>
      </c>
      <c r="G11" s="17">
        <f t="shared" si="1"/>
        <v>0</v>
      </c>
      <c r="H11" s="20" t="s">
        <v>1</v>
      </c>
      <c r="I11" s="21" t="s">
        <v>1</v>
      </c>
    </row>
    <row r="12" spans="2:9" x14ac:dyDescent="0.25">
      <c r="B12" s="97" t="s">
        <v>15</v>
      </c>
      <c r="C12" s="114" t="s">
        <v>36</v>
      </c>
      <c r="D12" s="109">
        <v>393261.06000000006</v>
      </c>
      <c r="E12" s="47">
        <f t="shared" si="0"/>
        <v>6.7228100802944448E-3</v>
      </c>
      <c r="F12" s="109">
        <v>678202.69990000001</v>
      </c>
      <c r="G12" s="17">
        <f t="shared" si="1"/>
        <v>1.0220046012619527E-2</v>
      </c>
      <c r="H12" s="18">
        <f t="shared" si="2"/>
        <v>0.72456103307050002</v>
      </c>
      <c r="I12" s="19">
        <f t="shared" si="3"/>
        <v>0.5202044815420267</v>
      </c>
    </row>
    <row r="13" spans="2:9" x14ac:dyDescent="0.25">
      <c r="B13" s="97" t="s">
        <v>16</v>
      </c>
      <c r="C13" s="114" t="s">
        <v>27</v>
      </c>
      <c r="D13" s="109">
        <v>2648848.11</v>
      </c>
      <c r="E13" s="47">
        <f t="shared" si="0"/>
        <v>4.528214101614049E-2</v>
      </c>
      <c r="F13" s="109">
        <v>3412799.2399999998</v>
      </c>
      <c r="G13" s="17">
        <f t="shared" si="1"/>
        <v>5.1428526117303579E-2</v>
      </c>
      <c r="H13" s="18">
        <f t="shared" si="2"/>
        <v>0.28840880951833814</v>
      </c>
      <c r="I13" s="19">
        <f t="shared" si="3"/>
        <v>0.13573530233414216</v>
      </c>
    </row>
    <row r="14" spans="2:9" x14ac:dyDescent="0.25">
      <c r="B14" s="97" t="s">
        <v>17</v>
      </c>
      <c r="C14" s="114" t="s">
        <v>46</v>
      </c>
      <c r="D14" s="109">
        <v>4691596.4400000004</v>
      </c>
      <c r="E14" s="47">
        <f t="shared" si="0"/>
        <v>8.0202987398512143E-2</v>
      </c>
      <c r="F14" s="109">
        <v>4830175.2600000007</v>
      </c>
      <c r="G14" s="17">
        <f t="shared" si="1"/>
        <v>7.2787403254949049E-2</v>
      </c>
      <c r="H14" s="18">
        <f t="shared" si="2"/>
        <v>2.9537668418897572E-2</v>
      </c>
      <c r="I14" s="19">
        <f t="shared" si="3"/>
        <v>-9.2460198604779928E-2</v>
      </c>
    </row>
    <row r="15" spans="2:9" x14ac:dyDescent="0.25">
      <c r="B15" s="97" t="s">
        <v>18</v>
      </c>
      <c r="C15" s="114" t="s">
        <v>47</v>
      </c>
      <c r="D15" s="109">
        <v>36384496.379999995</v>
      </c>
      <c r="E15" s="47">
        <f t="shared" si="0"/>
        <v>0.62199409987325127</v>
      </c>
      <c r="F15" s="109">
        <v>40166100.049999997</v>
      </c>
      <c r="G15" s="17">
        <f t="shared" si="1"/>
        <v>0.60527537079844562</v>
      </c>
      <c r="H15" s="18">
        <f t="shared" si="2"/>
        <v>0.10393447886442897</v>
      </c>
      <c r="I15" s="19">
        <f t="shared" si="3"/>
        <v>-2.6879240620148261E-2</v>
      </c>
    </row>
    <row r="16" spans="2:9" x14ac:dyDescent="0.25">
      <c r="B16" s="97" t="s">
        <v>19</v>
      </c>
      <c r="C16" s="114" t="s">
        <v>48</v>
      </c>
      <c r="D16" s="109">
        <v>4160.8</v>
      </c>
      <c r="E16" s="47">
        <f t="shared" si="0"/>
        <v>7.1129005709563833E-5</v>
      </c>
      <c r="F16" s="109">
        <v>3134.8</v>
      </c>
      <c r="G16" s="17">
        <f t="shared" si="1"/>
        <v>4.7239269683066175E-5</v>
      </c>
      <c r="H16" s="18">
        <f t="shared" si="2"/>
        <v>-0.2465871947702365</v>
      </c>
      <c r="I16" s="19">
        <f t="shared" si="3"/>
        <v>-0.33586489489316035</v>
      </c>
    </row>
    <row r="17" spans="2:18" x14ac:dyDescent="0.25">
      <c r="B17" s="97" t="s">
        <v>20</v>
      </c>
      <c r="C17" s="114" t="s">
        <v>49</v>
      </c>
      <c r="D17" s="109">
        <v>0</v>
      </c>
      <c r="E17" s="47">
        <f t="shared" si="0"/>
        <v>0</v>
      </c>
      <c r="F17" s="109">
        <v>0</v>
      </c>
      <c r="G17" s="17">
        <f t="shared" si="1"/>
        <v>0</v>
      </c>
      <c r="H17" s="20" t="s">
        <v>1</v>
      </c>
      <c r="I17" s="21" t="s">
        <v>1</v>
      </c>
    </row>
    <row r="18" spans="2:18" x14ac:dyDescent="0.25">
      <c r="B18" s="97" t="s">
        <v>21</v>
      </c>
      <c r="C18" s="114" t="s">
        <v>50</v>
      </c>
      <c r="D18" s="109">
        <v>504379.49999999994</v>
      </c>
      <c r="E18" s="47">
        <f t="shared" si="0"/>
        <v>8.6223832761216455E-3</v>
      </c>
      <c r="F18" s="109">
        <v>614449.66</v>
      </c>
      <c r="G18" s="17">
        <f t="shared" si="1"/>
        <v>9.2593317581371442E-3</v>
      </c>
      <c r="H18" s="18">
        <f t="shared" si="2"/>
        <v>0.21822885347243515</v>
      </c>
      <c r="I18" s="19">
        <f t="shared" si="3"/>
        <v>7.3871511114499966E-2</v>
      </c>
    </row>
    <row r="19" spans="2:18" x14ac:dyDescent="0.25">
      <c r="B19" s="97" t="s">
        <v>22</v>
      </c>
      <c r="C19" s="114" t="s">
        <v>5</v>
      </c>
      <c r="D19" s="109">
        <v>0</v>
      </c>
      <c r="E19" s="47">
        <f t="shared" si="0"/>
        <v>0</v>
      </c>
      <c r="F19" s="109">
        <v>0</v>
      </c>
      <c r="G19" s="17">
        <f t="shared" si="1"/>
        <v>0</v>
      </c>
      <c r="H19" s="20" t="s">
        <v>1</v>
      </c>
      <c r="I19" s="21" t="s">
        <v>1</v>
      </c>
    </row>
    <row r="20" spans="2:18" x14ac:dyDescent="0.25">
      <c r="B20" s="97" t="s">
        <v>23</v>
      </c>
      <c r="C20" s="114" t="s">
        <v>51</v>
      </c>
      <c r="D20" s="109">
        <v>2412</v>
      </c>
      <c r="E20" s="47">
        <f t="shared" si="0"/>
        <v>4.1233215192142842E-5</v>
      </c>
      <c r="F20" s="109">
        <v>4332</v>
      </c>
      <c r="G20" s="17">
        <f t="shared" si="1"/>
        <v>6.528024635289098E-5</v>
      </c>
      <c r="H20" s="67">
        <f t="shared" ref="H20" si="4">(F20-D20)/D20</f>
        <v>0.79601990049751248</v>
      </c>
      <c r="I20" s="68">
        <f t="shared" ref="I20" si="5">(G20-E20)/E20</f>
        <v>0.58319563605921276</v>
      </c>
    </row>
    <row r="21" spans="2:18" x14ac:dyDescent="0.25">
      <c r="B21" s="97" t="s">
        <v>24</v>
      </c>
      <c r="C21" s="114" t="s">
        <v>37</v>
      </c>
      <c r="D21" s="109">
        <v>434756.89</v>
      </c>
      <c r="E21" s="47">
        <f t="shared" si="0"/>
        <v>7.432182587743274E-3</v>
      </c>
      <c r="F21" s="109">
        <v>551981.89</v>
      </c>
      <c r="G21" s="17">
        <f t="shared" si="1"/>
        <v>8.3179856328565033E-3</v>
      </c>
      <c r="H21" s="18">
        <f t="shared" si="2"/>
        <v>0.26963344962744579</v>
      </c>
      <c r="I21" s="19">
        <f t="shared" si="3"/>
        <v>0.1191847797945713</v>
      </c>
    </row>
    <row r="22" spans="2:18" x14ac:dyDescent="0.25">
      <c r="B22" s="97" t="s">
        <v>25</v>
      </c>
      <c r="C22" s="114" t="s">
        <v>52</v>
      </c>
      <c r="D22" s="109">
        <v>0</v>
      </c>
      <c r="E22" s="47">
        <f t="shared" si="0"/>
        <v>0</v>
      </c>
      <c r="F22" s="109">
        <v>0</v>
      </c>
      <c r="G22" s="17">
        <f t="shared" si="1"/>
        <v>0</v>
      </c>
      <c r="H22" s="20" t="s">
        <v>1</v>
      </c>
      <c r="I22" s="21" t="s">
        <v>1</v>
      </c>
    </row>
    <row r="23" spans="2:18" x14ac:dyDescent="0.25">
      <c r="B23" s="97" t="s">
        <v>26</v>
      </c>
      <c r="C23" s="114" t="s">
        <v>53</v>
      </c>
      <c r="D23" s="109">
        <v>499.67999999999995</v>
      </c>
      <c r="E23" s="47">
        <f t="shared" si="0"/>
        <v>8.5420451771185469E-6</v>
      </c>
      <c r="F23" s="109">
        <v>698.43999999999994</v>
      </c>
      <c r="G23" s="17">
        <f t="shared" si="1"/>
        <v>1.0525008140053825E-5</v>
      </c>
      <c r="H23" s="18">
        <f>(F23-D23)/D23</f>
        <v>0.39777457572846625</v>
      </c>
      <c r="I23" s="19">
        <f t="shared" si="3"/>
        <v>0.23214147453200229</v>
      </c>
    </row>
    <row r="24" spans="2:18" s="3" customFormat="1" x14ac:dyDescent="0.25">
      <c r="B24" s="98"/>
      <c r="C24" s="22" t="s">
        <v>38</v>
      </c>
      <c r="D24" s="110">
        <f>SUM(D6:D23)</f>
        <v>52581003.709999993</v>
      </c>
      <c r="E24" s="48">
        <f>SUM(E6:E23)</f>
        <v>0.89887389759257497</v>
      </c>
      <c r="F24" s="110">
        <f>SUM(F6:F23)</f>
        <v>58987630.688899994</v>
      </c>
      <c r="G24" s="23">
        <f>SUM(G6:G23)</f>
        <v>0.88890283082750321</v>
      </c>
      <c r="H24" s="27">
        <f t="shared" ref="H24:H29" si="6">(F24-D24)/D24</f>
        <v>0.12184299512870599</v>
      </c>
      <c r="I24" s="28">
        <f t="shared" ref="I24:I29" si="7">(G24-E24)/E24</f>
        <v>-1.109284271328486E-2</v>
      </c>
    </row>
    <row r="25" spans="2:18" ht="15.75" customHeight="1" x14ac:dyDescent="0.25">
      <c r="B25" s="97">
        <v>19</v>
      </c>
      <c r="C25" s="113" t="s">
        <v>6</v>
      </c>
      <c r="D25" s="109">
        <v>5278231.24</v>
      </c>
      <c r="E25" s="47">
        <f>D25/$D$29</f>
        <v>9.0231527592376029E-2</v>
      </c>
      <c r="F25" s="109">
        <v>6687650.0299999993</v>
      </c>
      <c r="G25" s="40">
        <f t="shared" si="1"/>
        <v>0.10077826442297293</v>
      </c>
      <c r="H25" s="18">
        <f>(F25-D25)/D25</f>
        <v>0.26702482818846701</v>
      </c>
      <c r="I25" s="19">
        <f t="shared" si="7"/>
        <v>0.11688527405013176</v>
      </c>
    </row>
    <row r="26" spans="2:18" x14ac:dyDescent="0.25">
      <c r="B26" s="97"/>
      <c r="C26" s="113" t="s">
        <v>54</v>
      </c>
      <c r="D26" s="109">
        <v>572873.89</v>
      </c>
      <c r="E26" s="47">
        <f>D26/$D$29</f>
        <v>9.7932970084286773E-3</v>
      </c>
      <c r="F26" s="111">
        <v>609709.22</v>
      </c>
      <c r="G26" s="40">
        <f t="shared" si="1"/>
        <v>9.1878966032384584E-3</v>
      </c>
      <c r="H26" s="18">
        <f>(F26-D26)/D26</f>
        <v>6.4299195063681397E-2</v>
      </c>
      <c r="I26" s="19">
        <f t="shared" si="7"/>
        <v>-6.1817833633471583E-2</v>
      </c>
    </row>
    <row r="27" spans="2:18" customFormat="1" ht="15.75" customHeight="1" x14ac:dyDescent="0.25">
      <c r="B27" s="97"/>
      <c r="C27" s="113" t="s">
        <v>7</v>
      </c>
      <c r="D27" s="106">
        <v>64420.929999999993</v>
      </c>
      <c r="E27" s="47">
        <f t="shared" ref="E27" si="8">D27/$D$29</f>
        <v>1.10127780662022E-3</v>
      </c>
      <c r="F27" s="111">
        <v>75053.75</v>
      </c>
      <c r="G27" s="40">
        <f t="shared" si="1"/>
        <v>1.1310081462853859E-3</v>
      </c>
      <c r="H27" s="18">
        <f>(F27-D27)/D27</f>
        <v>0.16505225863706111</v>
      </c>
      <c r="I27" s="19">
        <f t="shared" ref="I27" si="9">(G27-E27)/E27</f>
        <v>2.6996221558670323E-2</v>
      </c>
      <c r="K27" s="42"/>
      <c r="L27" s="41"/>
      <c r="M27" s="3"/>
      <c r="R27" s="3"/>
    </row>
    <row r="28" spans="2:18" s="3" customFormat="1" x14ac:dyDescent="0.25">
      <c r="B28" s="98"/>
      <c r="C28" s="22" t="s">
        <v>39</v>
      </c>
      <c r="D28" s="105">
        <f>D25+D26+D27</f>
        <v>5915526.0599999996</v>
      </c>
      <c r="E28" s="48">
        <f>E25+E26+E27</f>
        <v>0.10112610240742494</v>
      </c>
      <c r="F28" s="105">
        <f>F25+F26+F27</f>
        <v>7372412.9999999991</v>
      </c>
      <c r="G28" s="23">
        <f>G25+G26</f>
        <v>0.10996616102621139</v>
      </c>
      <c r="H28" s="27">
        <f t="shared" si="6"/>
        <v>0.24628189027029654</v>
      </c>
      <c r="I28" s="28">
        <f t="shared" si="7"/>
        <v>8.7416190363699714E-2</v>
      </c>
    </row>
    <row r="29" spans="2:18" s="3" customFormat="1" ht="16.5" thickBot="1" x14ac:dyDescent="0.3">
      <c r="B29" s="99"/>
      <c r="C29" s="29" t="s">
        <v>40</v>
      </c>
      <c r="D29" s="108">
        <f>D24+D28</f>
        <v>58496529.769999996</v>
      </c>
      <c r="E29" s="96">
        <f>E24+E28</f>
        <v>0.99999999999999989</v>
      </c>
      <c r="F29" s="108">
        <f>SUM(F24:F27)</f>
        <v>66360043.688899994</v>
      </c>
      <c r="G29" s="43">
        <f>G24+G28</f>
        <v>0.99886899185371458</v>
      </c>
      <c r="H29" s="30">
        <f t="shared" si="6"/>
        <v>0.13442701558226125</v>
      </c>
      <c r="I29" s="31">
        <f t="shared" si="7"/>
        <v>-1.1310081462853063E-3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77" t="s">
        <v>30</v>
      </c>
      <c r="C31" s="34"/>
      <c r="E31" s="16"/>
      <c r="F31" s="46"/>
      <c r="G31" s="16"/>
      <c r="H31" s="33"/>
    </row>
    <row r="32" spans="2:18" x14ac:dyDescent="0.25">
      <c r="B32" s="80"/>
      <c r="D32" s="50"/>
      <c r="E32" s="4"/>
      <c r="F32" s="33"/>
      <c r="G32" s="4"/>
      <c r="H32" s="33"/>
    </row>
    <row r="33" spans="2:8" x14ac:dyDescent="0.25">
      <c r="B33" s="77" t="s">
        <v>31</v>
      </c>
      <c r="D33" s="4"/>
      <c r="E33" s="50"/>
      <c r="F33" s="33"/>
      <c r="G33" s="45"/>
      <c r="H33" s="33"/>
    </row>
    <row r="34" spans="2:8" x14ac:dyDescent="0.25">
      <c r="D34" s="50"/>
      <c r="E34" s="4"/>
      <c r="F34" s="32"/>
      <c r="G34" s="46"/>
      <c r="H34" s="32"/>
    </row>
    <row r="35" spans="2:8" x14ac:dyDescent="0.25">
      <c r="D35" s="4"/>
      <c r="E35" s="51"/>
      <c r="F35" s="32"/>
      <c r="G35" s="45"/>
    </row>
    <row r="36" spans="2:8" x14ac:dyDescent="0.25">
      <c r="D36" s="4"/>
      <c r="E36" s="4"/>
      <c r="G36" s="9"/>
    </row>
    <row r="37" spans="2:8" x14ac:dyDescent="0.25">
      <c r="D37" s="33"/>
      <c r="E37" s="4"/>
    </row>
    <row r="39" spans="2:8" x14ac:dyDescent="0.25">
      <c r="D39" s="46"/>
    </row>
    <row r="40" spans="2:8" x14ac:dyDescent="0.25">
      <c r="D40" s="9"/>
    </row>
    <row r="41" spans="2:8" x14ac:dyDescent="0.25">
      <c r="D41" s="9"/>
    </row>
    <row r="42" spans="2:8" x14ac:dyDescent="0.25">
      <c r="D42" s="4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2017-05-26T13:40:50Z</cp:lastPrinted>
  <dcterms:created xsi:type="dcterms:W3CDTF">2011-07-19T08:09:31Z</dcterms:created>
  <dcterms:modified xsi:type="dcterms:W3CDTF">2020-02-14T15:24:10Z</dcterms:modified>
</cp:coreProperties>
</file>